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14_2021-00421 Affiliate Agreements Related to Mitchell\06_All Filed Discovery\02_AG KIUC Discover\Source\LMS\"/>
    </mc:Choice>
  </mc:AlternateContent>
  <bookViews>
    <workbookView xWindow="0" yWindow="0" windowWidth="28800" windowHeight="12300" tabRatio="874"/>
  </bookViews>
  <sheets>
    <sheet name="ML-FGD" sheetId="2" r:id="rId1"/>
    <sheet name="ML-Non FGD" sheetId="1" r:id="rId2"/>
    <sheet name="Monthly ES BRR" sheetId="6" r:id="rId3"/>
    <sheet name="Property Tax" sheetId="10" r:id="rId4"/>
    <sheet name="IS" sheetId="8" r:id="rId5"/>
    <sheet name="BS" sheetId="15" r:id="rId6"/>
    <sheet name="3.15 " sheetId="13" r:id="rId7"/>
  </sheets>
  <externalReferences>
    <externalReference r:id="rId8"/>
    <externalReference r:id="rId9"/>
    <externalReference r:id="rId10"/>
    <externalReference r:id="rId11"/>
  </externalReferences>
  <definedNames>
    <definedName name="AllocFactors">[1]Table!$G$6:$H$13</definedName>
    <definedName name="Begin_Print1" localSheetId="6">'[2]Big Sandy Detail'!#REF!</definedName>
    <definedName name="Begin_Print1">'[2]Big Sandy Detail'!#REF!</definedName>
    <definedName name="Begin_Print2" localSheetId="6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FERC_ACCT" localSheetId="4">"YSNYN"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Rev_End" localSheetId="6">#REF!</definedName>
    <definedName name="Rev_End">[4]IS!#REF!</definedName>
    <definedName name="search_directory_name">"R:\fcm90prd\nvision\rpts\Fin_Reports\"</definedName>
    <definedName name="tim" localSheetId="6">#REF!</definedName>
    <definedName name="tim">#REF!</definedName>
    <definedName name="WV_List">'[3]Property Tax'!$B$4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6" l="1"/>
  <c r="K19" i="6"/>
  <c r="K18" i="6"/>
  <c r="K17" i="6"/>
  <c r="K16" i="6"/>
  <c r="K15" i="6"/>
  <c r="K14" i="6"/>
  <c r="K13" i="6"/>
  <c r="K12" i="6"/>
  <c r="K11" i="6"/>
  <c r="K10" i="6"/>
  <c r="K9" i="6"/>
  <c r="C21" i="1" l="1"/>
  <c r="C23" i="1" s="1"/>
  <c r="B22" i="1"/>
  <c r="C22" i="1" s="1"/>
  <c r="B18" i="2"/>
  <c r="I22" i="6" l="1"/>
  <c r="B48" i="1" l="1"/>
  <c r="B44" i="2" l="1"/>
  <c r="S34" i="13" l="1"/>
  <c r="C19" i="2" l="1"/>
  <c r="B40" i="13" l="1"/>
  <c r="B42" i="13" s="1"/>
  <c r="B38" i="13"/>
  <c r="O32" i="13"/>
  <c r="O42" i="13" s="1"/>
  <c r="S30" i="13"/>
  <c r="S28" i="13"/>
  <c r="S26" i="13"/>
  <c r="S32" i="13" s="1"/>
  <c r="F18" i="13"/>
  <c r="B14" i="13"/>
  <c r="B15" i="13" s="1"/>
  <c r="B16" i="13" s="1"/>
  <c r="B18" i="13" s="1"/>
  <c r="H13" i="13" l="1"/>
  <c r="H14" i="13"/>
  <c r="M14" i="13" s="1"/>
  <c r="S14" i="13" s="1"/>
  <c r="H15" i="13"/>
  <c r="M15" i="13" s="1"/>
  <c r="H16" i="13"/>
  <c r="M16" i="13" s="1"/>
  <c r="O13" i="13"/>
  <c r="O14" i="13"/>
  <c r="S36" i="13"/>
  <c r="S38" i="13" s="1"/>
  <c r="O15" i="13"/>
  <c r="M13" i="13"/>
  <c r="S13" i="13" s="1"/>
  <c r="S15" i="13" l="1"/>
  <c r="S40" i="13"/>
  <c r="S42" i="13" s="1"/>
  <c r="O16" i="13" s="1"/>
  <c r="S16" i="13" s="1"/>
  <c r="H18" i="13"/>
  <c r="S18" i="13" l="1"/>
  <c r="C39" i="2" l="1"/>
  <c r="C40" i="2" s="1"/>
  <c r="C37" i="2"/>
  <c r="C36" i="2"/>
  <c r="C7" i="2"/>
  <c r="C17" i="2" s="1"/>
  <c r="C20" i="2" s="1"/>
  <c r="C33" i="2" s="1"/>
  <c r="C41" i="2" l="1"/>
  <c r="C43" i="2" s="1"/>
  <c r="C44" i="2" s="1"/>
  <c r="C45" i="2" s="1"/>
  <c r="G22" i="6"/>
  <c r="C43" i="1"/>
  <c r="B69" i="1"/>
  <c r="C41" i="1" s="1"/>
  <c r="C42" i="1" l="1"/>
  <c r="C44" i="1" l="1"/>
  <c r="C40" i="1"/>
  <c r="C7" i="1"/>
  <c r="C20" i="1" s="1"/>
  <c r="C19" i="1" s="1"/>
  <c r="C24" i="1" s="1"/>
  <c r="C37" i="1" l="1"/>
  <c r="C45" i="1"/>
  <c r="C47" i="1" s="1"/>
  <c r="C48" i="1" l="1"/>
  <c r="C49" i="1" s="1"/>
  <c r="E22" i="6" l="1"/>
  <c r="K22" i="6"/>
</calcChain>
</file>

<file path=xl/sharedStrings.xml><?xml version="1.0" encoding="utf-8"?>
<sst xmlns="http://schemas.openxmlformats.org/spreadsheetml/2006/main" count="4339" uniqueCount="3423">
  <si>
    <t>Cost Component</t>
  </si>
  <si>
    <t>Utility Plant at Original Cost</t>
  </si>
  <si>
    <t>Less Accumulated Depreciation</t>
  </si>
  <si>
    <t>Less Accumulated Deferred Income Tax</t>
  </si>
  <si>
    <t>Net Utility Plant</t>
  </si>
  <si>
    <t>Limestone Inventory (1540006)</t>
  </si>
  <si>
    <t>Urea Inventory (1540012)</t>
  </si>
  <si>
    <t>Limestone In-Transit Inventory (1540022)</t>
  </si>
  <si>
    <t>Urea In-Transit Inventory (1540023)</t>
  </si>
  <si>
    <t>Cash Working Capital Allowance</t>
  </si>
  <si>
    <t>Total Rate Base</t>
  </si>
  <si>
    <t>Weighted Average Cost of Capital</t>
  </si>
  <si>
    <t>Monthly Weighted Avg. Cost of Capital</t>
  </si>
  <si>
    <t>Monthly Return on Rate Base</t>
  </si>
  <si>
    <t>Monthly Disposal (5010000)</t>
  </si>
  <si>
    <t>Monthly Fly Ash Sales (5010012)***</t>
  </si>
  <si>
    <t>Monthly Urea Expense (5020002)</t>
  </si>
  <si>
    <t>Monthly Trona Expense (5020003)</t>
  </si>
  <si>
    <t>Monthly Lime Stone Expense (5020004)</t>
  </si>
  <si>
    <t>Monthly Polymer Expense (5020005)*</t>
  </si>
  <si>
    <t>Monthly Lime Hydrate Expense (5020007)</t>
  </si>
  <si>
    <t>Monthly WV Air Emission Fee</t>
  </si>
  <si>
    <t>CSAPR Annual NOx Consumption</t>
  </si>
  <si>
    <t>CSAPR Seasonal NOx consumption</t>
  </si>
  <si>
    <t>Total Monthly Operation Costs</t>
  </si>
  <si>
    <t>Monthly FGD Maintenance Expense</t>
  </si>
  <si>
    <t>Monthly Non-FGD Maintenance Expense</t>
  </si>
  <si>
    <t xml:space="preserve"> 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</si>
  <si>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</si>
  <si>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</si>
  <si>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</si>
  <si>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</si>
  <si>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</si>
  <si>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Monthly Operation, Maintenance, and Other Expenses</t>
  </si>
  <si>
    <t>O&amp;M for corresponding month of test year</t>
  </si>
  <si>
    <t>Difference in Test Year Month O&amp;M &amp; Current Month O&amp;M</t>
  </si>
  <si>
    <t>ML Non-FGD Revenue Requirement</t>
  </si>
  <si>
    <t>Ln No.</t>
  </si>
  <si>
    <t>Mitchell Non-FGD</t>
  </si>
  <si>
    <t>KPCo Share of Rockport Environmental Costs</t>
  </si>
  <si>
    <t>Gains on Sale of Allowances</t>
  </si>
  <si>
    <t>Adjusted Environmental Base</t>
  </si>
  <si>
    <t>Month / Year</t>
  </si>
  <si>
    <t/>
  </si>
  <si>
    <t>Total</t>
  </si>
  <si>
    <t>WV Listing Percentage</t>
  </si>
  <si>
    <t>Pollution Control Value (Salvage)</t>
  </si>
  <si>
    <t>Formula</t>
  </si>
  <si>
    <t>Check</t>
  </si>
  <si>
    <t>SCR Depreciated at 12.5%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</si>
  <si>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</si>
  <si>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</si>
  <si>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</si>
  <si>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</si>
  <si>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</si>
  <si>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</si>
  <si>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</si>
  <si>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</si>
  <si>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</si>
  <si>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</si>
  <si>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</si>
  <si>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</si>
  <si>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</si>
  <si>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</si>
  <si>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</si>
  <si>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</si>
  <si>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</si>
  <si>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</si>
  <si>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</si>
  <si>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</si>
  <si>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</si>
  <si>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</si>
  <si>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</si>
  <si>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</si>
  <si>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</si>
  <si>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</si>
  <si>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</si>
  <si>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</si>
  <si>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</si>
  <si>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</si>
  <si>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</si>
  <si>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</si>
  <si>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</si>
  <si>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</si>
  <si>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</si>
  <si>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</si>
  <si>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</si>
  <si>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Kentucky Power Corp Consol</t>
  </si>
  <si>
    <t>GLR6283P</t>
  </si>
  <si>
    <t>Rpt ID: FERC_IS1      Layout: FERC_IS1</t>
  </si>
  <si>
    <t>ONE MONTH ENDED</t>
  </si>
  <si>
    <t>Variance</t>
  </si>
  <si>
    <t>YEAR TO DATE</t>
  </si>
  <si>
    <t>THREE MONTHS ENDED</t>
  </si>
  <si>
    <t>TWELVE MONTHS ENDED</t>
  </si>
  <si>
    <t>KYP_CORP_CONSOL</t>
  </si>
  <si>
    <t>$</t>
  </si>
  <si>
    <t>%</t>
  </si>
  <si>
    <t>Explanation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</si>
  <si>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</si>
  <si>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</si>
  <si>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</si>
  <si>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</si>
  <si>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</si>
  <si>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</si>
  <si>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</si>
  <si>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</si>
  <si>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</si>
  <si>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</si>
  <si>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</si>
  <si>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</si>
  <si>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</si>
  <si>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</si>
  <si>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</si>
  <si>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</si>
  <si>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</si>
  <si>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</si>
  <si>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</si>
  <si>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</si>
  <si>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</si>
  <si>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</si>
  <si>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</si>
  <si>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</si>
  <si>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</si>
  <si>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</si>
  <si>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</si>
  <si>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</si>
  <si>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</si>
  <si>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</si>
  <si>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</si>
  <si>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</si>
  <si>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</si>
  <si>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</si>
  <si>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</si>
  <si>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</si>
  <si>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</si>
  <si>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</si>
  <si>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</si>
  <si>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</si>
  <si>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</si>
  <si>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</si>
  <si>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</si>
  <si>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</si>
  <si>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</si>
  <si>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</si>
  <si>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</si>
  <si>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</si>
  <si>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</si>
  <si>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</si>
  <si>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</si>
  <si>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</si>
  <si>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</si>
  <si>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</si>
  <si>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</si>
  <si>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</si>
  <si>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</si>
  <si>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</si>
  <si>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N.M.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</si>
  <si>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</si>
  <si>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</si>
  <si>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</si>
  <si>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</si>
  <si>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</si>
  <si>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</si>
  <si>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</si>
  <si>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</si>
  <si>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</si>
  <si>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</si>
  <si>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</si>
  <si>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</si>
  <si>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%,V4470074</t>
  </si>
  <si>
    <t>4470074</t>
  </si>
  <si>
    <t>Sale for Resale-Aff-Trnf Price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</si>
  <si>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</si>
  <si>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</si>
  <si>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</si>
  <si>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</si>
  <si>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</si>
  <si>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</si>
  <si>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</si>
  <si>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</si>
  <si>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</si>
  <si>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</si>
  <si>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</si>
  <si>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</si>
  <si>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</si>
  <si>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</si>
  <si>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</si>
  <si>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</si>
  <si>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</si>
  <si>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</si>
  <si>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</si>
  <si>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</si>
  <si>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</si>
  <si>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</si>
  <si>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</si>
  <si>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</si>
  <si>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</si>
  <si>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</si>
  <si>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</si>
  <si>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</si>
  <si>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</si>
  <si>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</si>
  <si>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</si>
  <si>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</si>
  <si>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</si>
  <si>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</si>
  <si>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</si>
  <si>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</si>
  <si>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%,V4470127</t>
  </si>
  <si>
    <t>4470127</t>
  </si>
  <si>
    <t>Sales for Res-Affil Pool Cap.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</si>
  <si>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</si>
  <si>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</si>
  <si>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</si>
  <si>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</si>
  <si>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</si>
  <si>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</si>
  <si>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</si>
  <si>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</si>
  <si>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</si>
  <si>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</si>
  <si>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</si>
  <si>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</si>
  <si>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</si>
  <si>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</si>
  <si>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</si>
  <si>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</si>
  <si>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</si>
  <si>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</si>
  <si>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</si>
  <si>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</si>
  <si>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</si>
  <si>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</si>
  <si>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</si>
  <si>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</si>
  <si>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</si>
  <si>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</si>
  <si>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</si>
  <si>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</si>
  <si>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</si>
  <si>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</si>
  <si>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</si>
  <si>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</si>
  <si>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</si>
  <si>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</si>
  <si>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</si>
  <si>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</si>
  <si>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</si>
  <si>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</si>
  <si>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</si>
  <si>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</si>
  <si>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</si>
  <si>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</si>
  <si>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</si>
  <si>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</si>
  <si>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</si>
  <si>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</si>
  <si>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</si>
  <si>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</si>
  <si>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</si>
  <si>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</si>
  <si>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</si>
  <si>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</si>
  <si>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</si>
  <si>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</si>
  <si>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</si>
  <si>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</si>
  <si>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</si>
  <si>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</si>
  <si>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</si>
  <si>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</si>
  <si>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</si>
  <si>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</si>
  <si>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</si>
  <si>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</si>
  <si>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</si>
  <si>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</si>
  <si>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</si>
  <si>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</si>
  <si>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</si>
  <si>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</si>
  <si>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</si>
  <si>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</si>
  <si>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</si>
  <si>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</si>
  <si>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</si>
  <si>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</si>
  <si>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</si>
  <si>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</si>
  <si>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</si>
  <si>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</si>
  <si>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%,V4560043</t>
  </si>
  <si>
    <t>4560043</t>
  </si>
  <si>
    <t>Oth Elec Rv-Trn-Aff-Trnf Price</t>
  </si>
  <si>
    <t>%,V4561002</t>
  </si>
  <si>
    <t>4561002</t>
  </si>
  <si>
    <t>RTO Formation Cost Recovery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</si>
  <si>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</si>
  <si>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</si>
  <si>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</si>
  <si>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</si>
  <si>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</si>
  <si>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</si>
  <si>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</si>
  <si>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</si>
  <si>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</si>
  <si>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</si>
  <si>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</si>
  <si>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</si>
  <si>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</si>
  <si>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</si>
  <si>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</si>
  <si>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</si>
  <si>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</si>
  <si>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</si>
  <si>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</si>
  <si>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</si>
  <si>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</si>
  <si>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</si>
  <si>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</si>
  <si>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</si>
  <si>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</si>
  <si>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</si>
  <si>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</si>
  <si>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</si>
  <si>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</si>
  <si>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</si>
  <si>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</si>
  <si>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</si>
  <si>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</si>
  <si>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</si>
  <si>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</si>
  <si>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</si>
  <si>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</si>
  <si>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</si>
  <si>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</si>
  <si>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</si>
  <si>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</si>
  <si>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</si>
  <si>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</si>
  <si>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</si>
  <si>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</si>
  <si>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</si>
  <si>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</si>
  <si>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</si>
  <si>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</si>
  <si>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</si>
  <si>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</si>
  <si>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</si>
  <si>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</si>
  <si>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</si>
  <si>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</si>
  <si>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</si>
  <si>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</si>
  <si>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%,V4561073</t>
  </si>
  <si>
    <t>4561073</t>
  </si>
  <si>
    <t>PROVISION RTO Rev-Affil NoElim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</si>
  <si>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</si>
  <si>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</si>
  <si>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</si>
  <si>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</si>
  <si>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</si>
  <si>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</si>
  <si>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</si>
  <si>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</si>
  <si>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</si>
  <si>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</si>
  <si>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</si>
  <si>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</si>
  <si>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</si>
  <si>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</si>
  <si>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</si>
  <si>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</si>
  <si>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</si>
  <si>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</si>
  <si>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</si>
  <si>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</si>
  <si>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</si>
  <si>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</si>
  <si>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</si>
  <si>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</si>
  <si>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</si>
  <si>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</si>
  <si>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</si>
  <si>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</si>
  <si>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</si>
  <si>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</si>
  <si>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%,V5010021</t>
  </si>
  <si>
    <t>5010021</t>
  </si>
  <si>
    <t>Transp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</si>
  <si>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</si>
  <si>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</si>
  <si>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</si>
  <si>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</si>
  <si>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</si>
  <si>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</si>
  <si>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</si>
  <si>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</si>
  <si>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</si>
  <si>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</si>
  <si>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</si>
  <si>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</si>
  <si>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</si>
  <si>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</si>
  <si>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</si>
  <si>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</si>
  <si>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</si>
  <si>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</si>
  <si>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</si>
  <si>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</si>
  <si>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</si>
  <si>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</si>
  <si>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</si>
  <si>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</si>
  <si>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</si>
  <si>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</si>
  <si>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</si>
  <si>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</si>
  <si>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</si>
  <si>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</si>
  <si>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</si>
  <si>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</si>
  <si>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</si>
  <si>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</si>
  <si>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</si>
  <si>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</si>
  <si>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</si>
  <si>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</si>
  <si>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</si>
  <si>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</si>
  <si>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</si>
  <si>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</si>
  <si>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</si>
  <si>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</si>
  <si>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</si>
  <si>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</si>
  <si>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</si>
  <si>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%,V5060004</t>
  </si>
  <si>
    <t>5060004</t>
  </si>
  <si>
    <t>NSR Settlement Expense</t>
  </si>
  <si>
    <t>%,V5060011</t>
  </si>
  <si>
    <t>5060011</t>
  </si>
  <si>
    <t>BSRR O/U Recovery-Oper Costs</t>
  </si>
  <si>
    <t>%,V5070000</t>
  </si>
  <si>
    <t>5070000</t>
  </si>
  <si>
    <t>Rents</t>
  </si>
  <si>
    <t>%,V5090000</t>
  </si>
  <si>
    <t>5090000</t>
  </si>
  <si>
    <t>Allow Consum Title IV SO2</t>
  </si>
  <si>
    <t>%,V5090009</t>
  </si>
  <si>
    <t>5090009</t>
  </si>
  <si>
    <t>Allow Consumpt CSAPR SO2</t>
  </si>
  <si>
    <t>%,V5090013</t>
  </si>
  <si>
    <t>5090013</t>
  </si>
  <si>
    <t>CSAPR Seasonal NOx Cons. Exp</t>
  </si>
  <si>
    <t>%,FACCOUNT,TGL_FERC_ACCT,XDYYNNY01,N500-509_EXC_501</t>
  </si>
  <si>
    <t>Steam Power Operations</t>
  </si>
  <si>
    <t>%,FACCOUNT,TGL_FERC_ACCT,XDYYNNY01,N517-525</t>
  </si>
  <si>
    <t>Nuclear Power Operations</t>
  </si>
  <si>
    <t>%,FACCOUNT,TGL_FERC_ACCT,XDYYNNY01,N535-540</t>
  </si>
  <si>
    <t>Hydraulic Power Operations</t>
  </si>
  <si>
    <t>%,FACCOUNT,TGL_FERC_ACCT,XDYYNNY01,N546-550</t>
  </si>
  <si>
    <t>Other Power Operations</t>
  </si>
  <si>
    <t>%,V5550001</t>
  </si>
  <si>
    <t>5550001</t>
  </si>
  <si>
    <t>Purch Pwr-NonTrading-Nonassoc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</si>
  <si>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</si>
  <si>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</si>
  <si>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</si>
  <si>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</si>
  <si>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</si>
  <si>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</si>
  <si>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</si>
  <si>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</si>
  <si>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</si>
  <si>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</si>
  <si>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</si>
  <si>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</si>
  <si>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</si>
  <si>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</si>
  <si>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</si>
  <si>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</si>
  <si>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</si>
  <si>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</si>
  <si>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</si>
  <si>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</si>
  <si>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</si>
  <si>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</si>
  <si>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</si>
  <si>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</si>
  <si>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</si>
  <si>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</si>
  <si>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</si>
  <si>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</si>
  <si>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</si>
  <si>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</si>
  <si>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</si>
  <si>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</si>
  <si>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</si>
  <si>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</si>
  <si>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</si>
  <si>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</si>
  <si>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</si>
  <si>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</si>
  <si>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</si>
  <si>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</si>
  <si>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</si>
  <si>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</si>
  <si>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</si>
  <si>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</si>
  <si>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</si>
  <si>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</si>
  <si>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</si>
  <si>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</si>
  <si>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%,V5550123</t>
  </si>
  <si>
    <t>5550123</t>
  </si>
  <si>
    <t>PJM OpRes-LSE-Charge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</si>
  <si>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</si>
  <si>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</si>
  <si>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</si>
  <si>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</si>
  <si>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</si>
  <si>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</si>
  <si>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</si>
  <si>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</si>
  <si>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PJM OpRes-LSE-Credit</t>
  </si>
  <si>
    <t>%,V5550153</t>
  </si>
  <si>
    <t>5550153</t>
  </si>
  <si>
    <t>PurchPower-Rockport Def-NonAff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</si>
  <si>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</si>
  <si>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</si>
  <si>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</si>
  <si>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</si>
  <si>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</si>
  <si>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</si>
  <si>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%,V5550328</t>
  </si>
  <si>
    <t>5550328</t>
  </si>
  <si>
    <t>PJM FC Penalty Credit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</si>
  <si>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</si>
  <si>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</si>
  <si>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</si>
  <si>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</si>
  <si>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</si>
  <si>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</si>
  <si>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</si>
  <si>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</si>
  <si>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</si>
  <si>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%,FACCOUNT,TGL_FERC_ACCT,XDYYNNY01,N555-557</t>
  </si>
  <si>
    <t>Purchased Power</t>
  </si>
  <si>
    <t>%,V4010001</t>
  </si>
  <si>
    <t>4010001</t>
  </si>
  <si>
    <t>Operation Exp - Nonassociated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</si>
  <si>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</si>
  <si>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</si>
  <si>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</si>
  <si>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</si>
  <si>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</si>
  <si>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</si>
  <si>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</si>
  <si>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</si>
  <si>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</si>
  <si>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</si>
  <si>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</si>
  <si>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</si>
  <si>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</si>
  <si>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</si>
  <si>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</si>
  <si>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</si>
  <si>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</si>
  <si>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</si>
  <si>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</si>
  <si>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%,V5614008</t>
  </si>
  <si>
    <t>5614008</t>
  </si>
  <si>
    <t>PJM Admin Defaults OSS</t>
  </si>
  <si>
    <t>%,V5614009</t>
  </si>
  <si>
    <t>5614009</t>
  </si>
  <si>
    <t>GreenHat Settlement</t>
  </si>
  <si>
    <t>%,V5615000</t>
  </si>
  <si>
    <t>5615000</t>
  </si>
  <si>
    <t>Reliability,Plng&amp;Stds Develop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</si>
  <si>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</si>
  <si>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</si>
  <si>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</si>
  <si>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</si>
  <si>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</si>
  <si>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</si>
  <si>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</si>
  <si>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</si>
  <si>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</si>
  <si>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</si>
  <si>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</si>
  <si>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</si>
  <si>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</si>
  <si>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</si>
  <si>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</si>
  <si>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</si>
  <si>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</si>
  <si>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</si>
  <si>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</si>
  <si>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</si>
  <si>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</si>
  <si>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</si>
  <si>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</si>
  <si>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</si>
  <si>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</si>
  <si>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</si>
  <si>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</si>
  <si>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</si>
  <si>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</si>
  <si>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</si>
  <si>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</si>
  <si>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</si>
  <si>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</si>
  <si>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</si>
  <si>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</si>
  <si>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</si>
  <si>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%,V5650021</t>
  </si>
  <si>
    <t>5650021</t>
  </si>
  <si>
    <t>PJM NITS Expense - Non-Affilia</t>
  </si>
  <si>
    <t>%,V5650060</t>
  </si>
  <si>
    <t>5650060</t>
  </si>
  <si>
    <t>PJM trans enhancement refund</t>
  </si>
  <si>
    <t>%,V5660000</t>
  </si>
  <si>
    <t>5660000</t>
  </si>
  <si>
    <t>Misc Transmission Expenses</t>
  </si>
  <si>
    <t>%,V5660009</t>
  </si>
  <si>
    <t>5660009</t>
  </si>
  <si>
    <t>PJM OATT LSE Over-Under Adjust</t>
  </si>
  <si>
    <t>%,V5660010</t>
  </si>
  <si>
    <t>5660010</t>
  </si>
  <si>
    <t>%,V5660011</t>
  </si>
  <si>
    <t>5660011</t>
  </si>
  <si>
    <t>Misc Transm Exp - Affiliate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</si>
  <si>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</si>
  <si>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</si>
  <si>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</si>
  <si>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</si>
  <si>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</si>
  <si>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</si>
  <si>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</si>
  <si>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</si>
  <si>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</si>
  <si>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</si>
  <si>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</si>
  <si>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</si>
  <si>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</si>
  <si>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</si>
  <si>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</si>
  <si>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</si>
  <si>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</si>
  <si>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</si>
  <si>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</si>
  <si>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</si>
  <si>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</si>
  <si>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</si>
  <si>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</si>
  <si>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</si>
  <si>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</si>
  <si>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</si>
  <si>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</si>
  <si>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</si>
  <si>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</si>
  <si>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</si>
  <si>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</si>
  <si>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</si>
  <si>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</si>
  <si>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</si>
  <si>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</si>
  <si>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</si>
  <si>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</si>
  <si>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</si>
  <si>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</si>
  <si>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</si>
  <si>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</si>
  <si>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</si>
  <si>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</si>
  <si>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</si>
  <si>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</si>
  <si>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</si>
  <si>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</si>
  <si>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</si>
  <si>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</si>
  <si>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</si>
  <si>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</si>
  <si>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</si>
  <si>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</si>
  <si>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</si>
  <si>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%,V9020002</t>
  </si>
  <si>
    <t>9020002</t>
  </si>
  <si>
    <t>Meter Reading - Regular</t>
  </si>
  <si>
    <t>%,V9020003</t>
  </si>
  <si>
    <t>9020003</t>
  </si>
  <si>
    <t>Meter Reading - Large Power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</si>
  <si>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</si>
  <si>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</si>
  <si>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</si>
  <si>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</si>
  <si>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</si>
  <si>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</si>
  <si>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</si>
  <si>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</si>
  <si>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</si>
  <si>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</si>
  <si>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</si>
  <si>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</si>
  <si>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</si>
  <si>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</si>
  <si>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</si>
  <si>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</si>
  <si>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</si>
  <si>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</si>
  <si>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</si>
  <si>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</si>
  <si>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</si>
  <si>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</si>
  <si>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</si>
  <si>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</si>
  <si>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</si>
  <si>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</si>
  <si>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</si>
  <si>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</si>
  <si>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</si>
  <si>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</si>
  <si>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</si>
  <si>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</si>
  <si>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</si>
  <si>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</si>
  <si>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</si>
  <si>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</si>
  <si>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</si>
  <si>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</si>
  <si>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</si>
  <si>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</si>
  <si>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</si>
  <si>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</si>
  <si>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</si>
  <si>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</si>
  <si>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</si>
  <si>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</si>
  <si>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</si>
  <si>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</si>
  <si>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</si>
  <si>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</si>
  <si>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</si>
  <si>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</si>
  <si>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</si>
  <si>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</si>
  <si>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</si>
  <si>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</si>
  <si>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</si>
  <si>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</si>
  <si>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</si>
  <si>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</si>
  <si>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</si>
  <si>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</si>
  <si>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</si>
  <si>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</si>
  <si>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</si>
  <si>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</si>
  <si>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</si>
  <si>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</si>
  <si>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%,V9120003</t>
  </si>
  <si>
    <t>9120003</t>
  </si>
  <si>
    <t>Demo &amp; Selling Exp - Area Dev</t>
  </si>
  <si>
    <t>%,V9130000</t>
  </si>
  <si>
    <t>9130000</t>
  </si>
  <si>
    <t>Advertising Expenses</t>
  </si>
  <si>
    <t>%,V9130001</t>
  </si>
  <si>
    <t>9130001</t>
  </si>
  <si>
    <t>Advertising Exp - Residential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</si>
  <si>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</si>
  <si>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</si>
  <si>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</si>
  <si>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</si>
  <si>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</si>
  <si>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%,V9200003</t>
  </si>
  <si>
    <t>9200003</t>
  </si>
  <si>
    <t>Admin &amp; Gen Salaries Trnsfr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</si>
  <si>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</si>
  <si>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</si>
  <si>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</si>
  <si>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</si>
  <si>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</si>
  <si>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</si>
  <si>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%,V9210004</t>
  </si>
  <si>
    <t>9210004</t>
  </si>
  <si>
    <t>Office Utilites</t>
  </si>
  <si>
    <t>%,V9210005</t>
  </si>
  <si>
    <t>9210005</t>
  </si>
  <si>
    <t>Cellular Phones and Pagers</t>
  </si>
  <si>
    <t>%,V9210021</t>
  </si>
  <si>
    <t>9210021</t>
  </si>
  <si>
    <t>EMP TRAVEL - Airfare</t>
  </si>
  <si>
    <t>%,V9210022</t>
  </si>
  <si>
    <t>9210022</t>
  </si>
  <si>
    <t>MEALS &amp; ENT-100 Pct DEDUCTIBLE</t>
  </si>
  <si>
    <t>%,V9210023</t>
  </si>
  <si>
    <t>9210023</t>
  </si>
  <si>
    <t>EMP TRAVEL-MILEAGE</t>
  </si>
  <si>
    <t>%,V9210024</t>
  </si>
  <si>
    <t>9210024</t>
  </si>
  <si>
    <t>EMP TRAVEL-PARKING</t>
  </si>
  <si>
    <t>%,V9210025</t>
  </si>
  <si>
    <t>9210025</t>
  </si>
  <si>
    <t>MEALS &amp; ENT-50 Pct DEDUCTIBLE</t>
  </si>
  <si>
    <t>%,V9210026</t>
  </si>
  <si>
    <t>9210026</t>
  </si>
  <si>
    <t>EMP TRAVEL-CAR RENTAL</t>
  </si>
  <si>
    <t>%,V9210027</t>
  </si>
  <si>
    <t>9210027</t>
  </si>
  <si>
    <t>EMP TRAVEL-TAXI AND SHUTTLE</t>
  </si>
  <si>
    <t>%,V9210028</t>
  </si>
  <si>
    <t>9210028</t>
  </si>
  <si>
    <t>EMP TRAVEL-HOTEL &amp; LODGING</t>
  </si>
  <si>
    <t>%,V9210030</t>
  </si>
  <si>
    <t>9210030</t>
  </si>
  <si>
    <t>EMP TRAVEL-OTHER</t>
  </si>
  <si>
    <t>%,V9210031</t>
  </si>
  <si>
    <t>9210031</t>
  </si>
  <si>
    <t>SAFETY EQUIPMENT AND SUPPLIES</t>
  </si>
  <si>
    <t>%,V9210032</t>
  </si>
  <si>
    <t>9210032</t>
  </si>
  <si>
    <t>FUEL</t>
  </si>
  <si>
    <t>%,V9210033</t>
  </si>
  <si>
    <t>9210033</t>
  </si>
  <si>
    <t>FOOD SERVICE-CATERING</t>
  </si>
  <si>
    <t>%,V9210034</t>
  </si>
  <si>
    <t>9210034</t>
  </si>
  <si>
    <t>In-House Training &amp; Seminars</t>
  </si>
  <si>
    <t>%,V9210035</t>
  </si>
  <si>
    <t>9210035</t>
  </si>
  <si>
    <t>RECRUITING AND SCREENING</t>
  </si>
  <si>
    <t>%,V9210036</t>
  </si>
  <si>
    <t>9210036</t>
  </si>
  <si>
    <t>SAFETY TRAINING</t>
  </si>
  <si>
    <t>%,V9210040</t>
  </si>
  <si>
    <t>9210040</t>
  </si>
  <si>
    <t>DUES-BUSINESS/PROFESSIONAL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</si>
  <si>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</si>
  <si>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</si>
  <si>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</si>
  <si>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</si>
  <si>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</si>
  <si>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</si>
  <si>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</si>
  <si>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</si>
  <si>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</si>
  <si>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</si>
  <si>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</si>
  <si>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</si>
  <si>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</si>
  <si>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</si>
  <si>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</si>
  <si>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%,V9230024</t>
  </si>
  <si>
    <t>9230024</t>
  </si>
  <si>
    <t>SRV-MAIL/MESSENGER-POSTAGE</t>
  </si>
  <si>
    <t>%,V9230025</t>
  </si>
  <si>
    <t>9230025</t>
  </si>
  <si>
    <t>SRV-CONSULTING</t>
  </si>
  <si>
    <t>%,V9230034</t>
  </si>
  <si>
    <t>9230034</t>
  </si>
  <si>
    <t>SRV-SOFTWARE LICENSING</t>
  </si>
  <si>
    <t>%,V9230035</t>
  </si>
  <si>
    <t>9230035</t>
  </si>
  <si>
    <t>Development Project Expense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</si>
  <si>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</si>
  <si>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</si>
  <si>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</si>
  <si>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</si>
  <si>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</si>
  <si>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</si>
  <si>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</si>
  <si>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</si>
  <si>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</si>
  <si>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</si>
  <si>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</si>
  <si>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</si>
  <si>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</si>
  <si>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</si>
  <si>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</si>
  <si>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</si>
  <si>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</si>
  <si>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</si>
  <si>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</si>
  <si>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</si>
  <si>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</si>
  <si>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</si>
  <si>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</si>
  <si>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</si>
  <si>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</si>
  <si>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</si>
  <si>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</si>
  <si>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</si>
  <si>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</si>
  <si>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</si>
  <si>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</si>
  <si>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</si>
  <si>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</si>
  <si>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</si>
  <si>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</si>
  <si>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</si>
  <si>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</si>
  <si>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</si>
  <si>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</si>
  <si>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</si>
  <si>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</si>
  <si>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</si>
  <si>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</si>
  <si>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</si>
  <si>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</si>
  <si>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</si>
  <si>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</si>
  <si>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</si>
  <si>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</si>
  <si>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</si>
  <si>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</si>
  <si>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</si>
  <si>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</si>
  <si>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</si>
  <si>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</si>
  <si>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</si>
  <si>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</si>
  <si>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</si>
  <si>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</si>
  <si>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</si>
  <si>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</si>
  <si>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</si>
  <si>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</si>
  <si>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</si>
  <si>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</si>
  <si>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</si>
  <si>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</si>
  <si>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</si>
  <si>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</si>
  <si>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%,V9260042</t>
  </si>
  <si>
    <t>9260042</t>
  </si>
  <si>
    <t>SERP Pension  - Non-Service</t>
  </si>
  <si>
    <t>%,V9260043</t>
  </si>
  <si>
    <t>9260043</t>
  </si>
  <si>
    <t>OPEB - Non-Service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</si>
  <si>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</si>
  <si>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</si>
  <si>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</si>
  <si>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</si>
  <si>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</si>
  <si>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</si>
  <si>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</si>
  <si>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</si>
  <si>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</si>
  <si>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</si>
  <si>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</si>
  <si>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</si>
  <si>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</si>
  <si>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</si>
  <si>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</si>
  <si>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</si>
  <si>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</si>
  <si>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</si>
  <si>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</si>
  <si>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</si>
  <si>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</si>
  <si>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%,V9260062</t>
  </si>
  <si>
    <t>9260062</t>
  </si>
  <si>
    <t>Pension Plan - Non-Service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</si>
  <si>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</si>
  <si>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</si>
  <si>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</si>
  <si>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</si>
  <si>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</si>
  <si>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</si>
  <si>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</si>
  <si>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</si>
  <si>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</si>
  <si>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</si>
  <si>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</si>
  <si>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</si>
  <si>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</si>
  <si>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</si>
  <si>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</si>
  <si>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</si>
  <si>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</si>
  <si>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</si>
  <si>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</si>
  <si>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</si>
  <si>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</si>
  <si>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</si>
  <si>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</si>
  <si>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</si>
  <si>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</si>
  <si>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</si>
  <si>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</si>
  <si>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</si>
  <si>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</si>
  <si>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</si>
  <si>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</si>
  <si>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</si>
  <si>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</si>
  <si>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</si>
  <si>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</si>
  <si>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</si>
  <si>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</si>
  <si>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</si>
  <si>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</si>
  <si>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</si>
  <si>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</si>
  <si>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</si>
  <si>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</si>
  <si>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</si>
  <si>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</si>
  <si>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</si>
  <si>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</si>
  <si>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</si>
  <si>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</si>
  <si>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</si>
  <si>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</si>
  <si>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</si>
  <si>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</si>
  <si>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</si>
  <si>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%,V9310001</t>
  </si>
  <si>
    <t>9310001</t>
  </si>
  <si>
    <t>Rents - Real Property</t>
  </si>
  <si>
    <t>%,V9310002</t>
  </si>
  <si>
    <t>9310002</t>
  </si>
  <si>
    <t>Rents - Personal Property</t>
  </si>
  <si>
    <t>%,V9310005</t>
  </si>
  <si>
    <t>9310005</t>
  </si>
  <si>
    <t>Int on Regulated Fin Leases</t>
  </si>
  <si>
    <t>%,FACCOUNT,TGL_FERC_ACCT,XDYYNNY01,N920-933</t>
  </si>
  <si>
    <t>Administration &amp; General Operations</t>
  </si>
  <si>
    <t>Line 4</t>
  </si>
  <si>
    <t>Operating Expenses (401)</t>
  </si>
  <si>
    <t>%,V5100000</t>
  </si>
  <si>
    <t>5100000</t>
  </si>
  <si>
    <t>Maint Supv &amp; Engineering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</si>
  <si>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</si>
  <si>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</si>
  <si>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</si>
  <si>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</si>
  <si>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</si>
  <si>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</si>
  <si>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%,V5120025</t>
  </si>
  <si>
    <t>5120025</t>
  </si>
  <si>
    <t>Maint of Blr Plt Environmental</t>
  </si>
  <si>
    <t>%,V5120034</t>
  </si>
  <si>
    <t>5120034</t>
  </si>
  <si>
    <t>BSDR O/U Recovery - Maint Cost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</si>
  <si>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</si>
  <si>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</si>
  <si>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</si>
  <si>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</si>
  <si>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</si>
  <si>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</si>
  <si>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%,FACCOUNT,TGL_FERC_ACCT,XDYYNNY01,N510-515</t>
  </si>
  <si>
    <t>Steam Plant Maintenance</t>
  </si>
  <si>
    <t>%,FACCOUNT,TGL_FERC_ACCT,XDYYNNY01,N528-533</t>
  </si>
  <si>
    <t>Nuclear Plant Maintenance</t>
  </si>
  <si>
    <t>%,FACCOUNT,TGL_FERC_ACCT,XDYYNNY01,N541-545</t>
  </si>
  <si>
    <t>Hydraulic Plant Maintenance</t>
  </si>
  <si>
    <t>%,FACCOUNT,TGL_FERC_ACCT,XDYYNNY01,N551-554</t>
  </si>
  <si>
    <t>Other Power Plant Maintenance</t>
  </si>
  <si>
    <t>%,V4020000</t>
  </si>
  <si>
    <t>4020000</t>
  </si>
  <si>
    <t>Maintenance Expense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</si>
  <si>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</si>
  <si>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</si>
  <si>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</si>
  <si>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</si>
  <si>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</si>
  <si>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</si>
  <si>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</si>
  <si>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</si>
  <si>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</si>
  <si>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</si>
  <si>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</si>
  <si>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</si>
  <si>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</si>
  <si>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</si>
  <si>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</si>
  <si>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</si>
  <si>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</si>
  <si>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</si>
  <si>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</si>
  <si>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</si>
  <si>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</si>
  <si>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</si>
  <si>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</si>
  <si>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</si>
  <si>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</si>
  <si>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</si>
  <si>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</si>
  <si>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</si>
  <si>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</si>
  <si>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</si>
  <si>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</si>
  <si>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</si>
  <si>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</si>
  <si>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</si>
  <si>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</si>
  <si>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</si>
  <si>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</si>
  <si>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</si>
  <si>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</si>
  <si>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</si>
  <si>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</si>
  <si>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</si>
  <si>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</si>
  <si>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</si>
  <si>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</si>
  <si>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</si>
  <si>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</si>
  <si>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</si>
  <si>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</si>
  <si>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</si>
  <si>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</si>
  <si>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</si>
  <si>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</si>
  <si>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</si>
  <si>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</si>
  <si>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</si>
  <si>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</si>
  <si>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</si>
  <si>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</si>
  <si>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</si>
  <si>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</si>
  <si>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</si>
  <si>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</si>
  <si>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</si>
  <si>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</si>
  <si>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</si>
  <si>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</si>
  <si>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</si>
  <si>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</si>
  <si>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</si>
  <si>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</si>
  <si>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</si>
  <si>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</si>
  <si>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</si>
  <si>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</si>
  <si>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</si>
  <si>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</si>
  <si>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</si>
  <si>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</si>
  <si>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</si>
  <si>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</si>
  <si>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</si>
  <si>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%,V9350017</t>
  </si>
  <si>
    <t>9350017</t>
  </si>
  <si>
    <t>Maint of Misc General Property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</si>
  <si>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</si>
  <si>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</si>
  <si>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</si>
  <si>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</si>
  <si>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</si>
  <si>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</si>
  <si>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</si>
  <si>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</si>
  <si>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</si>
  <si>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</si>
  <si>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</si>
  <si>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4030001</t>
  </si>
  <si>
    <t>Depreciation Exp</t>
  </si>
  <si>
    <t>%,V4030029</t>
  </si>
  <si>
    <t>4030029</t>
  </si>
  <si>
    <t>Over/Undr Depr Exp Var Riders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</si>
  <si>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</si>
  <si>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</si>
  <si>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</si>
  <si>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</si>
  <si>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</si>
  <si>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</si>
  <si>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</si>
  <si>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</si>
  <si>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</si>
  <si>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</si>
  <si>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</si>
  <si>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</si>
  <si>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%,V4040007</t>
  </si>
  <si>
    <t>4040007</t>
  </si>
  <si>
    <t>Cloud Implement - Amort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</si>
  <si>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</si>
  <si>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</si>
  <si>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</si>
  <si>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</si>
  <si>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</si>
  <si>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</si>
  <si>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</si>
  <si>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</si>
  <si>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</si>
  <si>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</si>
  <si>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</si>
  <si>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</si>
  <si>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</si>
  <si>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</si>
  <si>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</si>
  <si>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</si>
  <si>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</si>
  <si>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</si>
  <si>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</si>
  <si>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BSDR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</si>
  <si>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</si>
  <si>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</si>
  <si>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</si>
  <si>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</si>
  <si>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</si>
  <si>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</si>
  <si>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</si>
  <si>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</si>
  <si>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</si>
  <si>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</si>
  <si>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</si>
  <si>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</si>
  <si>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Real Personal Property Taxes</t>
  </si>
  <si>
    <t>%,V408100518</t>
  </si>
  <si>
    <t>408100518</t>
  </si>
  <si>
    <t>%,V408100519</t>
  </si>
  <si>
    <t>408100519</t>
  </si>
  <si>
    <t>State Gross Receipts Tax</t>
  </si>
  <si>
    <t>%,V408100619</t>
  </si>
  <si>
    <t>408100619</t>
  </si>
  <si>
    <t>%,V408100620</t>
  </si>
  <si>
    <t>408100620</t>
  </si>
  <si>
    <t>%,V4081007</t>
  </si>
  <si>
    <t>4081007</t>
  </si>
  <si>
    <t>State Unemployment Tax</t>
  </si>
  <si>
    <t>State Franchise Taxes</t>
  </si>
  <si>
    <t>%,V408100818</t>
  </si>
  <si>
    <t>408100818</t>
  </si>
  <si>
    <t>%,V408100819</t>
  </si>
  <si>
    <t>408100819</t>
  </si>
  <si>
    <t>%,V408100820</t>
  </si>
  <si>
    <t>408100820</t>
  </si>
  <si>
    <t>Federal Excise Taxes</t>
  </si>
  <si>
    <t>%,V408101419</t>
  </si>
  <si>
    <t>408101419</t>
  </si>
  <si>
    <t>St Publ Serv Comm Tax-Fees</t>
  </si>
  <si>
    <t>%,V408101819</t>
  </si>
  <si>
    <t>408101819</t>
  </si>
  <si>
    <t>%,V408101900</t>
  </si>
  <si>
    <t>408101900</t>
  </si>
  <si>
    <t>State Sales and Use Taxes</t>
  </si>
  <si>
    <t>%,V408101919</t>
  </si>
  <si>
    <t>408101919</t>
  </si>
  <si>
    <t>%,V408101920</t>
  </si>
  <si>
    <t>408101920</t>
  </si>
  <si>
    <t>State Business Occup Taxes</t>
  </si>
  <si>
    <t>%,V408102019</t>
  </si>
  <si>
    <t>408102019</t>
  </si>
  <si>
    <t>%,V408102020</t>
  </si>
  <si>
    <t>408102020</t>
  </si>
  <si>
    <t>Real-Pers Prop Tax-Cap Leases</t>
  </si>
  <si>
    <t>%,V408102919</t>
  </si>
  <si>
    <t>408102919</t>
  </si>
  <si>
    <t>%,V408102920</t>
  </si>
  <si>
    <t>408102920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</si>
  <si>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</si>
  <si>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</si>
  <si>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</si>
  <si>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</si>
  <si>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</si>
  <si>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</si>
  <si>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</si>
  <si>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</si>
  <si>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</si>
  <si>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Real Prop Tax-Cap Leases</t>
  </si>
  <si>
    <t>%,V408103619</t>
  </si>
  <si>
    <t>408103619</t>
  </si>
  <si>
    <t>%,V408103620</t>
  </si>
  <si>
    <t>408103620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</si>
  <si>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</si>
  <si>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</si>
  <si>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</si>
  <si>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</si>
  <si>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</si>
  <si>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</si>
  <si>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</si>
  <si>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</si>
  <si>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</si>
  <si>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</si>
  <si>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</si>
  <si>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</si>
  <si>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</si>
  <si>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</si>
  <si>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</si>
  <si>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</si>
  <si>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 (21%)</t>
  </si>
  <si>
    <t>Line 15</t>
  </si>
  <si>
    <t>Income Taxes - Federal (409.1)</t>
  </si>
  <si>
    <t>Income Taxes UOI - State</t>
  </si>
  <si>
    <t>%,V409100219</t>
  </si>
  <si>
    <t>409100219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</si>
  <si>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</si>
  <si>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</si>
  <si>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</si>
  <si>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</si>
  <si>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</si>
  <si>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</si>
  <si>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</si>
  <si>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</si>
  <si>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</si>
  <si>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</si>
  <si>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</si>
  <si>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</si>
  <si>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</si>
  <si>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</si>
  <si>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</si>
  <si>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</si>
  <si>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</si>
  <si>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</si>
  <si>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</si>
  <si>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</si>
  <si>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</si>
  <si>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%,V4114001</t>
  </si>
  <si>
    <t>4114001</t>
  </si>
  <si>
    <t>ITC Adj, Utility Oper - Fed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</si>
  <si>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</si>
  <si>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</si>
  <si>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</si>
  <si>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</si>
  <si>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</si>
  <si>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</si>
  <si>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</si>
  <si>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</si>
  <si>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</si>
  <si>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</si>
  <si>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</si>
  <si>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</si>
  <si>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</si>
  <si>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</si>
  <si>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</si>
  <si>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%,V4118008</t>
  </si>
  <si>
    <t>4118008</t>
  </si>
  <si>
    <t>Comp Allow Gain CSAPR Seas NOx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</si>
  <si>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</si>
  <si>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</si>
  <si>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</si>
  <si>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</si>
  <si>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</si>
  <si>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</si>
  <si>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</si>
  <si>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</si>
  <si>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</si>
  <si>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</si>
  <si>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</si>
  <si>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</si>
  <si>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</si>
  <si>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</si>
  <si>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</si>
  <si>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</si>
  <si>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</si>
  <si>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</si>
  <si>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</si>
  <si>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</si>
  <si>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</si>
  <si>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</si>
  <si>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</si>
  <si>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</si>
  <si>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</si>
  <si>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</si>
  <si>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</si>
  <si>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</si>
  <si>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</si>
  <si>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</si>
  <si>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</si>
  <si>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</si>
  <si>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</si>
  <si>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</si>
  <si>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</si>
  <si>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</si>
  <si>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</si>
  <si>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</si>
  <si>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</si>
  <si>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</si>
  <si>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</si>
  <si>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</si>
  <si>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</si>
  <si>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</si>
  <si>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</si>
  <si>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</si>
  <si>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</si>
  <si>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</si>
  <si>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</si>
  <si>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</si>
  <si>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</si>
  <si>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</si>
  <si>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</si>
  <si>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</si>
  <si>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</si>
  <si>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</si>
  <si>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</si>
  <si>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</si>
  <si>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</si>
  <si>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</si>
  <si>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</si>
  <si>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</si>
  <si>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</si>
  <si>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</si>
  <si>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</si>
  <si>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</si>
  <si>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</si>
  <si>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</si>
  <si>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</si>
  <si>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</si>
  <si>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</si>
  <si>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</si>
  <si>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</si>
  <si>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</si>
  <si>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</si>
  <si>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</si>
  <si>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</si>
  <si>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</si>
  <si>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%,V4210031</t>
  </si>
  <si>
    <t>4210031</t>
  </si>
  <si>
    <t>Pwr Sales Outside Svc Territry</t>
  </si>
  <si>
    <t>%,V4210039</t>
  </si>
  <si>
    <t>4210039</t>
  </si>
  <si>
    <t>Carrying Charges</t>
  </si>
  <si>
    <t>%,R,FACCOUNT,TGL_FERC_ACCT,XDYYNNY01,NMISC_NONOP_INC</t>
  </si>
  <si>
    <t>Line 39</t>
  </si>
  <si>
    <t>Miscellaneous Nonoperating Income (421)</t>
  </si>
  <si>
    <t>%,V4211000</t>
  </si>
  <si>
    <t>4211000</t>
  </si>
  <si>
    <t>Gain on Dspsition of Property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</si>
  <si>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</si>
  <si>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</si>
  <si>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</si>
  <si>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</si>
  <si>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</si>
  <si>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</si>
  <si>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</si>
  <si>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</si>
  <si>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</si>
  <si>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</si>
  <si>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</si>
  <si>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</si>
  <si>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</si>
  <si>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</si>
  <si>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</si>
  <si>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</si>
  <si>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</si>
  <si>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</si>
  <si>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</si>
  <si>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</si>
  <si>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</si>
  <si>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</si>
  <si>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</si>
  <si>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</si>
  <si>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</si>
  <si>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</si>
  <si>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</si>
  <si>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</si>
  <si>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</si>
  <si>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</si>
  <si>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</si>
  <si>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</si>
  <si>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</si>
  <si>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</si>
  <si>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</si>
  <si>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</si>
  <si>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and Political Activity</t>
  </si>
  <si>
    <t>%,V4264001</t>
  </si>
  <si>
    <t>4264001</t>
  </si>
  <si>
    <t>Non-deduct Lobbying per IRS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</si>
  <si>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</si>
  <si>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</si>
  <si>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</si>
  <si>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</si>
  <si>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</si>
  <si>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</si>
  <si>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</si>
  <si>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</si>
  <si>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</si>
  <si>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</si>
  <si>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</si>
  <si>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</si>
  <si>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</si>
  <si>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</si>
  <si>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</si>
  <si>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%,V4265058</t>
  </si>
  <si>
    <t>4265058</t>
  </si>
  <si>
    <t>Cust Savings Plan Project Exp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</si>
  <si>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</si>
  <si>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</si>
  <si>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</si>
  <si>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</si>
  <si>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</si>
  <si>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</si>
  <si>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</si>
  <si>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%,V408200518</t>
  </si>
  <si>
    <t>408200518</t>
  </si>
  <si>
    <t>%,V408200519</t>
  </si>
  <si>
    <t>408200519</t>
  </si>
  <si>
    <t>%,V408200818</t>
  </si>
  <si>
    <t>408200818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</si>
  <si>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</si>
  <si>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</si>
  <si>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</si>
  <si>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</si>
  <si>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</si>
  <si>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</si>
  <si>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</si>
  <si>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</si>
  <si>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</si>
  <si>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</si>
  <si>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Inc Tax Oth Inc  Ded - State</t>
  </si>
  <si>
    <t>%,V409200219</t>
  </si>
  <si>
    <t>409200219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</si>
  <si>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</si>
  <si>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</si>
  <si>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</si>
  <si>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</si>
  <si>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</si>
  <si>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</si>
  <si>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</si>
  <si>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</si>
  <si>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</si>
  <si>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</si>
  <si>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</si>
  <si>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</si>
  <si>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</si>
  <si>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</si>
  <si>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</si>
  <si>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</si>
  <si>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</si>
  <si>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</si>
  <si>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</si>
  <si>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</si>
  <si>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</si>
  <si>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</si>
  <si>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</si>
  <si>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</si>
  <si>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</si>
  <si>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</si>
  <si>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</si>
  <si>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</si>
  <si>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</si>
  <si>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</si>
  <si>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</si>
  <si>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</si>
  <si>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</si>
  <si>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</si>
  <si>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</si>
  <si>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</si>
  <si>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</si>
  <si>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</si>
  <si>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</si>
  <si>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</si>
  <si>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</si>
  <si>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</si>
  <si>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</si>
  <si>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</si>
  <si>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</si>
  <si>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</si>
  <si>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</si>
  <si>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</si>
  <si>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</si>
  <si>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</si>
  <si>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</si>
  <si>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</si>
  <si>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</si>
  <si>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</si>
  <si>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</si>
  <si>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</si>
  <si>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</si>
  <si>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</si>
  <si>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</si>
  <si>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</si>
  <si>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</si>
  <si>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</si>
  <si>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</si>
  <si>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</si>
  <si>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</si>
  <si>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</si>
  <si>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</si>
  <si>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</si>
  <si>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</si>
  <si>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</si>
  <si>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</si>
  <si>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</si>
  <si>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</si>
  <si>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</si>
  <si>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</si>
  <si>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</si>
  <si>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</si>
  <si>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</si>
  <si>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%,V4310023</t>
  </si>
  <si>
    <t>4310023</t>
  </si>
  <si>
    <t>Interest Expense - State Tax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</si>
  <si>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</si>
  <si>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</si>
  <si>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</si>
  <si>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</si>
  <si>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</si>
  <si>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</si>
  <si>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</si>
  <si>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</si>
  <si>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</si>
  <si>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</si>
  <si>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</si>
  <si>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</si>
  <si>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</si>
  <si>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</si>
  <si>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</si>
  <si>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</si>
  <si>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</si>
  <si>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</si>
  <si>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</si>
  <si>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</si>
  <si>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</si>
  <si>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</si>
  <si>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</si>
  <si>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</si>
  <si>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</si>
  <si>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</si>
  <si>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</si>
  <si>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</si>
  <si>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</si>
  <si>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</si>
  <si>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%,FACCOUNT,TGL_FERC_ACCT,NINCOME_STATEMENT</t>
  </si>
  <si>
    <t>Net Income Verification</t>
  </si>
  <si>
    <t>This line should be zero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</si>
  <si>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</si>
  <si>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</si>
  <si>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</si>
  <si>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</si>
  <si>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</si>
  <si>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</si>
  <si>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</si>
  <si>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</si>
  <si>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S295458</t>
  </si>
  <si>
    <t>RID   Report ID</t>
  </si>
  <si>
    <t>FERC_IS1</t>
  </si>
  <si>
    <t>LYN   Report Layout</t>
  </si>
  <si>
    <t>BUN   Business Unit</t>
  </si>
  <si>
    <t>Error</t>
  </si>
  <si>
    <t>RBN   Report Request</t>
  </si>
  <si>
    <t>Kentucky Power Integrated Elim</t>
  </si>
  <si>
    <t>RBU   Request Bus Unit</t>
  </si>
  <si>
    <t>X992</t>
  </si>
  <si>
    <t>SCN   Scope Decrip</t>
  </si>
  <si>
    <t>SCD   Scope Description</t>
  </si>
  <si>
    <t>KYP CORP CONSOLIDATED</t>
  </si>
  <si>
    <t>SFD   Scope Field Descr</t>
  </si>
  <si>
    <t>SFV   Scope Field Value</t>
  </si>
  <si>
    <t>STN   Scope Tree Name</t>
  </si>
  <si>
    <t>GL_PRPT_CONS</t>
  </si>
  <si>
    <t>Elapsed Run Time</t>
  </si>
  <si>
    <t>Performance : GL_FERC_ACCT</t>
  </si>
  <si>
    <t>YSNYN</t>
  </si>
  <si>
    <t>Performance: GL_PRPT_CONS</t>
  </si>
  <si>
    <t>Reserved Section</t>
  </si>
  <si>
    <t>V2099-01-01 Acct: GL_FERC_ACCT      BU: GL_PRPT_CONS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</si>
  <si>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</si>
  <si>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</si>
  <si>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</si>
  <si>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</si>
  <si>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</si>
  <si>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</si>
  <si>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</si>
  <si>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</si>
  <si>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</si>
  <si>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</si>
  <si>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</si>
  <si>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</si>
  <si>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</si>
  <si>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</si>
  <si>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</si>
  <si>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</si>
  <si>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</si>
  <si>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</si>
  <si>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</si>
  <si>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</si>
  <si>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</si>
  <si>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</si>
  <si>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</si>
  <si>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</si>
  <si>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Income Before Federal Income Taxes</t>
  </si>
  <si>
    <t>Operating  Income Percentage</t>
  </si>
  <si>
    <t>Gross Up Factor  (100.00/Ln 9)</t>
  </si>
  <si>
    <t xml:space="preserve">  </t>
  </si>
  <si>
    <t>Less Federal Income Taxes (Ln 13*21%)</t>
  </si>
  <si>
    <t>ML FGD Revenue Requirement</t>
  </si>
  <si>
    <t>Marshall County, WV rate</t>
  </si>
  <si>
    <t>Less State Income Taxes (Ln 4 x 5.8545)</t>
  </si>
  <si>
    <t>Gross-up for Uncollectible Expense &amp; KPSC Maint Fee (Ln 40 * .006093)</t>
  </si>
  <si>
    <t>As of                                           3/31/2020*</t>
  </si>
  <si>
    <t>=(3)+(4)-(5)</t>
  </si>
  <si>
    <t>*</t>
  </si>
  <si>
    <t>As provided in Appendix A, Page 3 of 3, by the Public Service Commission in Order dated January 13, 2021 in Case No. 2020-00174 and as amended by the March 17, 2021 Order.</t>
  </si>
  <si>
    <t>Rate of Return on Common Equity as authorized by the Public Service Commission in Order Dated January 13, 2021 in Case No. 2020-00174.</t>
  </si>
  <si>
    <t>November 2021</t>
  </si>
  <si>
    <t>As of: Nov 2021</t>
  </si>
  <si>
    <t>Run Date: 12/09/2021  03:46 AM</t>
  </si>
  <si>
    <t>2021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</si>
  <si>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</si>
  <si>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</si>
  <si>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</si>
  <si>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</si>
  <si>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</si>
  <si>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</si>
  <si>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</si>
  <si>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</si>
  <si>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</si>
  <si>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</si>
  <si>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</si>
  <si>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</si>
  <si>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%,V4561004</t>
  </si>
  <si>
    <t>4561004</t>
  </si>
  <si>
    <t>SECA Transmission Rev</t>
  </si>
  <si>
    <t>%,V5020014</t>
  </si>
  <si>
    <t>5020014</t>
  </si>
  <si>
    <t>Calcium Bromide Expense</t>
  </si>
  <si>
    <t>%,V5060025</t>
  </si>
  <si>
    <t>5060025</t>
  </si>
  <si>
    <t>Misc Stm Pwr Exp Environmental</t>
  </si>
  <si>
    <t>%,V5500005</t>
  </si>
  <si>
    <t>5500005</t>
  </si>
  <si>
    <t>Lease Expense - Wind Leases</t>
  </si>
  <si>
    <t>%,V5570020</t>
  </si>
  <si>
    <t>5570020</t>
  </si>
  <si>
    <t>MATL-COMPUTER HARDWARE</t>
  </si>
  <si>
    <t>%,V5570024</t>
  </si>
  <si>
    <t>5570024</t>
  </si>
  <si>
    <t>MATL-REPAIR PARTS</t>
  </si>
  <si>
    <t>%,V5614006</t>
  </si>
  <si>
    <t>5614006</t>
  </si>
  <si>
    <t>SPP Transmission Charges</t>
  </si>
  <si>
    <t>%,V5650023</t>
  </si>
  <si>
    <t>5650023</t>
  </si>
  <si>
    <t>Amort of PROVISION RTO Expense</t>
  </si>
  <si>
    <t>%,V5650062</t>
  </si>
  <si>
    <t>5650062</t>
  </si>
  <si>
    <t>Deferral of Provision RTO Exp</t>
  </si>
  <si>
    <t>%,V9020004</t>
  </si>
  <si>
    <t>9020004</t>
  </si>
  <si>
    <t>Read-In &amp; Read-Out Meters</t>
  </si>
  <si>
    <t>%,V9030014</t>
  </si>
  <si>
    <t>9030014</t>
  </si>
  <si>
    <t>COVID-19 Credit Card Fees</t>
  </si>
  <si>
    <t>%,V9210020</t>
  </si>
  <si>
    <t>9210020</t>
  </si>
  <si>
    <t>EMP RECOG - Over 100 Dollars</t>
  </si>
  <si>
    <t>%,V9210037</t>
  </si>
  <si>
    <t>9210037</t>
  </si>
  <si>
    <t>OEM/TECHNICAL TRAINING</t>
  </si>
  <si>
    <t>%,V9220002</t>
  </si>
  <si>
    <t>9220002</t>
  </si>
  <si>
    <t>Admin Exp Trnsf Const-Mngerial</t>
  </si>
  <si>
    <t>%,V9230031</t>
  </si>
  <si>
    <t>9230031</t>
  </si>
  <si>
    <t>SRV-OUTSIDE SERVICES (TECH)</t>
  </si>
  <si>
    <t>%,V9302017</t>
  </si>
  <si>
    <t>9302017</t>
  </si>
  <si>
    <t>SellingPrice Normalization Exp</t>
  </si>
  <si>
    <t>%,V5120037</t>
  </si>
  <si>
    <t>5120037</t>
  </si>
  <si>
    <t>KY Steam Maint O/U</t>
  </si>
  <si>
    <t>%,V408100520</t>
  </si>
  <si>
    <t>408100520</t>
  </si>
  <si>
    <t>%,V408100521</t>
  </si>
  <si>
    <t>408100521</t>
  </si>
  <si>
    <t>%,V408100621</t>
  </si>
  <si>
    <t>408100621</t>
  </si>
  <si>
    <t>%,V408101420</t>
  </si>
  <si>
    <t>408101420</t>
  </si>
  <si>
    <t>%,V408101421</t>
  </si>
  <si>
    <t>408101421</t>
  </si>
  <si>
    <t>%,V408101820</t>
  </si>
  <si>
    <t>408101820</t>
  </si>
  <si>
    <t>%,V408101821</t>
  </si>
  <si>
    <t>408101821</t>
  </si>
  <si>
    <t>%,V408101921</t>
  </si>
  <si>
    <t>408101921</t>
  </si>
  <si>
    <t>%,V408102021</t>
  </si>
  <si>
    <t>408102021</t>
  </si>
  <si>
    <t>%,V408102921</t>
  </si>
  <si>
    <t>408102921</t>
  </si>
  <si>
    <t>%,V408103621</t>
  </si>
  <si>
    <t>408103621</t>
  </si>
  <si>
    <t>%,V409100220</t>
  </si>
  <si>
    <t>409100220</t>
  </si>
  <si>
    <t>%,V409100221</t>
  </si>
  <si>
    <t>409100221</t>
  </si>
  <si>
    <t>%,V4118006</t>
  </si>
  <si>
    <t>4118006</t>
  </si>
  <si>
    <t>CSAPR SO2 Gains</t>
  </si>
  <si>
    <t>%,V4171009</t>
  </si>
  <si>
    <t>4171009</t>
  </si>
  <si>
    <t>Office Supplies &amp; Expense</t>
  </si>
  <si>
    <t>%,V408200520</t>
  </si>
  <si>
    <t>408200520</t>
  </si>
  <si>
    <t>%,V408200521</t>
  </si>
  <si>
    <t>408200521</t>
  </si>
  <si>
    <t>%,V409200220</t>
  </si>
  <si>
    <t>409200220</t>
  </si>
  <si>
    <t>2021-11-30</t>
  </si>
  <si>
    <t>S231357</t>
  </si>
  <si>
    <t>00:07:55</t>
  </si>
  <si>
    <t>Non-FGD Rate Base as of 3/31/2020</t>
  </si>
  <si>
    <t>Additional Non-FGD Rate Base Post 3/31/2020</t>
  </si>
  <si>
    <t>Construction Work in Progress (CWIP)</t>
  </si>
  <si>
    <t>Monthly Return for Non-FGD Rate Base as of 3/31/2020</t>
  </si>
  <si>
    <t>Monthly Return for FGD and Non-FGD Additions to 3/31/2020 Rate Base</t>
  </si>
  <si>
    <t>%,LACTUALS,SADJBAL-1YR</t>
  </si>
  <si>
    <t>%,LACTUALS,SBAL-1YR</t>
  </si>
  <si>
    <t>%,LACTUALS,SBAL-1MTH</t>
  </si>
  <si>
    <t>%,LACTUALS,SADJBAL-2YR</t>
  </si>
  <si>
    <t>%,LACTUALS,SBALPER1-1Y</t>
  </si>
  <si>
    <t>%,LACTUALS,SBALPER2-1Y</t>
  </si>
  <si>
    <t>%,LACTUALS,SBALPER3-1Y</t>
  </si>
  <si>
    <t>%,LACTUALS,SBALPER4-1Y</t>
  </si>
  <si>
    <t>%,LACTUALS,SBALPER5-1Y</t>
  </si>
  <si>
    <t>%,LACTUALS,SBALPER6-1Y</t>
  </si>
  <si>
    <t>%,LACTUALS,SBALPER7-1Y</t>
  </si>
  <si>
    <t>%,LACTUALS,SBALPER8-1Y</t>
  </si>
  <si>
    <t>%,LACTUALS,SBALPER9-1Y</t>
  </si>
  <si>
    <t>%,LACTUALS,SBALPR10-1Y</t>
  </si>
  <si>
    <t>%,LACTUALS,SBALPR11-1Y</t>
  </si>
  <si>
    <t>%,LACTUALS,SBAL_PER1</t>
  </si>
  <si>
    <t>%,LACTUALS,SBAL_PER2</t>
  </si>
  <si>
    <t>%,LACTUALS,SBAL_PER3</t>
  </si>
  <si>
    <t>%,LACTUALS,SBAL_PER4</t>
  </si>
  <si>
    <t>%,LACTUALS,SBAL_PER5</t>
  </si>
  <si>
    <t>%,LACTUALS,SBAL_PER6</t>
  </si>
  <si>
    <t>%,LACTUALS,SBAL_PER7</t>
  </si>
  <si>
    <t>%,LACTUALS,SBAL_PER8</t>
  </si>
  <si>
    <t>%,LACTUALS,SBAL_PER9</t>
  </si>
  <si>
    <t>%,LACTUALS,SBAL_PER10</t>
  </si>
  <si>
    <t>%,LACTUALS,SBAL_PER11</t>
  </si>
  <si>
    <t>%,LACTUALS,SBAL_PER12</t>
  </si>
  <si>
    <t>Run Date: 12/10/2021  03:30 AM</t>
  </si>
  <si>
    <t>November 30, 2021</t>
  </si>
  <si>
    <t>Rpt ID: FERC_BS1      Layout: FERC_BS1</t>
  </si>
  <si>
    <t>PRIOR</t>
  </si>
  <si>
    <t>CURRENT MONTH</t>
  </si>
  <si>
    <t>DECEMBER</t>
  </si>
  <si>
    <t>PRIOR YEAR</t>
  </si>
  <si>
    <t>PRIOR MONTH</t>
  </si>
  <si>
    <t>BALANCE SHEET</t>
  </si>
  <si>
    <t>UTILITY PLANT</t>
  </si>
  <si>
    <t>%,V1010001</t>
  </si>
  <si>
    <t>1010001</t>
  </si>
  <si>
    <t>Plant in Service</t>
  </si>
  <si>
    <t>%,V1010008</t>
  </si>
  <si>
    <t>1010008</t>
  </si>
  <si>
    <t>Cloud Implement - PIS</t>
  </si>
  <si>
    <t>%,V1011001</t>
  </si>
  <si>
    <t>1011001</t>
  </si>
  <si>
    <t>Capital Leases</t>
  </si>
  <si>
    <t>%,V1011006</t>
  </si>
  <si>
    <t>1011006</t>
  </si>
  <si>
    <t>Prov-Leased Assets</t>
  </si>
  <si>
    <t>%,V1011012</t>
  </si>
  <si>
    <t>1011012</t>
  </si>
  <si>
    <t>Accrued Capital Leases</t>
  </si>
  <si>
    <t>%,V1011031</t>
  </si>
  <si>
    <t>1011031</t>
  </si>
  <si>
    <t>Operating Lease</t>
  </si>
  <si>
    <t>%,V1011032</t>
  </si>
  <si>
    <t>1011032</t>
  </si>
  <si>
    <t>Accrued Operating Leases</t>
  </si>
  <si>
    <t>%,V1011036</t>
  </si>
  <si>
    <t>1011036</t>
  </si>
  <si>
    <t>Prov - Operating Lease Assets</t>
  </si>
  <si>
    <t>%,FACCOUNT,TGL_FERC_ACCT,X,NELEC_PLT_IN_SERV,NPROP_CAP_LEASE</t>
  </si>
  <si>
    <t>Plant In Service (101)</t>
  </si>
  <si>
    <t>%,FACCOUNT,TGL_FERC_ACCT,X,NELEC_PLT_PUR_OR_SOLD</t>
  </si>
  <si>
    <t>Electric Plant Purchased or Sold (102)</t>
  </si>
  <si>
    <t>%,FACCOUNT,TGL_FERC_ACCT,X,NEXP_ELEC_PLT_UNCLASS</t>
  </si>
  <si>
    <t>Experimental Electric Plant Unclass (103)</t>
  </si>
  <si>
    <t>%,FACCOUNT,TGL_FERC_ACCT,X,NELEC_PLT_LEASED_OTHR</t>
  </si>
  <si>
    <t>Electric Plant Lease to Others (104)</t>
  </si>
  <si>
    <t>%,V1050001</t>
  </si>
  <si>
    <t>1050001</t>
  </si>
  <si>
    <t>Held For Fut Use</t>
  </si>
  <si>
    <t>%,FACCOUNT,TGL_FERC_ACCT,X,NELEC_PLT_FUT_USE</t>
  </si>
  <si>
    <t>Electric Plant Held for Future Use (105)</t>
  </si>
  <si>
    <t>%,V1060001</t>
  </si>
  <si>
    <t>1060001</t>
  </si>
  <si>
    <t>Const Not Classifd</t>
  </si>
  <si>
    <t>%,V1060007</t>
  </si>
  <si>
    <t>1060007</t>
  </si>
  <si>
    <t>Cloud Implement - CCNC</t>
  </si>
  <si>
    <t>%,FACCOUNT,TGL_FERC_ACCT,X,NCOMP_CONST_NOT_CLASS</t>
  </si>
  <si>
    <t>Completed Construction Not Class (106)</t>
  </si>
  <si>
    <t>%,FACCOUNT,TGL_FERC_ACCT,X,NELEC_PLT_ACQ_ADJUSTM</t>
  </si>
  <si>
    <t>Electric Plant Acquisition Adjustment (114)</t>
  </si>
  <si>
    <t>%,FACCOUNT,TGL_FERC_ACCT,NELEC_UTIL_PLNT_TOT</t>
  </si>
  <si>
    <t>Utility Plant (101-106, 114)</t>
  </si>
  <si>
    <t>%,V1070000</t>
  </si>
  <si>
    <t>1070000</t>
  </si>
  <si>
    <t>Construction Work In Progress</t>
  </si>
  <si>
    <t>%,V1070001</t>
  </si>
  <si>
    <t>1070001</t>
  </si>
  <si>
    <t>CWIP - Project</t>
  </si>
  <si>
    <t>%,V1070007</t>
  </si>
  <si>
    <t>1070007</t>
  </si>
  <si>
    <t>Cloud Implementation Costs</t>
  </si>
  <si>
    <t>%,FACCOUNT,X,TGL_FERC_ACCT,NCONST_WORK_IN_PROG</t>
  </si>
  <si>
    <t>Construction Work in Progress (107)</t>
  </si>
  <si>
    <t>Utility Plant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</si>
  <si>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</si>
  <si>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</si>
  <si>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</si>
  <si>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</si>
  <si>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</si>
  <si>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</si>
  <si>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</si>
  <si>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</si>
  <si>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</si>
  <si>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</si>
  <si>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</si>
  <si>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</si>
  <si>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</si>
  <si>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</si>
  <si>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</si>
  <si>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%,V1110007</t>
  </si>
  <si>
    <t>1110007</t>
  </si>
  <si>
    <t>Cloud Implement - A/P Amrt Plt</t>
  </si>
  <si>
    <t>%,R,FACCOUNT,X,TGL_FERC_ACCT,NCUM_PRV_DEP_DPL_AMRT</t>
  </si>
  <si>
    <t>(Less) Accum. Prov. For Depr. Amort. Depl. (108,110,111,115)</t>
  </si>
  <si>
    <t>%,FACCOUNT,X,TGL_FERC_ACCT,N1201</t>
  </si>
  <si>
    <t>Nuclear Fuel in Process of Ref., Conv.,Enrich., and Fab. (120.1)</t>
  </si>
  <si>
    <t>%,FACCOUNT,X,TGL_FERC_ACCT,N1202</t>
  </si>
  <si>
    <t>Nuclear Fuel Materials and Assemblies-Stock Account (120.2)</t>
  </si>
  <si>
    <t>%,FACCOUNT,X,TGL_FERC_ACCT,N1203</t>
  </si>
  <si>
    <t>Nuclear Fuel Assemblies in Reactor (120.3)</t>
  </si>
  <si>
    <t>%,FACCOUNT,X,TGL_FERC_ACCT,N1204</t>
  </si>
  <si>
    <t>Spent Nuclear Fuel (120.4)</t>
  </si>
  <si>
    <t>%,FACCOUNT,X,TGL_FERC_ACCT,NNUC_FUEL_LSE</t>
  </si>
  <si>
    <t>Nuclear Fuel Under Capital Leases (120.6)</t>
  </si>
  <si>
    <t>%,R,FACCOUNT,X,TGL_FERC_ACCT,NACCUM_PROV_AMORT_NUC</t>
  </si>
  <si>
    <t>(Less) Accum. Prov. For Amort. Of Nucl. Fuel Assemblies (120.5)</t>
  </si>
  <si>
    <t>%,FACCOUNT,TGL_FERC_ACCT,NNET_NUCLEAR_FUEL</t>
  </si>
  <si>
    <t>Net Nuclear Fuel</t>
  </si>
  <si>
    <t>%,FACCOUNT,TGL_FERC_ACCT,NNET_UTILITY_PLANT</t>
  </si>
  <si>
    <t>Net Utility Plant (Enter Total of lines 6 and 13)</t>
  </si>
  <si>
    <t>%,FACCOUNT,X,TGL_FERC_ACCT,NUTIL_PLT_ADJUSTMENTS</t>
  </si>
  <si>
    <t>Utility Plant Adjustments (116)</t>
  </si>
  <si>
    <t>%,FACCOUNT,X,TGL_FERC_ACCT,NOTHER_UTIL_PLANT</t>
  </si>
  <si>
    <t>Gas Stored Underground - Noncurrent (117)</t>
  </si>
  <si>
    <t>OTHER PROPERTY AND INVESTMENTS</t>
  </si>
  <si>
    <t>%,V1210001</t>
  </si>
  <si>
    <t>1210001</t>
  </si>
  <si>
    <t>Nonutility Property - Owned</t>
  </si>
  <si>
    <t>%,FACCOUNT,X,TGL_FERC_ACCT,NGROSS_NONUTILTY_PROP</t>
  </si>
  <si>
    <t>Nonutility Property (121)</t>
  </si>
  <si>
    <t>%,V1220001</t>
  </si>
  <si>
    <t>1220001</t>
  </si>
  <si>
    <t>Depr&amp;Amrt of Nonutl Prop-Ownd</t>
  </si>
  <si>
    <t>%,V1220003</t>
  </si>
  <si>
    <t>1220003</t>
  </si>
  <si>
    <t>Depr&amp;Amrt of Nonutl Prop-WIP</t>
  </si>
  <si>
    <t>%,R,FACCOUNT,X,TGL_FERC_ACCT,NACCM_PROV_DEP_DEPL_A</t>
  </si>
  <si>
    <t>(Less) Accum. Prov. For Depr. And Amort. (122)</t>
  </si>
  <si>
    <t>%,FACCOUNT,X,TGL_FERC_ACCT,NINV_IN_ASSOC_COMPANY</t>
  </si>
  <si>
    <t>Investments in Associated Companies (123)</t>
  </si>
  <si>
    <t>%,FACCOUNT,X,TGL_FERC_ACCT,NINV_IN_SUBS</t>
  </si>
  <si>
    <t>Investment in Subsidiary Companies (123.1)</t>
  </si>
  <si>
    <t>%,V1581000</t>
  </si>
  <si>
    <t>1581000</t>
  </si>
  <si>
    <t>SO2 Allowance Inventory</t>
  </si>
  <si>
    <t>%,FACCOUNT,X,TGL_FERC_ACCT,NALLOWANCE_NONCURRENT</t>
  </si>
  <si>
    <t>Noncurrent Portion of Allowances</t>
  </si>
  <si>
    <t>%,V1240002</t>
  </si>
  <si>
    <t>1240002</t>
  </si>
  <si>
    <t>Oth Investments-Nonassociated</t>
  </si>
  <si>
    <t>%,V1240005</t>
  </si>
  <si>
    <t>1240005</t>
  </si>
  <si>
    <t>Spec Allowance Inv NOx</t>
  </si>
  <si>
    <t>%,V1240007</t>
  </si>
  <si>
    <t>1240007</t>
  </si>
  <si>
    <t>Deferred Compensation Benefits</t>
  </si>
  <si>
    <t>%,V1240027</t>
  </si>
  <si>
    <t>1240027</t>
  </si>
  <si>
    <t>Other Property - RWIP</t>
  </si>
  <si>
    <t>%,V1240028</t>
  </si>
  <si>
    <t>1240028</t>
  </si>
  <si>
    <t>Other Property - RETIRE</t>
  </si>
  <si>
    <t>%,V1240029</t>
  </si>
  <si>
    <t>1240029</t>
  </si>
  <si>
    <t>Other Property - CPR</t>
  </si>
  <si>
    <t>%,V1240092</t>
  </si>
  <si>
    <t>1240092</t>
  </si>
  <si>
    <t>Fbr Opt Lns-In Kind Sv-Invest</t>
  </si>
  <si>
    <t>%,FACCOUNT,X,TGL_FERC_ACCT,NOTHER_INVESTMENTS</t>
  </si>
  <si>
    <t>Other Investments (124)</t>
  </si>
  <si>
    <t>%,FACCOUNT,X,TGL_FERC_ACCT,N1250</t>
  </si>
  <si>
    <t>Sinking Funds (125)</t>
  </si>
  <si>
    <t>%,FACCOUNT,X,TGL_FERC_ACCT,N1260</t>
  </si>
  <si>
    <t>Depreciation Fund (126)</t>
  </si>
  <si>
    <t>%,FACCOUNT,X,TGL_FERC_ACCT,N1270</t>
  </si>
  <si>
    <t>Amortization Fund - Federal (127)</t>
  </si>
  <si>
    <t>%,FACCOUNT,X,TGL_FERC_ACCT,N1280</t>
  </si>
  <si>
    <t>Other Special Funds (128)</t>
  </si>
  <si>
    <t>%,V1290000</t>
  </si>
  <si>
    <t>1290000</t>
  </si>
  <si>
    <t>Pension Net Funded Position</t>
  </si>
  <si>
    <t>%,V1290001</t>
  </si>
  <si>
    <t>1290001</t>
  </si>
  <si>
    <t>Non-UMWA PRW Funded Position</t>
  </si>
  <si>
    <t>%,V1290002</t>
  </si>
  <si>
    <t>1290002</t>
  </si>
  <si>
    <t>SFAS 106 - Non-UMWA PRW</t>
  </si>
  <si>
    <t>%,V1290003</t>
  </si>
  <si>
    <t>1290003</t>
  </si>
  <si>
    <t>SFAS 87 - Pension</t>
  </si>
  <si>
    <t>%,FACCOUNT,X,TGL_FERC_ACCT,N1290</t>
  </si>
  <si>
    <t>Special Funds (Non Major Only) (129)</t>
  </si>
  <si>
    <t>%,V1750002</t>
  </si>
  <si>
    <t>1750002</t>
  </si>
  <si>
    <t>Long-Term Unreal Gns - Non Aff</t>
  </si>
  <si>
    <t>%,V1750022</t>
  </si>
  <si>
    <t>1750022</t>
  </si>
  <si>
    <t>L/T Asset MTM Collateral</t>
  </si>
  <si>
    <t>%,FACCOUNT,X,TGL_FERC_ACCT,N1750_LONG_TERM</t>
  </si>
  <si>
    <t>Long-Term Portion of Derivative Assets (175)</t>
  </si>
  <si>
    <t>%,FACCOUNT,X,TGL_FERC_ACCT,N1760_LONG_TERM</t>
  </si>
  <si>
    <t>Long-Term Portion of Derivative Assets - Hedges (176)</t>
  </si>
  <si>
    <t>Other Property and Investments</t>
  </si>
  <si>
    <t>CURRENT AND ACCRUED ASSETS</t>
  </si>
  <si>
    <t>Cash and Working Funds (Non-major Only) (130)</t>
  </si>
  <si>
    <t>%,V1310000</t>
  </si>
  <si>
    <t>1310000</t>
  </si>
  <si>
    <t>Cash</t>
  </si>
  <si>
    <t>%,FACCOUNT,X,TGL_FERC_ACCT,NCASH</t>
  </si>
  <si>
    <t>Cash (131)</t>
  </si>
  <si>
    <t>%,V1340018</t>
  </si>
  <si>
    <t>1340018</t>
  </si>
  <si>
    <t>Spec Deposits - Elect Trading</t>
  </si>
  <si>
    <t>%,V1340048</t>
  </si>
  <si>
    <t>1340048</t>
  </si>
  <si>
    <t>Spec Deposits-Trading Contra</t>
  </si>
  <si>
    <t>%,V1340050</t>
  </si>
  <si>
    <t>1340050</t>
  </si>
  <si>
    <t>Spec Deposit Mizuho Securities</t>
  </si>
  <si>
    <t>%,V1340051</t>
  </si>
  <si>
    <t>1340051</t>
  </si>
  <si>
    <t>Spec Depost RBC</t>
  </si>
  <si>
    <t>%,V1340053</t>
  </si>
  <si>
    <t>1340053</t>
  </si>
  <si>
    <t>Deposits - Flexible Spending</t>
  </si>
  <si>
    <t>%,V1340055</t>
  </si>
  <si>
    <t>1340055</t>
  </si>
  <si>
    <t>Spec Dep Affil - Elect Trading</t>
  </si>
  <si>
    <t>%,V1340057</t>
  </si>
  <si>
    <t>1340057</t>
  </si>
  <si>
    <t>Wells Fargo Securities, LLC</t>
  </si>
  <si>
    <t>%,FACCOUNT,X,TGL_FERC_ACCT,NSPECIAL_DEPOSITS</t>
  </si>
  <si>
    <t>Special Deposits (132-134)</t>
  </si>
  <si>
    <t>%,FACCOUNT,X,TGL_FERC_ACCT,NWORKING_FUNDS</t>
  </si>
  <si>
    <t>Working Funds (135)</t>
  </si>
  <si>
    <t>%,FACCOUNT,X,TGL_FERC_ACCT,NTEMPORARY_INVESTMENT</t>
  </si>
  <si>
    <t>Temporary Cash Investments (136)</t>
  </si>
  <si>
    <t>%,FACCOUNT,X,TGL_FERC_ACCT,NNOTES_RECEIVABLE</t>
  </si>
  <si>
    <t>Notes Receivable (141)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</si>
  <si>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</si>
  <si>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</si>
  <si>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</si>
  <si>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</si>
  <si>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</si>
  <si>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</si>
  <si>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</si>
  <si>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</si>
  <si>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</si>
  <si>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</si>
  <si>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</si>
  <si>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</si>
  <si>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</si>
  <si>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</si>
  <si>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</si>
  <si>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</si>
  <si>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</si>
  <si>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</si>
  <si>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</si>
  <si>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</si>
  <si>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</si>
  <si>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</si>
  <si>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</si>
  <si>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</si>
  <si>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%,V1420033</t>
  </si>
  <si>
    <t>1420033</t>
  </si>
  <si>
    <t>Cooling Assistance Prg (COOL)</t>
  </si>
  <si>
    <t>%,V1420042</t>
  </si>
  <si>
    <t>1420042</t>
  </si>
  <si>
    <t>Cust A/R - Special Contracts</t>
  </si>
  <si>
    <t>%,V1420044</t>
  </si>
  <si>
    <t>1420044</t>
  </si>
  <si>
    <t>Customer A/R - Estimated</t>
  </si>
  <si>
    <t>%,V1420048</t>
  </si>
  <si>
    <t>1420048</t>
  </si>
  <si>
    <t>Emission Allowance Trading</t>
  </si>
  <si>
    <t>%,V1420050</t>
  </si>
  <si>
    <t>1420050</t>
  </si>
  <si>
    <t>PJM AR Accrual</t>
  </si>
  <si>
    <t>%,V1420054</t>
  </si>
  <si>
    <t>1420054</t>
  </si>
  <si>
    <t>Accrued Power Brokers</t>
  </si>
  <si>
    <t>%,V1420058</t>
  </si>
  <si>
    <t>1420058</t>
  </si>
  <si>
    <t>Cust A/R-Contra-Home Warranty</t>
  </si>
  <si>
    <t>%,V1420059</t>
  </si>
  <si>
    <t>1420059</t>
  </si>
  <si>
    <t>AR PS Bill-Cust Home Warranty</t>
  </si>
  <si>
    <t>%,V1420060</t>
  </si>
  <si>
    <t>1420060</t>
  </si>
  <si>
    <t>PJM Trans Enhancement Refund</t>
  </si>
  <si>
    <t>%,V1420061</t>
  </si>
  <si>
    <t>1420061</t>
  </si>
  <si>
    <t>Team KY Fund Assistnce Prg-TKF</t>
  </si>
  <si>
    <t>%,V1420062</t>
  </si>
  <si>
    <t>1420062</t>
  </si>
  <si>
    <t>Emergency Rent Assist ERUAP</t>
  </si>
  <si>
    <t>%,V1420102</t>
  </si>
  <si>
    <t>1420102</t>
  </si>
  <si>
    <t>AR Peoplesoft Billing - Cust</t>
  </si>
  <si>
    <t>%,V1420103</t>
  </si>
  <si>
    <t>1420103</t>
  </si>
  <si>
    <t>AR Long-Term-Customer</t>
  </si>
  <si>
    <t>%,FACCOUNT,X,TGL_FERC_ACCT,NCUSTOMERS</t>
  </si>
  <si>
    <t>Customer Accounts Receivable (142)</t>
  </si>
  <si>
    <t>%,V1430002</t>
  </si>
  <si>
    <t>1430002</t>
  </si>
  <si>
    <t>Allowances</t>
  </si>
  <si>
    <t>%,V1430022</t>
  </si>
  <si>
    <t>1430022</t>
  </si>
  <si>
    <t>2001 Employee Biweekly Pay Cnv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</si>
  <si>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</si>
  <si>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</si>
  <si>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</si>
  <si>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</si>
  <si>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</si>
  <si>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</si>
  <si>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%,V1430102</t>
  </si>
  <si>
    <t>1430102</t>
  </si>
  <si>
    <t>AR Peoplesoft Billing - Misc</t>
  </si>
  <si>
    <t>%,FACCOUNT,X,TGL_FERC_ACCT,NOTH_ACCTS_RECEIVABLE</t>
  </si>
  <si>
    <t>Other Accounts Receivable (143)</t>
  </si>
  <si>
    <t>%,V1440002</t>
  </si>
  <si>
    <t>1440002</t>
  </si>
  <si>
    <t>Uncoll Accts-Other Receivables</t>
  </si>
  <si>
    <t>%,R,FACCOUNT,X,TGL_FERC_ACCT,NACCM_PROV_UNCOL_ACCT</t>
  </si>
  <si>
    <t>(Less) Accum. Prov. For Uncollectible Acct.-Credit (144)</t>
  </si>
  <si>
    <t>%,FACCOUNT,X,TGL_FERC_ACCT,NADV_TO_AFFILIATES,NNOTES_REC_ASSOC_CO</t>
  </si>
  <si>
    <t>Notes Receivable from Associated Companies (145)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</si>
  <si>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</si>
  <si>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</si>
  <si>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</si>
  <si>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</si>
  <si>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</si>
  <si>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</si>
  <si>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</si>
  <si>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</si>
  <si>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</si>
  <si>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</si>
  <si>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</si>
  <si>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</si>
  <si>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%,V1460023</t>
  </si>
  <si>
    <t>1460023</t>
  </si>
  <si>
    <t>Factored A/R - Unbilled</t>
  </si>
  <si>
    <t>%,V1460025</t>
  </si>
  <si>
    <t>1460025</t>
  </si>
  <si>
    <t>Fleet - M4 - A/R</t>
  </si>
  <si>
    <t>%,FACCOUNT,X,TGL_FERC_ACCT,NASSOCIATED_COMPANIES</t>
  </si>
  <si>
    <t>Accounts Receivable from Assoc. Companies (146)</t>
  </si>
  <si>
    <t>%,V1510001</t>
  </si>
  <si>
    <t>1510001</t>
  </si>
  <si>
    <t>Fuel Stock - Coal</t>
  </si>
  <si>
    <t>%,V1510002</t>
  </si>
  <si>
    <t>1510002</t>
  </si>
  <si>
    <t>Fuel Stock - Oil</t>
  </si>
  <si>
    <t>%,V1510003</t>
  </si>
  <si>
    <t>1510003</t>
  </si>
  <si>
    <t>Fuel Stock - Gas</t>
  </si>
  <si>
    <t>%,V1510020</t>
  </si>
  <si>
    <t>1510020</t>
  </si>
  <si>
    <t>Fuel Stock Coal - Intransit</t>
  </si>
  <si>
    <t>%,FACCOUNT,X,TGL_FERC_ACCT,NFUEL</t>
  </si>
  <si>
    <t>Fuel Stock (151)</t>
  </si>
  <si>
    <t>%,V1520000</t>
  </si>
  <si>
    <t>1520000</t>
  </si>
  <si>
    <t>Fuel Stock Exp Undistributed</t>
  </si>
  <si>
    <t>%,FACCOUNT,X,TGL_FERC_ACCT,NFUEL_STK_UNDISTRIBUT</t>
  </si>
  <si>
    <t>Fuel Stock Expenses Undistributed (152)</t>
  </si>
  <si>
    <t>%,FACCOUNT,X,TGL_FERC_ACCT,NRESID_AND_EXTRA_PROD</t>
  </si>
  <si>
    <t>Residuals (Elec) and Extracted Products (153)</t>
  </si>
  <si>
    <t>%,V1540001</t>
  </si>
  <si>
    <t>1540001</t>
  </si>
  <si>
    <t>M&amp;S - Regular</t>
  </si>
  <si>
    <t>%,V1540003</t>
  </si>
  <si>
    <t>1540003</t>
  </si>
  <si>
    <t>Material in Transit</t>
  </si>
  <si>
    <t>%,V1540004</t>
  </si>
  <si>
    <t>1540004</t>
  </si>
  <si>
    <t>M&amp;S -  Exempt Material</t>
  </si>
  <si>
    <t>%,V1540006</t>
  </si>
  <si>
    <t>1540006</t>
  </si>
  <si>
    <t>M&amp;S - Lime and Limestone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</si>
  <si>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</si>
  <si>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</si>
  <si>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</si>
  <si>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</si>
  <si>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</si>
  <si>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</si>
  <si>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%,V1540014</t>
  </si>
  <si>
    <t>1540014</t>
  </si>
  <si>
    <t>Indus Direct Charge Clearing</t>
  </si>
  <si>
    <t>%,V1540016</t>
  </si>
  <si>
    <t>1540016</t>
  </si>
  <si>
    <t>MMS - Truck Stock</t>
  </si>
  <si>
    <t>%,V1540022</t>
  </si>
  <si>
    <t>1540022</t>
  </si>
  <si>
    <t>M&amp;S-Lime &amp; Limestone Intransit</t>
  </si>
  <si>
    <t>%,V1540023</t>
  </si>
  <si>
    <t>1540023</t>
  </si>
  <si>
    <t>M&amp;S Inv - Urea In-Transit</t>
  </si>
  <si>
    <t>%,FACCOUNT,X,TGL_FERC_ACCT,NPLANT_MAT_&amp;_SUPPLIES</t>
  </si>
  <si>
    <t>Plant Materials and Operating Supplies (154)</t>
  </si>
  <si>
    <t>%,FACCOUNT,X,TGL_FERC_ACCT,NMERCHANDISE</t>
  </si>
  <si>
    <t>Merchandise (155)</t>
  </si>
  <si>
    <t>%,FACCOUNT,X,TGL_FERC_ACCT,NOTHER_MAT_&amp;_SUPPLIES</t>
  </si>
  <si>
    <t>Other Materials and Supplies (156)</t>
  </si>
  <si>
    <t>%,FACCOUNT,X,TGL_FERC_ACCT,NNUCL_MAT_HLD_FR_SALE</t>
  </si>
  <si>
    <t>Nuclear Materials Held for Sale (157)</t>
  </si>
  <si>
    <t>%,V1581003</t>
  </si>
  <si>
    <t>1581003</t>
  </si>
  <si>
    <t>SO2 Allowance Inventory - Curr</t>
  </si>
  <si>
    <t>%,V1581009</t>
  </si>
  <si>
    <t>1581009</t>
  </si>
  <si>
    <t>CSAPR Current SO2 Inv</t>
  </si>
  <si>
    <t>%,FACCOUNT,X,TGL_FERC_ACCT,NALLOW_INV</t>
  </si>
  <si>
    <t>Allowances (158.1 and 158.2)</t>
  </si>
  <si>
    <t>(Less) Noncurrent Portion of Allowances</t>
  </si>
  <si>
    <t>%,V1630004</t>
  </si>
  <si>
    <t>1630004</t>
  </si>
  <si>
    <t>Strs Exp-T&amp;D Satellite Storerm</t>
  </si>
  <si>
    <t>%,V1630019</t>
  </si>
  <si>
    <t>1630019</t>
  </si>
  <si>
    <t>Stores Exp - Big Sandy Plant</t>
  </si>
  <si>
    <t>%,V1630023</t>
  </si>
  <si>
    <t>1630023</t>
  </si>
  <si>
    <t>Stores Exp - Mitchell Plant</t>
  </si>
  <si>
    <t>%,V1630031</t>
  </si>
  <si>
    <t>1630031</t>
  </si>
  <si>
    <t>Stores Exp - T&amp;D General</t>
  </si>
  <si>
    <t>%,V1630033</t>
  </si>
  <si>
    <t>1630033</t>
  </si>
  <si>
    <t>Stores Exp - All Busin Units</t>
  </si>
  <si>
    <t>%,V1630109</t>
  </si>
  <si>
    <t>1630109</t>
  </si>
  <si>
    <t>Strs Exp - ACCT-COUNT-ADJ</t>
  </si>
  <si>
    <t>%,FACCOUNT,X,TGL_FERC_ACCT,NSTORES_EXP_UNDISTRIB</t>
  </si>
  <si>
    <t>Stores Expense Undistributed (163)</t>
  </si>
  <si>
    <t>Gas Stored Underground - Current (164.1)</t>
  </si>
  <si>
    <t>Liquefied Natural Gas Stored and Held for Processing (164.2-164.3)</t>
  </si>
  <si>
    <t>%,V1650001</t>
  </si>
  <si>
    <t>1650001</t>
  </si>
  <si>
    <t>Prepaid Insurance</t>
  </si>
  <si>
    <t>%,V165000219</t>
  </si>
  <si>
    <t>165000219</t>
  </si>
  <si>
    <t>Prepaid Taxes</t>
  </si>
  <si>
    <t>%,V165000220</t>
  </si>
  <si>
    <t>165000220</t>
  </si>
  <si>
    <t>%,V165000221</t>
  </si>
  <si>
    <t>165000221</t>
  </si>
  <si>
    <t>%,V1650006</t>
  </si>
  <si>
    <t>1650006</t>
  </si>
  <si>
    <t>Other Prepayments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</si>
  <si>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</si>
  <si>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</si>
  <si>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</si>
  <si>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</si>
  <si>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</si>
  <si>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</si>
  <si>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%,V165001119</t>
  </si>
  <si>
    <t>165001119</t>
  </si>
  <si>
    <t>Prepaid Sales Taxes</t>
  </si>
  <si>
    <t>%,V165001120</t>
  </si>
  <si>
    <t>165001120</t>
  </si>
  <si>
    <t>%,V165001121</t>
  </si>
  <si>
    <t>165001121</t>
  </si>
  <si>
    <t>%,V165001219</t>
  </si>
  <si>
    <t>165001219</t>
  </si>
  <si>
    <t>Prepaid Use Taxes</t>
  </si>
  <si>
    <t>%,V165001220</t>
  </si>
  <si>
    <t>165001220</t>
  </si>
  <si>
    <t>%,V165001221</t>
  </si>
  <si>
    <t>165001221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</si>
  <si>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</si>
  <si>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</si>
  <si>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</si>
  <si>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</si>
  <si>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</si>
  <si>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</si>
  <si>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</si>
  <si>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</si>
  <si>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</si>
  <si>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%,V1650030</t>
  </si>
  <si>
    <t>1650030</t>
  </si>
  <si>
    <t>Other Prepayments - Long Term</t>
  </si>
  <si>
    <t>%,V1650035</t>
  </si>
  <si>
    <t>1650035</t>
  </si>
  <si>
    <t>PRW Without MED-D Benefits</t>
  </si>
  <si>
    <t>%,V1650037</t>
  </si>
  <si>
    <t>1650037</t>
  </si>
  <si>
    <t>FAS158 Contra-PRW Exclud Med-D</t>
  </si>
  <si>
    <t>%,FACCOUNT,X,TGL_FERC_ACCT,NPREPAYMENTS</t>
  </si>
  <si>
    <t>Prepayments (165)</t>
  </si>
  <si>
    <t>Advances for Gas (166-167)</t>
  </si>
  <si>
    <t>%,FACCOUNT,X,TGL_FERC_ACCT,NINT_&amp;_DIVNDS_RECEIV</t>
  </si>
  <si>
    <t>Interest and Dividends Receivable (171)</t>
  </si>
  <si>
    <t>%,V1720000</t>
  </si>
  <si>
    <t>1720000</t>
  </si>
  <si>
    <t>Rents Receivable</t>
  </si>
  <si>
    <t>%,FACCOUNT,X,TGL_FERC_ACCT,NRENTS_RECEIVABLE</t>
  </si>
  <si>
    <t>Rents Receivable (172)</t>
  </si>
  <si>
    <t>%,V1730000</t>
  </si>
  <si>
    <t>1730000</t>
  </si>
  <si>
    <t>Accrued Utility Revenues</t>
  </si>
  <si>
    <t>%,V1730002</t>
  </si>
  <si>
    <t>1730002</t>
  </si>
  <si>
    <t>Acrd Utility Rev-Factored-Assc</t>
  </si>
  <si>
    <t>%,FACCOUNT,X,TGL_FERC_ACCT,NACCRUED_UTIL_REV</t>
  </si>
  <si>
    <t>Accrued Utility Revenues (173)</t>
  </si>
  <si>
    <t>%,FACCOUNT,X,TGL_FERC_ACCT,NMISC_CRR_&amp;_ACD_ASSET</t>
  </si>
  <si>
    <t>Miscellaneous Current and Accrued Assets (174)</t>
  </si>
  <si>
    <t>%,V1750001</t>
  </si>
  <si>
    <t>1750001</t>
  </si>
  <si>
    <t>Curr. Unreal Gains - NonAffil</t>
  </si>
  <si>
    <t>%,V1750021</t>
  </si>
  <si>
    <t>1750021</t>
  </si>
  <si>
    <t>S/T Asset MTM Collateral</t>
  </si>
  <si>
    <t>%,FACCOUNT,X,TGL_FERC_ACCT,N1750</t>
  </si>
  <si>
    <t>Derivative Instrument Assets (175)</t>
  </si>
  <si>
    <t>(Less) Long-Term Portion of Derivative Instrument Assets (175)</t>
  </si>
  <si>
    <t>%,FACCOUNT,X,TGL_FERC_ACCT,N1760</t>
  </si>
  <si>
    <t>Derivative Instrument Assets - Hedges (176)</t>
  </si>
  <si>
    <t>(Less) Long-Term Portion of Derivative Instrument Assets - Hedges (176)</t>
  </si>
  <si>
    <t>Total Current and Accrued Assets</t>
  </si>
  <si>
    <t>DEFERRED DEBITS</t>
  </si>
  <si>
    <t>%,V1810002</t>
  </si>
  <si>
    <t>1810002</t>
  </si>
  <si>
    <t>Unamort Debt Exp - Inst Pur Cn</t>
  </si>
  <si>
    <t>%,V1810003</t>
  </si>
  <si>
    <t>1810003</t>
  </si>
  <si>
    <t>Unamort Debt Exp Notes Payable</t>
  </si>
  <si>
    <t>%,V1810006</t>
  </si>
  <si>
    <t>1810006</t>
  </si>
  <si>
    <t>Unamort Debt Exp - Sr Unsec Nt</t>
  </si>
  <si>
    <t>%,FACCOUNT,X,TGL_FERC_ACCT,NUNAMT_DEBT_EXPENSE</t>
  </si>
  <si>
    <t>Unamortized Debt Expenses (181)</t>
  </si>
  <si>
    <t>%,FACCOUNT,X,TGL_FERC_ACCT,NEXTRAORD_PROP_LOSS</t>
  </si>
  <si>
    <t>Extraordinary Property Losses (182.1)</t>
  </si>
  <si>
    <t>%,FACCOUNT,X,TGL_FERC_ACCT,NUNRECVD_PLT_&amp;_REG_ST</t>
  </si>
  <si>
    <t>Unrecovered Plant and Regulatory Study Costs (182.2)</t>
  </si>
  <si>
    <t>%,V1823000</t>
  </si>
  <si>
    <t>1823000</t>
  </si>
  <si>
    <t>Other Regulatory Assets</t>
  </si>
  <si>
    <t>%,V1823007</t>
  </si>
  <si>
    <t>1823007</t>
  </si>
  <si>
    <t>%,V1823009</t>
  </si>
  <si>
    <t>1823009</t>
  </si>
  <si>
    <t>DSM Incentives</t>
  </si>
  <si>
    <t>%,V1823010</t>
  </si>
  <si>
    <t>1823010</t>
  </si>
  <si>
    <t>Energy Efficiency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</si>
  <si>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</si>
  <si>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</si>
  <si>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</si>
  <si>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</si>
  <si>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</si>
  <si>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</si>
  <si>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</si>
  <si>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</si>
  <si>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</si>
  <si>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%,V1823037</t>
  </si>
  <si>
    <t>1823037</t>
  </si>
  <si>
    <t>%,V1823054</t>
  </si>
  <si>
    <t>1823054</t>
  </si>
  <si>
    <t>HRJ 765kV Depreciation Expense</t>
  </si>
  <si>
    <t>%,V1823063</t>
  </si>
  <si>
    <t>1823063</t>
  </si>
  <si>
    <t>Unrecovered Fuel Cost</t>
  </si>
  <si>
    <t>%,V1823077</t>
  </si>
  <si>
    <t>1823077</t>
  </si>
  <si>
    <t>Unreal Loss on Fwd Commitments</t>
  </si>
  <si>
    <t>%,V1823078</t>
  </si>
  <si>
    <t>1823078</t>
  </si>
  <si>
    <t>Approved Deferred Storm Exp</t>
  </si>
  <si>
    <t>%,V1823108</t>
  </si>
  <si>
    <t>1823108</t>
  </si>
  <si>
    <t>Reg Asset - Rate Case Expenses</t>
  </si>
  <si>
    <t>%,V1823118</t>
  </si>
  <si>
    <t>1823118</t>
  </si>
  <si>
    <t>BridgeCo TO Funding</t>
  </si>
  <si>
    <t>%,V1823120</t>
  </si>
  <si>
    <t>1823120</t>
  </si>
  <si>
    <t>Other PJM Integration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</si>
  <si>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</si>
  <si>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</si>
  <si>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</si>
  <si>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</si>
  <si>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</si>
  <si>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</si>
  <si>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</si>
  <si>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</si>
  <si>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</si>
  <si>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</si>
  <si>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</si>
  <si>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</si>
  <si>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%,V1823196</t>
  </si>
  <si>
    <t>1823196</t>
  </si>
  <si>
    <t>OSS Margin Sharing</t>
  </si>
  <si>
    <t>%,V1823299</t>
  </si>
  <si>
    <t>1823299</t>
  </si>
  <si>
    <t>SFAS 106 Medicare Subsidy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</si>
  <si>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</si>
  <si>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</si>
  <si>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</si>
  <si>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</si>
  <si>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</si>
  <si>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</si>
  <si>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%,V1823306</t>
  </si>
  <si>
    <t>1823306</t>
  </si>
  <si>
    <t>Net CCS FEED Study Costs</t>
  </si>
  <si>
    <t>%,V182332820</t>
  </si>
  <si>
    <t>182332820</t>
  </si>
  <si>
    <t>FERC Formula Rates Under Recvr</t>
  </si>
  <si>
    <t>%,V1823376</t>
  </si>
  <si>
    <t>1823376</t>
  </si>
  <si>
    <t>Cost of Removal-Big Sandy Coal</t>
  </si>
  <si>
    <t>%,V1823377</t>
  </si>
  <si>
    <t>1823377</t>
  </si>
  <si>
    <t>NBV - AROs Retired Plants</t>
  </si>
  <si>
    <t>%,V1823378</t>
  </si>
  <si>
    <t>1823378</t>
  </si>
  <si>
    <t>M&amp;S - Retiring Plants</t>
  </si>
  <si>
    <t>%,V1823379</t>
  </si>
  <si>
    <t>1823379</t>
  </si>
  <si>
    <t>Unrecovered Plant - Big Sandy</t>
  </si>
  <si>
    <t>%,V1823380</t>
  </si>
  <si>
    <t>1823380</t>
  </si>
  <si>
    <t>Spent AROs - Big Sandy Coal</t>
  </si>
  <si>
    <t>%,V1823410</t>
  </si>
  <si>
    <t>1823410</t>
  </si>
  <si>
    <t>BS1OR Unrecognized Equity CC</t>
  </si>
  <si>
    <t>%,V1823411</t>
  </si>
  <si>
    <t>1823411</t>
  </si>
  <si>
    <t>BS1OR Under Recovery CC</t>
  </si>
  <si>
    <t>%,V1823414</t>
  </si>
  <si>
    <t>1823414</t>
  </si>
  <si>
    <t>Capacity Charge Tariff Rev</t>
  </si>
  <si>
    <t>%,V1823429</t>
  </si>
  <si>
    <t>1823429</t>
  </si>
  <si>
    <t>Rockport Capacity Def-Eqty CC</t>
  </si>
  <si>
    <t>%,V1823430</t>
  </si>
  <si>
    <t>1823430</t>
  </si>
  <si>
    <t>Rockport Capacity CC Deferral</t>
  </si>
  <si>
    <t>%,V1823431</t>
  </si>
  <si>
    <t>1823431</t>
  </si>
  <si>
    <t>Rockport Capacity Deferral</t>
  </si>
  <si>
    <t>%,V1823515</t>
  </si>
  <si>
    <t>1823515</t>
  </si>
  <si>
    <t>IGCC Pre-Construction Costs</t>
  </si>
  <si>
    <t>%,V1823516</t>
  </si>
  <si>
    <t>1823516</t>
  </si>
  <si>
    <t>BS1OR Under Recovery</t>
  </si>
  <si>
    <t>%,V1823517</t>
  </si>
  <si>
    <t>1823517</t>
  </si>
  <si>
    <t>Big Sandy Recov O/U Balancing</t>
  </si>
  <si>
    <t>%,V1823518</t>
  </si>
  <si>
    <t>1823518</t>
  </si>
  <si>
    <t>BSDR Unit 2 O&amp;M</t>
  </si>
  <si>
    <t>%,V1823520</t>
  </si>
  <si>
    <t>1823520</t>
  </si>
  <si>
    <t>Under Recovery-Environmental</t>
  </si>
  <si>
    <t>%,V1823536</t>
  </si>
  <si>
    <t>1823536</t>
  </si>
  <si>
    <t>CC-NERC Compl/Cyber Unrec Eqty</t>
  </si>
  <si>
    <t>%,V1823537</t>
  </si>
  <si>
    <t>1823537</t>
  </si>
  <si>
    <t>CC-NERC Compliance/Cyber Sec</t>
  </si>
  <si>
    <t>%,V1823538</t>
  </si>
  <si>
    <t>1823538</t>
  </si>
  <si>
    <t>Def Depr-NERC Compli/Cybersec</t>
  </si>
  <si>
    <t>%,V1823547</t>
  </si>
  <si>
    <t>1823547</t>
  </si>
  <si>
    <t>Def Depr-Big Sandy Unit 1 Gas</t>
  </si>
  <si>
    <t>%,V1823550</t>
  </si>
  <si>
    <t>1823550</t>
  </si>
  <si>
    <t>Def Prop Tax-Big Sandy U1 Gas</t>
  </si>
  <si>
    <t>%,V1823557</t>
  </si>
  <si>
    <t>1823557</t>
  </si>
  <si>
    <t>KY Under-recovered PPA Rider</t>
  </si>
  <si>
    <t>%,V1823571</t>
  </si>
  <si>
    <t>1823571</t>
  </si>
  <si>
    <t>GreenHat Settlement Reg Deferr</t>
  </si>
  <si>
    <t>%,V1823587</t>
  </si>
  <si>
    <t>1823587</t>
  </si>
  <si>
    <t>COVID-19 Deferred Expense</t>
  </si>
  <si>
    <t>%,V1823588</t>
  </si>
  <si>
    <t>1823588</t>
  </si>
  <si>
    <t>COVID-19 Defer Expense-Contra</t>
  </si>
  <si>
    <t>%,V1823620</t>
  </si>
  <si>
    <t>1823620</t>
  </si>
  <si>
    <t>2020 KY Storm Deferral</t>
  </si>
  <si>
    <t>%,V1823623</t>
  </si>
  <si>
    <t>1823623</t>
  </si>
  <si>
    <t>2021 KY Storm deferral</t>
  </si>
  <si>
    <t>%,V1823626</t>
  </si>
  <si>
    <t>1823626</t>
  </si>
  <si>
    <t>KY Deferred Interest on Note</t>
  </si>
  <si>
    <t>%,V1823662</t>
  </si>
  <si>
    <t>1823662</t>
  </si>
  <si>
    <t>LSE Formula Rate Defer-Dep</t>
  </si>
  <si>
    <t>%,FACCOUNT,X,TGL_FERC_ACCT,NOTHER_REG_ASSETS</t>
  </si>
  <si>
    <t>Other Regulatory Assets (182.3)</t>
  </si>
  <si>
    <t>%,V1830000</t>
  </si>
  <si>
    <t>1830000</t>
  </si>
  <si>
    <t>Prelimin Surv&amp;Investgtn Chrgs</t>
  </si>
  <si>
    <t>%,FACCOUNT,X,TGL_FERC_ACCT,NPRELIM_SURVEY</t>
  </si>
  <si>
    <t>Prelim. Survey and Investigation Charges (Electric) (183)</t>
  </si>
  <si>
    <t>%,FACCOUNT,X,TGL_FERC_ACCT,NPRELIM_SURVEY_GAS</t>
  </si>
  <si>
    <t>Preliminary Natural Gas Survey and Investigation Charges (183.1)</t>
  </si>
  <si>
    <t>%,FACCOUNT,X,TGL_FERC_ACCT,NOTHER_PRELIM_SURVEY</t>
  </si>
  <si>
    <t>Other Preliminary Survey and Investigation Charges (183.2)</t>
  </si>
  <si>
    <t>%,V1840001</t>
  </si>
  <si>
    <t>1840001</t>
  </si>
  <si>
    <t>Bldg Servcs Oper Exp-Clearing</t>
  </si>
  <si>
    <t>%,V1840002</t>
  </si>
  <si>
    <t>1840002</t>
  </si>
  <si>
    <t>Accounts Pay Adj - Clearing</t>
  </si>
  <si>
    <t>%,V1840004</t>
  </si>
  <si>
    <t>1840004</t>
  </si>
  <si>
    <t>Undistributed Payroll-Clearing</t>
  </si>
  <si>
    <t>%,V1840006</t>
  </si>
  <si>
    <t>1840006</t>
  </si>
  <si>
    <t>Telephone Expense - Clearing</t>
  </si>
  <si>
    <t>%,V1840019</t>
  </si>
  <si>
    <t>1840019</t>
  </si>
  <si>
    <t>CMS &amp; CMF - Clearing Activity</t>
  </si>
  <si>
    <t>%,V1840023</t>
  </si>
  <si>
    <t>1840023</t>
  </si>
  <si>
    <t>Factored Cust Accts Rec-Affil</t>
  </si>
  <si>
    <t>%,V1840029</t>
  </si>
  <si>
    <t>1840029</t>
  </si>
  <si>
    <t>Transp-Assigned Vehicles</t>
  </si>
  <si>
    <t>%,V1840031</t>
  </si>
  <si>
    <t>1840031</t>
  </si>
  <si>
    <t>Affil Transactions-Cash Clrng</t>
  </si>
  <si>
    <t>%,V1840035</t>
  </si>
  <si>
    <t>1840035</t>
  </si>
  <si>
    <t>IT Oper Company (OPCO) Clearng</t>
  </si>
  <si>
    <t>%,V1840057</t>
  </si>
  <si>
    <t>1840057</t>
  </si>
  <si>
    <t>Cell Phone/Pager - Clearing</t>
  </si>
  <si>
    <t>%,V1840059</t>
  </si>
  <si>
    <t>1840059</t>
  </si>
  <si>
    <t>NTL Payroll Clearing-Non Labor</t>
  </si>
  <si>
    <t>%,V1840063</t>
  </si>
  <si>
    <t>1840063</t>
  </si>
  <si>
    <t>Corporate Charge Card Clearing</t>
  </si>
  <si>
    <t>%,V1840066</t>
  </si>
  <si>
    <t>1840066</t>
  </si>
  <si>
    <t>PPE / Safety Equipment</t>
  </si>
  <si>
    <t>%,FACCOUNT,X,TGL_FERC_ACCT,NCLEARING_ACCTS</t>
  </si>
  <si>
    <t>Clearing Accounts (184)</t>
  </si>
  <si>
    <t>%,V1850000</t>
  </si>
  <si>
    <t>1850000</t>
  </si>
  <si>
    <t>Temporary Facilities</t>
  </si>
  <si>
    <t>%,FACCOUNT,X,TGL_FERC_ACCT,NTEMP_FACILITIES</t>
  </si>
  <si>
    <t>Temporary Facilities (185)</t>
  </si>
  <si>
    <t>%,V1860000</t>
  </si>
  <si>
    <t>1860000</t>
  </si>
  <si>
    <t>MDD-Internal Billing Only</t>
  </si>
  <si>
    <t>%,V1860001</t>
  </si>
  <si>
    <t>1860001</t>
  </si>
  <si>
    <t>%,V1860002</t>
  </si>
  <si>
    <t>1860002</t>
  </si>
  <si>
    <t>Deferred Expenses</t>
  </si>
  <si>
    <t>%,V186000318</t>
  </si>
  <si>
    <t>186000318</t>
  </si>
  <si>
    <t>Deferred Property Taxes</t>
  </si>
  <si>
    <t>%,V186000319</t>
  </si>
  <si>
    <t>186000319</t>
  </si>
  <si>
    <t>%,V186000320</t>
  </si>
  <si>
    <t>186000320</t>
  </si>
  <si>
    <t>%,V186000321</t>
  </si>
  <si>
    <t>186000321</t>
  </si>
  <si>
    <t>%,V1860005</t>
  </si>
  <si>
    <t>1860005</t>
  </si>
  <si>
    <t>Unidentified Cash Receipts</t>
  </si>
  <si>
    <t>%,V1860007</t>
  </si>
  <si>
    <t>1860007</t>
  </si>
  <si>
    <t>Billings and Deferred Projects</t>
  </si>
  <si>
    <t>%,V1860015</t>
  </si>
  <si>
    <t>1860015</t>
  </si>
  <si>
    <t>Billings Paid Union Benefits</t>
  </si>
  <si>
    <t>%,V1860077</t>
  </si>
  <si>
    <t>1860077</t>
  </si>
  <si>
    <t>Agency Fees - Factored A/R</t>
  </si>
  <si>
    <t>%,V186008120</t>
  </si>
  <si>
    <t>186008120</t>
  </si>
  <si>
    <t>Defd Property Tax - Cap Lease</t>
  </si>
  <si>
    <t>%,V186008121</t>
  </si>
  <si>
    <t>186008121</t>
  </si>
  <si>
    <t>%,V1860087</t>
  </si>
  <si>
    <t>1860087</t>
  </si>
  <si>
    <t>Estimated Barging Bills</t>
  </si>
  <si>
    <t>%,V1860092</t>
  </si>
  <si>
    <t>1860092</t>
  </si>
  <si>
    <t>Compatible Unit/Wrk 2k Sys Clr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</si>
  <si>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</si>
  <si>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</si>
  <si>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</si>
  <si>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</si>
  <si>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</si>
  <si>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</si>
  <si>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</si>
  <si>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</si>
  <si>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</si>
  <si>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%,V1860185</t>
  </si>
  <si>
    <t>1860185</t>
  </si>
  <si>
    <t>Long Term Assoc AR</t>
  </si>
  <si>
    <t>%,V1860192</t>
  </si>
  <si>
    <t>1860192</t>
  </si>
  <si>
    <t>Trnsrce OU Acctg for Def Asset</t>
  </si>
  <si>
    <t>%,V1860332</t>
  </si>
  <si>
    <t>1860332</t>
  </si>
  <si>
    <t>Prov Opr Lease Assets-Gen&amp;Misc</t>
  </si>
  <si>
    <t>%,FACCOUNT,X,TGL_FERC_ACCT,NMISC_DEFERRED_DEBITS</t>
  </si>
  <si>
    <t>Miscellaneous Deferred Debits (186)</t>
  </si>
  <si>
    <t>%,FACCOUNT,X,TGL_FERC_ACCT,NDEF_LOS_DISP_UTILPLT</t>
  </si>
  <si>
    <t>Line 79</t>
  </si>
  <si>
    <t>Def. Losses from Disposition of Utility Plt. (187)</t>
  </si>
  <si>
    <t>%,FACCOUNT,X,TGL_FERC_ACCT,NRESEARCH_DEVELOPMENT</t>
  </si>
  <si>
    <t>Line 80</t>
  </si>
  <si>
    <t>Research, Devel. And Demonstration Expend. (188)</t>
  </si>
  <si>
    <t>%,V1890004</t>
  </si>
  <si>
    <t>1890004</t>
  </si>
  <si>
    <t>Loss Rec Debt-Debentures</t>
  </si>
  <si>
    <t>%,FACCOUNT,X,TGL_FERC_ACCT,NUNAMRT_LSS_REACQ_DBT</t>
  </si>
  <si>
    <t>Line 81</t>
  </si>
  <si>
    <t>Unamortized Loss on Reacquired Debt (189)</t>
  </si>
  <si>
    <t>%,V1900010</t>
  </si>
  <si>
    <t>1900010</t>
  </si>
  <si>
    <t>ADIT Federal - Pension OCI</t>
  </si>
  <si>
    <t>%,V1900011</t>
  </si>
  <si>
    <t>1900011</t>
  </si>
  <si>
    <t>ADIT Federal Non-UMWA PRW OCI</t>
  </si>
  <si>
    <t>%,V1901001</t>
  </si>
  <si>
    <t>1901001</t>
  </si>
  <si>
    <t>Accum Deferred FIT - Other</t>
  </si>
  <si>
    <t>%,V1901002</t>
  </si>
  <si>
    <t>1901002</t>
  </si>
  <si>
    <t>Accum Deferred SIT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</si>
  <si>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</si>
  <si>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</si>
  <si>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</si>
  <si>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</si>
  <si>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</si>
  <si>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</si>
  <si>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</si>
  <si>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</si>
  <si>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</si>
  <si>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%,FACCOUNT,X,TGL_FERC_ACCT,NACCM_DEFRD_INC_TAXES</t>
  </si>
  <si>
    <t>Line 82</t>
  </si>
  <si>
    <t>Accumulated Deferred Income Tax (190)</t>
  </si>
  <si>
    <t>%,FACCOUNT,X,TGL_FERC_ACCT,NUNREC_PURCH_GAS_COST</t>
  </si>
  <si>
    <t>Line 83</t>
  </si>
  <si>
    <t>Unrecovered Purchased Gas Costs (191)</t>
  </si>
  <si>
    <t>Line 84</t>
  </si>
  <si>
    <t>Total Deferred Debits (lines 69 through 83)</t>
  </si>
  <si>
    <t>Line 85</t>
  </si>
  <si>
    <t>TOTAL ASSETS (lines 14-16. 32, 67, and 84)</t>
  </si>
  <si>
    <t>PROPRIETARY CAPITAL</t>
  </si>
  <si>
    <t>%,V2010001</t>
  </si>
  <si>
    <t>2010001</t>
  </si>
  <si>
    <t>Common Stock Issued-Affiliated</t>
  </si>
  <si>
    <t>%,R,FACCOUNT,X,TGL_FERC_ACCT,NCOMMON_STOCK</t>
  </si>
  <si>
    <t>Common Stock Issued (201)</t>
  </si>
  <si>
    <t>%,R,FACCOUNT,X,TGL_FERC_ACCT,NPREFERRED_STOCK</t>
  </si>
  <si>
    <t>Preferred Stock Issued (204)</t>
  </si>
  <si>
    <t>%,R,FACCOUNT,X,TGL_FERC_ACCT,NCAPITAL_STK_SUBSCRIB</t>
  </si>
  <si>
    <t>Capital Stock Subscribed (202, 205)</t>
  </si>
  <si>
    <t>%,R,FACCOUNT,X,TGL_FERC_ACCT,NSTK_LIAB_FOR_CONVERS</t>
  </si>
  <si>
    <t>Stock Libility for Conversion (203, 206)</t>
  </si>
  <si>
    <t>%,R,FACCOUNT,X,TGL_FERC_ACCT,NPREM_ON_CAP_STK</t>
  </si>
  <si>
    <t>Premium on Capital Stock (207)</t>
  </si>
  <si>
    <t>%,V2080000</t>
  </si>
  <si>
    <t>2080000</t>
  </si>
  <si>
    <t>Donations Recvd from Stckhldrs</t>
  </si>
  <si>
    <t>%,V2110018</t>
  </si>
  <si>
    <t>2110018</t>
  </si>
  <si>
    <t>DSIT Apportionment Adj.</t>
  </si>
  <si>
    <t>%,R,FACCOUNT,X,TGL_FERC_ACCT,NPAID-IN_CAPTL_DONAT,NMISC_PAID_IN_CAPITAL</t>
  </si>
  <si>
    <t>Other Paid-In Capital (208-211)</t>
  </si>
  <si>
    <t>%,R,FACCOUNT,X,TGL_FERC_ACCT,NINSTALL_ON_CAP_STK</t>
  </si>
  <si>
    <t>Installments Received on Capital Stock (212)</t>
  </si>
  <si>
    <t>%,FACCOUNT,X,TGL_FERC_ACCT,NDISCOUNT_ON_CAP_STK</t>
  </si>
  <si>
    <t>(Less) Discount on Capital Stock (213)</t>
  </si>
  <si>
    <t>%,V2140000</t>
  </si>
  <si>
    <t>2140000</t>
  </si>
  <si>
    <t>Capital Stock Expense</t>
  </si>
  <si>
    <t>%,FACCOUNT,X,TGL_FERC_ACCT,NCAP_STK_EXPENSE</t>
  </si>
  <si>
    <t>(Less) Capital Stock Expense (214)</t>
  </si>
  <si>
    <t>%,R,FACCOUNT,TGL_FERC_ACCT,NAPPROP_RETAIN_EARN,NUNAPP_RETAIN_EARNS,NNET_INCOME,NRET_EARNINGS_ACCTS</t>
  </si>
  <si>
    <t>Earnings</t>
  </si>
  <si>
    <t>%,R,FACCOUNT,TGL_FERC_ACCT,NEQUITY_IN_SUB_EARN</t>
  </si>
  <si>
    <t>less Equity</t>
  </si>
  <si>
    <t>Retained Earnings (215, 215.1, 216)</t>
  </si>
  <si>
    <t>%,R,FACCOUNT,X,TGL_FERC_ACCT,NUNAPP_UNDIST_SUB_EAR,NEQUITY_IN_SUB_EARN</t>
  </si>
  <si>
    <t>Unappropriated Undistributed Subsidiary Earnings (216.1)</t>
  </si>
  <si>
    <t>%,FACCOUNT,X,TGL_FERC_ACCT,NREACQ_CAPITAL_STK</t>
  </si>
  <si>
    <t>(Less) Reacquired Capital Stock (217)</t>
  </si>
  <si>
    <t>Noncorporate Proprietorship (Nonmajor Only) (218)</t>
  </si>
  <si>
    <t>%,V2190006</t>
  </si>
  <si>
    <t>2190006</t>
  </si>
  <si>
    <t>OCI-Min Pen Liab FAS 158-Qual</t>
  </si>
  <si>
    <t>%,V2190007</t>
  </si>
  <si>
    <t>2190007</t>
  </si>
  <si>
    <t>OCI-Min Pen Liab FAS 158-OPEB</t>
  </si>
  <si>
    <t>%,R,FACCOUNT,X,TGL_FERC_ACCT,NOTHER_COMP_INCOME</t>
  </si>
  <si>
    <t>Accumulated Other Comprehensive Income (219)</t>
  </si>
  <si>
    <t>Total Proprietary Capital</t>
  </si>
  <si>
    <t>LONG-TERM DEBT</t>
  </si>
  <si>
    <t>%,R,FACCOUNT,X,TGL_FERC_ACCT,NBONDS</t>
  </si>
  <si>
    <t>Bonds (221)</t>
  </si>
  <si>
    <t>%,FACCOUNT,X,TGL_FERC_ACCT,NREACQUIRED_BONDS</t>
  </si>
  <si>
    <t>(Less) Reacquired Bonds (222)</t>
  </si>
  <si>
    <t>%,R,FACCOUNT,X,TGL_FERC_ACCT,NADV_FROM_ASSOC_CO</t>
  </si>
  <si>
    <t>Advances from Associated Companies (223)</t>
  </si>
  <si>
    <t>%,V2240002</t>
  </si>
  <si>
    <t>2240002</t>
  </si>
  <si>
    <t>Installment Purchase Contracts</t>
  </si>
  <si>
    <t>%,V2240005</t>
  </si>
  <si>
    <t>2240005</t>
  </si>
  <si>
    <t>Other Long Term Debt - Other</t>
  </si>
  <si>
    <t>%,V2240006</t>
  </si>
  <si>
    <t>2240006</t>
  </si>
  <si>
    <t>Senior Unsecured Notes</t>
  </si>
  <si>
    <t>%,V2240021</t>
  </si>
  <si>
    <t>2240021</t>
  </si>
  <si>
    <t>Other LTD - Term Loan</t>
  </si>
  <si>
    <t>%,V2240502</t>
  </si>
  <si>
    <t>2240502</t>
  </si>
  <si>
    <t>Instl Purchase Contracts-Curr</t>
  </si>
  <si>
    <t>%,V2240505</t>
  </si>
  <si>
    <t>2240505</t>
  </si>
  <si>
    <t>Oth LTD - Other - Current</t>
  </si>
  <si>
    <t>%,V2240506</t>
  </si>
  <si>
    <t>2240506</t>
  </si>
  <si>
    <t>Senior Unsecured Notes-Current</t>
  </si>
  <si>
    <t>%,R,FACCOUNT,X,TGL_FERC_ACCT,NOTHER_LT_DEBT</t>
  </si>
  <si>
    <t>Other Long-Term Debt (224)</t>
  </si>
  <si>
    <t>%,R,FACCOUNT,X,TGL_FERC_ACCT,NUNAMORT_DEBT_PREM</t>
  </si>
  <si>
    <t>Unamortized Premium on Long-Term Debt (225)</t>
  </si>
  <si>
    <t>%,FACCOUNT,X,TGL_FERC_ACCT,NUNAMORT_DEBT_DISCNT</t>
  </si>
  <si>
    <t>(Less) Unamortized Discount on Long-Term Debt-Debit (226)</t>
  </si>
  <si>
    <t>Total Long-Term Debt</t>
  </si>
  <si>
    <t>OTHER NONCURRENT LIABILITIES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</si>
  <si>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</si>
  <si>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</si>
  <si>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</si>
  <si>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</si>
  <si>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</si>
  <si>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</si>
  <si>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%,V2270031</t>
  </si>
  <si>
    <t>2270031</t>
  </si>
  <si>
    <t>Oblig undr Oper Lease-Non Curr</t>
  </si>
  <si>
    <t>%,V2270033</t>
  </si>
  <si>
    <t>2270033</t>
  </si>
  <si>
    <t>Acrued Noncur Oper Lease Oblig</t>
  </si>
  <si>
    <t>%,R,FACCOUNT,X,TGL_FERC_ACCT,NOBLGTN_UNDR_CAP_LEA</t>
  </si>
  <si>
    <t>Obligations Under Capital Leases - Noncurrent (227)</t>
  </si>
  <si>
    <t>%,R,FACCOUNT,X,TGL_FERC_ACCT,NACCUM_PROV_PROP_INS</t>
  </si>
  <si>
    <t>Accumulated Provision for Property Insurance (228.1)</t>
  </si>
  <si>
    <t>%,V2282003</t>
  </si>
  <si>
    <t>2282003</t>
  </si>
  <si>
    <t>Accm Prv I/D - Worker's Com</t>
  </si>
  <si>
    <t>%,V2282011</t>
  </si>
  <si>
    <t>2282011</t>
  </si>
  <si>
    <t>Accm Prv I/D - Asbestos - Curr</t>
  </si>
  <si>
    <t>%,V2282012</t>
  </si>
  <si>
    <t>2282012</t>
  </si>
  <si>
    <t>Accm Prv I/D - Asbestos</t>
  </si>
  <si>
    <t>%,R,FACCOUNT,X,TGL_FERC_ACCT,NACCUM_PROV_INS_DAM</t>
  </si>
  <si>
    <t>Accumulated Provision for Injuries and Damages (228.2)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</si>
  <si>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</si>
  <si>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</si>
  <si>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</si>
  <si>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</si>
  <si>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</si>
  <si>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</si>
  <si>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%,V2283005</t>
  </si>
  <si>
    <t>2283005</t>
  </si>
  <si>
    <t>%,V2283006</t>
  </si>
  <si>
    <t>2283006</t>
  </si>
  <si>
    <t>SFAS 87 - Pensions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</si>
  <si>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</si>
  <si>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</si>
  <si>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</si>
  <si>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</si>
  <si>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</si>
  <si>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</si>
  <si>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</si>
  <si>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</si>
  <si>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</si>
  <si>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%,R,FACCOUNT,X,TGL_FERC_ACCT,NACCUM_PROV_PENS_BEN</t>
  </si>
  <si>
    <t>Accumulated Provision for Pensions and Benefits (228.3)</t>
  </si>
  <si>
    <t>%,R,FACCOUNT,X,TGL_FERC_ACCT,NACCUM_MISC_OPER_PROV</t>
  </si>
  <si>
    <t>Accumulated Miscellaneous Operating Provisions (228.4)</t>
  </si>
  <si>
    <t>%,V2290002</t>
  </si>
  <si>
    <t>2290002</t>
  </si>
  <si>
    <t>Acc Prv Rate Refnds-Nonassoc</t>
  </si>
  <si>
    <t>%,R,FACCOUNT,X,TGL_FERC_ACCT,NACCUM_PROV_RT_RFNDS</t>
  </si>
  <si>
    <t>Accumulated Provision for Rate Refunds (229)</t>
  </si>
  <si>
    <t>%,V2440002</t>
  </si>
  <si>
    <t>2440002</t>
  </si>
  <si>
    <t>LT Unreal Losses - Non Affil</t>
  </si>
  <si>
    <t>%,V2440022</t>
  </si>
  <si>
    <t>2440022</t>
  </si>
  <si>
    <t>L/T Liability MTM Collateral</t>
  </si>
  <si>
    <t>%,R,FACCOUNT,X,TGL_FERC_ACCT,N2440_LONG_TERM</t>
  </si>
  <si>
    <t>Long-Term Portion of Derivative Instrument Liabilities</t>
  </si>
  <si>
    <t>%,R,FACCOUNT,X,TGL_FERC_ACCT,N2450_LONG_TERM</t>
  </si>
  <si>
    <t>Long-Term Portion of Derivative Instrument Liabilities-Hedges</t>
  </si>
  <si>
    <t>%,V2300001</t>
  </si>
  <si>
    <t>2300001</t>
  </si>
  <si>
    <t>Asset Retirement Obligations</t>
  </si>
  <si>
    <t>%,V2300002</t>
  </si>
  <si>
    <t>2300002</t>
  </si>
  <si>
    <t>ARO - Current</t>
  </si>
  <si>
    <t>%,R,FACCOUNT,X,TGL_FERC_ACCT,NASSET_RETIRE_OBLIG</t>
  </si>
  <si>
    <t>Asset Retirement Obligations (230)</t>
  </si>
  <si>
    <t>Total Other Noncurrent Liabilities</t>
  </si>
  <si>
    <t>CURRENT AND ACCRUED LIABILITIES</t>
  </si>
  <si>
    <t>%,R,FACCOUNT,X,TGL_FERC_ACCT,NNOTES_PAYABLE</t>
  </si>
  <si>
    <t>Notes Payable (231)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</si>
  <si>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</si>
  <si>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</si>
  <si>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</si>
  <si>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</si>
  <si>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</si>
  <si>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</si>
  <si>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</si>
  <si>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</si>
  <si>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</si>
  <si>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%,V2320008</t>
  </si>
  <si>
    <t>2320008</t>
  </si>
  <si>
    <t>Miscellaneous Liabilities</t>
  </si>
  <si>
    <t>%,V2320011</t>
  </si>
  <si>
    <t>2320011</t>
  </si>
  <si>
    <t>Uninvoiced Fuel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</si>
  <si>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</si>
  <si>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</si>
  <si>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</si>
  <si>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</si>
  <si>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</si>
  <si>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</si>
  <si>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</si>
  <si>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</si>
  <si>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%,V2320062</t>
  </si>
  <si>
    <t>2320062</t>
  </si>
  <si>
    <t>Broker Fees 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</si>
  <si>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</si>
  <si>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</si>
  <si>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</si>
  <si>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</si>
  <si>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</si>
  <si>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</si>
  <si>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</si>
  <si>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</si>
  <si>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</si>
  <si>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%,V2320083</t>
  </si>
  <si>
    <t>2320083</t>
  </si>
  <si>
    <t>PJM Net AP Accrual</t>
  </si>
  <si>
    <t>%,V2320086</t>
  </si>
  <si>
    <t>2320086</t>
  </si>
  <si>
    <t>Accrued Broker - Power</t>
  </si>
  <si>
    <t>%,V2320094</t>
  </si>
  <si>
    <t>2320094</t>
  </si>
  <si>
    <t>Customer A/P - REC Activity</t>
  </si>
  <si>
    <t>%,V2320095</t>
  </si>
  <si>
    <t>2320095</t>
  </si>
  <si>
    <t>Home Warranty Payables</t>
  </si>
  <si>
    <t>%,V2320100</t>
  </si>
  <si>
    <t>2320100</t>
  </si>
  <si>
    <t>PJM Greenhat Default Payable</t>
  </si>
  <si>
    <t>%,V2320101</t>
  </si>
  <si>
    <t>2320101</t>
  </si>
  <si>
    <t>RTO AP Accrual for Cong Deriv</t>
  </si>
  <si>
    <t>%,R,FACCOUNT,X,TGL_FERC_ACCT,NACCOUNTS_PAYABLE</t>
  </si>
  <si>
    <t>Accounts Payable (232)</t>
  </si>
  <si>
    <t>%,V2330000</t>
  </si>
  <si>
    <t>2330000</t>
  </si>
  <si>
    <t>Corp Borrow Program (NP-Assoc)</t>
  </si>
  <si>
    <t>%,R,FACCOUNT,X,TGL_FERC_ACCT,N2330</t>
  </si>
  <si>
    <t>Notes Payable to Associated Companies (233)</t>
  </si>
  <si>
    <t>%,V2340001</t>
  </si>
  <si>
    <t>2340001</t>
  </si>
  <si>
    <t>A/P Assoc Co - InterUnit G/L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</si>
  <si>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</si>
  <si>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</si>
  <si>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</si>
  <si>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</si>
  <si>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</si>
  <si>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</si>
  <si>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</si>
  <si>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</si>
  <si>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</si>
  <si>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</si>
  <si>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</si>
  <si>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</si>
  <si>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</si>
  <si>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</si>
  <si>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</si>
  <si>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%,V2340035</t>
  </si>
  <si>
    <t>2340035</t>
  </si>
  <si>
    <t>Fleet - M4 - A/P</t>
  </si>
  <si>
    <t>%,R,FACCOUNT,X,TGL_FERC_ACCT,NACCTS_PAY_ASSOC_CO</t>
  </si>
  <si>
    <t>Accounts Payable to Associated Companies (234)</t>
  </si>
  <si>
    <t>%,V2350001</t>
  </si>
  <si>
    <t>2350001</t>
  </si>
  <si>
    <t>Customer Deposits-Active</t>
  </si>
  <si>
    <t>%,V2350003</t>
  </si>
  <si>
    <t>2350003</t>
  </si>
  <si>
    <t>Deposits - Trading Activity</t>
  </si>
  <si>
    <t>%,R,FACCOUNT,X,TGL_FERC_ACCT,NCUSTOMER_DEPOSITS</t>
  </si>
  <si>
    <t>Customer Deposits (235)</t>
  </si>
  <si>
    <t>%,V2360001</t>
  </si>
  <si>
    <t>2360001</t>
  </si>
  <si>
    <t>Federal Income Tax</t>
  </si>
  <si>
    <t>%,V236000215</t>
  </si>
  <si>
    <t>236000215</t>
  </si>
  <si>
    <t>State Income Taxes</t>
  </si>
  <si>
    <t>%,V236000216</t>
  </si>
  <si>
    <t>236000216</t>
  </si>
  <si>
    <t>%,V236000217</t>
  </si>
  <si>
    <t>236000217</t>
  </si>
  <si>
    <t>%,V236000218</t>
  </si>
  <si>
    <t>236000218</t>
  </si>
  <si>
    <t>%,V236000219</t>
  </si>
  <si>
    <t>236000219</t>
  </si>
  <si>
    <t>%,V236000220</t>
  </si>
  <si>
    <t>236000220</t>
  </si>
  <si>
    <t>%,V236000221</t>
  </si>
  <si>
    <t>236000221</t>
  </si>
  <si>
    <t>%,V236000319</t>
  </si>
  <si>
    <t>236000319</t>
  </si>
  <si>
    <t>Local Income Tax</t>
  </si>
  <si>
    <t>%,V2360004</t>
  </si>
  <si>
    <t>2360004</t>
  </si>
  <si>
    <t>%,V2360005</t>
  </si>
  <si>
    <t>2360005</t>
  </si>
  <si>
    <t>%,V2360006</t>
  </si>
  <si>
    <t>2360006</t>
  </si>
  <si>
    <t>%,V236000700</t>
  </si>
  <si>
    <t>236000700</t>
  </si>
  <si>
    <t>%,V236000719</t>
  </si>
  <si>
    <t>236000719</t>
  </si>
  <si>
    <t>%,V236000720</t>
  </si>
  <si>
    <t>236000720</t>
  </si>
  <si>
    <t>%,V236000721</t>
  </si>
  <si>
    <t>236000721</t>
  </si>
  <si>
    <t>%,V236000818</t>
  </si>
  <si>
    <t>236000818</t>
  </si>
  <si>
    <t>%,V236000819</t>
  </si>
  <si>
    <t>236000819</t>
  </si>
  <si>
    <t>%,V236000820</t>
  </si>
  <si>
    <t>236000820</t>
  </si>
  <si>
    <t>%,V236000821</t>
  </si>
  <si>
    <t>236000821</t>
  </si>
  <si>
    <t>%,V236000920</t>
  </si>
  <si>
    <t>236000920</t>
  </si>
  <si>
    <t>%,V236001217</t>
  </si>
  <si>
    <t>236001217</t>
  </si>
  <si>
    <t>%,V236001218</t>
  </si>
  <si>
    <t>236001218</t>
  </si>
  <si>
    <t>%,V236001219</t>
  </si>
  <si>
    <t>236001219</t>
  </si>
  <si>
    <t>%,V236001220</t>
  </si>
  <si>
    <t>236001220</t>
  </si>
  <si>
    <t>%,V236001319</t>
  </si>
  <si>
    <t>236001319</t>
  </si>
  <si>
    <t>State Business Occupatn Taxes</t>
  </si>
  <si>
    <t>%,V236001320</t>
  </si>
  <si>
    <t>236001320</t>
  </si>
  <si>
    <t>%,V236001321</t>
  </si>
  <si>
    <t>236001321</t>
  </si>
  <si>
    <t>%,V236001619</t>
  </si>
  <si>
    <t>236001619</t>
  </si>
  <si>
    <t>%,V236001620</t>
  </si>
  <si>
    <t>236001620</t>
  </si>
  <si>
    <t>%,V236001621</t>
  </si>
  <si>
    <t>236001621</t>
  </si>
  <si>
    <t>%,V236001719</t>
  </si>
  <si>
    <t>236001719</t>
  </si>
  <si>
    <t>Municipal License Fees Accrd</t>
  </si>
  <si>
    <t>%,V236001720</t>
  </si>
  <si>
    <t>236001720</t>
  </si>
  <si>
    <t>%,V236002219</t>
  </si>
  <si>
    <t>236002219</t>
  </si>
  <si>
    <t>State License Registration Tax</t>
  </si>
  <si>
    <t>%,V236003319</t>
  </si>
  <si>
    <t>236003319</t>
  </si>
  <si>
    <t>Pers Prop Tax-Cap Leases</t>
  </si>
  <si>
    <t>%,V236003320</t>
  </si>
  <si>
    <t>236003320</t>
  </si>
  <si>
    <t>%,V236003321</t>
  </si>
  <si>
    <t>236003321</t>
  </si>
  <si>
    <t>%,V236003520</t>
  </si>
  <si>
    <t>236003520</t>
  </si>
  <si>
    <t>%,V236003521</t>
  </si>
  <si>
    <t>236003521</t>
  </si>
  <si>
    <t>%,V2360037</t>
  </si>
  <si>
    <t>2360037</t>
  </si>
  <si>
    <t>FICA - Incentive accrual</t>
  </si>
  <si>
    <t>%,V2360104</t>
  </si>
  <si>
    <t>2360104</t>
  </si>
  <si>
    <t>FICA - NON-CURRENT</t>
  </si>
  <si>
    <t>%,V2360105</t>
  </si>
  <si>
    <t>2360105</t>
  </si>
  <si>
    <t>FICA - CARES ACT</t>
  </si>
  <si>
    <t>%,R,FACCOUNT,X,TGL_FERC_ACCT,NTAXES_ACCRUED</t>
  </si>
  <si>
    <t>Taxes Accrued (236)</t>
  </si>
  <si>
    <t>%,V2370002</t>
  </si>
  <si>
    <t>2370002</t>
  </si>
  <si>
    <t>Interest Accrued-Inst Pur Con</t>
  </si>
  <si>
    <t>%,V2370005</t>
  </si>
  <si>
    <t>2370005</t>
  </si>
  <si>
    <t>Interest Accrd-Other LT Debt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</si>
  <si>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</si>
  <si>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</si>
  <si>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</si>
  <si>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</si>
  <si>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</si>
  <si>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</si>
  <si>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</si>
  <si>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</si>
  <si>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</si>
  <si>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%,R,FACCOUNT,X,TGL_FERC_ACCT,NINTEREST_ACCRUED</t>
  </si>
  <si>
    <t>Interest Accrued (237)</t>
  </si>
  <si>
    <t>%,R,FACCOUNT,X,TGL_FERC_ACCT,NDIVIDENDS_DECLARED</t>
  </si>
  <si>
    <t>Dividends Declared (238)</t>
  </si>
  <si>
    <t>%,R,FACCOUNT,X,TGL_FERC_ACCT,NMATURED_LTD</t>
  </si>
  <si>
    <t>Matured Long-Term Debt (239)</t>
  </si>
  <si>
    <t>%,R,FACCOUNT,X,TGL_FERC_ACCT,NMATURED_INTERESTS</t>
  </si>
  <si>
    <t>Matured Interest (240)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</si>
  <si>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</si>
  <si>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</si>
  <si>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</si>
  <si>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</si>
  <si>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</si>
  <si>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</si>
  <si>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</si>
  <si>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</si>
  <si>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</si>
  <si>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</si>
  <si>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</si>
  <si>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</si>
  <si>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</si>
  <si>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</si>
  <si>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</si>
  <si>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</si>
  <si>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</si>
  <si>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</si>
  <si>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</si>
  <si>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</si>
  <si>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</si>
  <si>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</si>
  <si>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</si>
  <si>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</si>
  <si>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%,R,FACCOUNT,X,TGL_FERC_ACCT,NTAX_COLLECTIONS_PAY</t>
  </si>
  <si>
    <t>Tax Collections Payable (241)</t>
  </si>
  <si>
    <t>%,V2420000</t>
  </si>
  <si>
    <t>2420000</t>
  </si>
  <si>
    <t>Misc Current &amp; Accrued Liab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</si>
  <si>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</si>
  <si>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</si>
  <si>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</si>
  <si>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</si>
  <si>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</si>
  <si>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</si>
  <si>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%,V2420009</t>
  </si>
  <si>
    <t>2420009</t>
  </si>
  <si>
    <t>Depend Care/Flex Medical Spend</t>
  </si>
  <si>
    <t>%,V2420010</t>
  </si>
  <si>
    <t>2420010</t>
  </si>
  <si>
    <t>P/R Ded - Dependent Life Ins</t>
  </si>
  <si>
    <t>%,V2420013</t>
  </si>
  <si>
    <t>2420013</t>
  </si>
  <si>
    <t>P/R Ded - LTD Ins Premiums</t>
  </si>
  <si>
    <t>%,V2420017</t>
  </si>
  <si>
    <t>2420017</t>
  </si>
  <si>
    <t>P/R Ded - AD&amp;D and OAD&amp;D Ins</t>
  </si>
  <si>
    <t>%,V2420018</t>
  </si>
  <si>
    <t>2420018</t>
  </si>
  <si>
    <t>P/R Ded-Reg&amp;Spec Life Ins Prem</t>
  </si>
  <si>
    <t>%,V2420020</t>
  </si>
  <si>
    <t>2420020</t>
  </si>
  <si>
    <t>Vacation Pay - This Year</t>
  </si>
  <si>
    <t>%,V2420021</t>
  </si>
  <si>
    <t>2420021</t>
  </si>
  <si>
    <t>Vacation Pay - Next Year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</si>
  <si>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</si>
  <si>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</si>
  <si>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</si>
  <si>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</si>
  <si>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</si>
  <si>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</si>
  <si>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%,V2420051</t>
  </si>
  <si>
    <t>2420051</t>
  </si>
  <si>
    <t>Non-Productive Payroll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</si>
  <si>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</si>
  <si>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</si>
  <si>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</si>
  <si>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</si>
  <si>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</si>
  <si>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</si>
  <si>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</si>
  <si>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</si>
  <si>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</si>
  <si>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</si>
  <si>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</si>
  <si>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</si>
  <si>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%,V2420088</t>
  </si>
  <si>
    <t>2420088</t>
  </si>
  <si>
    <t>Econ. Development Fund Curr</t>
  </si>
  <si>
    <t>%,V2420501</t>
  </si>
  <si>
    <t>2420501</t>
  </si>
  <si>
    <t>Accrued Insurance Premiums</t>
  </si>
  <si>
    <t>%,V2420504</t>
  </si>
  <si>
    <t>2420504</t>
  </si>
  <si>
    <t>Accrued Lease Expense</t>
  </si>
  <si>
    <t>%,V2420511</t>
  </si>
  <si>
    <t>2420511</t>
  </si>
  <si>
    <t>Control Cash Disburse Account</t>
  </si>
  <si>
    <t>%,V2420512</t>
  </si>
  <si>
    <t>2420512</t>
  </si>
  <si>
    <t>Unclaimed Funds</t>
  </si>
  <si>
    <t>%,V2420514</t>
  </si>
  <si>
    <t>2420514</t>
  </si>
  <si>
    <t>Revenue Refunds Accrued</t>
  </si>
  <si>
    <t>%,V2420515</t>
  </si>
  <si>
    <t>2420515</t>
  </si>
  <si>
    <t>Severance Accrual</t>
  </si>
  <si>
    <t>%,V2420532</t>
  </si>
  <si>
    <t>2420532</t>
  </si>
  <si>
    <t>Adm Liab-Cur-S/Ins-W/C</t>
  </si>
  <si>
    <t>%,V2420542</t>
  </si>
  <si>
    <t>2420542</t>
  </si>
  <si>
    <t>Acc Cash Franchise Req</t>
  </si>
  <si>
    <t>%,V2420554</t>
  </si>
  <si>
    <t>2420554</t>
  </si>
  <si>
    <t>P/R Ded - Stock Purchase Plan</t>
  </si>
  <si>
    <t>%,V2420558</t>
  </si>
  <si>
    <t>2420558</t>
  </si>
  <si>
    <t>Admitted Liab NC-Self/Ins-W/C</t>
  </si>
  <si>
    <t>%,V242059219</t>
  </si>
  <si>
    <t>242059219</t>
  </si>
  <si>
    <t>Sales Use Tax - Leased Equip</t>
  </si>
  <si>
    <t>%,V242059220</t>
  </si>
  <si>
    <t>242059220</t>
  </si>
  <si>
    <t>%,V242059221</t>
  </si>
  <si>
    <t>242059221</t>
  </si>
  <si>
    <t>%,V2420618</t>
  </si>
  <si>
    <t>2420618</t>
  </si>
  <si>
    <t>Accrued Payroll</t>
  </si>
  <si>
    <t>%,V2420623</t>
  </si>
  <si>
    <t>2420623</t>
  </si>
  <si>
    <t>Distr, Cust Ops &amp; Reg Svcs ICP</t>
  </si>
  <si>
    <t>%,V2420624</t>
  </si>
  <si>
    <t>2420624</t>
  </si>
  <si>
    <t>Corp &amp; Shrd Srv Incentive Plan</t>
  </si>
  <si>
    <t>%,V2420635</t>
  </si>
  <si>
    <t>2420635</t>
  </si>
  <si>
    <t>Generation Incentive Plan</t>
  </si>
  <si>
    <t>%,V2420643</t>
  </si>
  <si>
    <t>2420643</t>
  </si>
  <si>
    <t>Accrued Audit Fees</t>
  </si>
  <si>
    <t>%,V2420656</t>
  </si>
  <si>
    <t>2420656</t>
  </si>
  <si>
    <t>Federal Mitigation Accru (NSR)</t>
  </si>
  <si>
    <t>%,V2420660</t>
  </si>
  <si>
    <t>2420660</t>
  </si>
  <si>
    <t>AEP Transmission ICP</t>
  </si>
  <si>
    <t>%,V2420691</t>
  </si>
  <si>
    <t>2420691</t>
  </si>
  <si>
    <t>Asbestos Accrual - Current</t>
  </si>
  <si>
    <t>%,V2420715</t>
  </si>
  <si>
    <t>2420715</t>
  </si>
  <si>
    <t>KY RPO Rider Liabilty</t>
  </si>
  <si>
    <t>%,R,FACCOUNT,X,TGL_FERC_ACCT,NMISC_CURR_ACCRD_LIAB</t>
  </si>
  <si>
    <t>Miscellaneous Current and Accrued Liabilities (242)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</si>
  <si>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</si>
  <si>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</si>
  <si>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</si>
  <si>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</si>
  <si>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</si>
  <si>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</si>
  <si>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%,V2430031</t>
  </si>
  <si>
    <t>2430031</t>
  </si>
  <si>
    <t>Oblig undr Oper Lease -Current</t>
  </si>
  <si>
    <t>%,V2430033</t>
  </si>
  <si>
    <t>2430033</t>
  </si>
  <si>
    <t>Acrued Curent Oper Lease Oblig</t>
  </si>
  <si>
    <t>%,R,FACCOUNT,X,TGL_FERC_ACCT,NOBLGTN_UNDR_CAP_LSES</t>
  </si>
  <si>
    <t>Obligations Under Capital Leases-Current (243)</t>
  </si>
  <si>
    <t>%,V2440001</t>
  </si>
  <si>
    <t>2440001</t>
  </si>
  <si>
    <t>Curr. Unreal Losses - NonAffil</t>
  </si>
  <si>
    <t>%,V2440021</t>
  </si>
  <si>
    <t>2440021</t>
  </si>
  <si>
    <t>S/T Liability MTM Collateral</t>
  </si>
  <si>
    <t>%,R,FACCOUNT,X,TGL_FERC_ACCT,N2440</t>
  </si>
  <si>
    <t>Derivative Instrument Liabilities (244)</t>
  </si>
  <si>
    <t>(Less) Long-Term Portion of Derivative Instrument Liabilities</t>
  </si>
  <si>
    <t>%,R,FACCOUNT,X,TGL_FERC_ACCT,N2450</t>
  </si>
  <si>
    <t>Derivative Instrument Liabilities-Hedges (245)</t>
  </si>
  <si>
    <t>(Less) Long-Term Portion of Derivative Instrument Liabilities-Hedges</t>
  </si>
  <si>
    <t>Total Current and Accrued Liabilities (lines 37 through 53)</t>
  </si>
  <si>
    <t>DEFERRED CREDITS</t>
  </si>
  <si>
    <t>%,V2520000</t>
  </si>
  <si>
    <t>2520000</t>
  </si>
  <si>
    <t>Customer Adv for Construction</t>
  </si>
  <si>
    <t>%,R,FACCOUNT,X,TGL_FERC_ACCT,NCUST_ADV_FOR_CONST</t>
  </si>
  <si>
    <t>Customer Advances for Construction (252)</t>
  </si>
  <si>
    <t>%,V2550001</t>
  </si>
  <si>
    <t>2550001</t>
  </si>
  <si>
    <t>Accum Deferred ITC - Federal</t>
  </si>
  <si>
    <t>%,R,FACCOUNT,X,TGL_FERC_ACCT,NACCUM_DFRD_INVEST_CR</t>
  </si>
  <si>
    <t>Accumulated Deferred Investment Tax Credits (255)</t>
  </si>
  <si>
    <t>%,R,FACCOUNT,X,TGL_FERC_ACCT,NDFD_GNS_DISP_ELECPLT</t>
  </si>
  <si>
    <t>Deferred Gains from Disposition of Utility Plant (256)</t>
  </si>
  <si>
    <t>%,V2530000</t>
  </si>
  <si>
    <t>2530000</t>
  </si>
  <si>
    <t>Other Deferred Credits</t>
  </si>
  <si>
    <t>%,V2530004</t>
  </si>
  <si>
    <t>2530004</t>
  </si>
  <si>
    <t>%,V2530022</t>
  </si>
  <si>
    <t>2530022</t>
  </si>
  <si>
    <t>Customer Advance Receipts</t>
  </si>
  <si>
    <t>%,V2530044</t>
  </si>
  <si>
    <t>2530044</t>
  </si>
  <si>
    <t>Neigh Help Neig-Cust Donations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</si>
  <si>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</si>
  <si>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</si>
  <si>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</si>
  <si>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</si>
  <si>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</si>
  <si>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</si>
  <si>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</si>
  <si>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</si>
  <si>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</si>
  <si>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</si>
  <si>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</si>
  <si>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</si>
  <si>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</si>
  <si>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</si>
  <si>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</si>
  <si>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%,V2530114</t>
  </si>
  <si>
    <t>2530114</t>
  </si>
  <si>
    <t>Federl Mitigation Deferal(NSR)</t>
  </si>
  <si>
    <t>%,V2530124</t>
  </si>
  <si>
    <t>2530124</t>
  </si>
  <si>
    <t>Contr In Aid of Constr Advance</t>
  </si>
  <si>
    <t>%,V2530137</t>
  </si>
  <si>
    <t>2530137</t>
  </si>
  <si>
    <t>Fbr Opt Lns-Sold-Defd Rev</t>
  </si>
  <si>
    <t>%,V2530177</t>
  </si>
  <si>
    <t>2530177</t>
  </si>
  <si>
    <t>Deferred Rev-Bonus Lease Curr</t>
  </si>
  <si>
    <t>%,V2530178</t>
  </si>
  <si>
    <t>2530178</t>
  </si>
  <si>
    <t>Deferred Rev-Bonus Lease NC</t>
  </si>
  <si>
    <t>%,V2530185</t>
  </si>
  <si>
    <t>2530185</t>
  </si>
  <si>
    <t>O\U Accounting of ExpensesT</t>
  </si>
  <si>
    <t>%,V2530188</t>
  </si>
  <si>
    <t>2530188</t>
  </si>
  <si>
    <t>Long Term Assoc AP</t>
  </si>
  <si>
    <t>%,V2530190</t>
  </si>
  <si>
    <t>2530190</t>
  </si>
  <si>
    <t>QUAL OF SVC PENALTIES - LT</t>
  </si>
  <si>
    <t>%,V2530191</t>
  </si>
  <si>
    <t>2530191</t>
  </si>
  <si>
    <t>Asbestos Accrual - Non-Current</t>
  </si>
  <si>
    <t>%,R,FACCOUNT,X,TGL_FERC_ACCT,NOTHER_DEFER_CREDITS</t>
  </si>
  <si>
    <t>Other Deferred Credits (253)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</si>
  <si>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</si>
  <si>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</si>
  <si>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</si>
  <si>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</si>
  <si>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</si>
  <si>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</si>
  <si>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</si>
  <si>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</si>
  <si>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</si>
  <si>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</si>
  <si>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</si>
  <si>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</si>
  <si>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%,V2540125</t>
  </si>
  <si>
    <t>2540125</t>
  </si>
  <si>
    <t>%,V2540230</t>
  </si>
  <si>
    <t>2540230</t>
  </si>
  <si>
    <t>PJM trans enhancement reg liab</t>
  </si>
  <si>
    <t>%,V2540237</t>
  </si>
  <si>
    <t>2540237</t>
  </si>
  <si>
    <t>KY Steam Main O/U</t>
  </si>
  <si>
    <t>%,V2543001</t>
  </si>
  <si>
    <t>2543001</t>
  </si>
  <si>
    <t>SFAS109 Flow Thru Def FIT Liab</t>
  </si>
  <si>
    <t>%,V2543247</t>
  </si>
  <si>
    <t>2543247</t>
  </si>
  <si>
    <t>KY - DSM Over Recovery</t>
  </si>
  <si>
    <t>%,V2543557</t>
  </si>
  <si>
    <t>2543557</t>
  </si>
  <si>
    <t>KY Over-recovered PPA Rider</t>
  </si>
  <si>
    <t>%,V2544001</t>
  </si>
  <si>
    <t>2544001</t>
  </si>
  <si>
    <t>SFAS 109 Exces Deferred FIT</t>
  </si>
  <si>
    <t>%,R,FACCOUNT,X,TGL_FERC_ACCT,NOTH_REG_LIABILITIES</t>
  </si>
  <si>
    <t>Other Regulatory Liabilities (254)</t>
  </si>
  <si>
    <t>%,R,FACCOUNT,X,TGL_FERC_ACCT,NUNAMT_GAIN_REQ_DEBT</t>
  </si>
  <si>
    <t>Unamortized Gain on Reacquired Debt (257)</t>
  </si>
  <si>
    <t>%,V2811001</t>
  </si>
  <si>
    <t>2811001</t>
  </si>
  <si>
    <t>Acc Dfd FIT - Accel Amort Prop</t>
  </si>
  <si>
    <t>%,V2814001</t>
  </si>
  <si>
    <t>2814001</t>
  </si>
  <si>
    <t>Acc Dfd FIT - FAS 109 Excess</t>
  </si>
  <si>
    <t>%,R,FACCOUNT,X,TGL_FERC_ACCT,N2810</t>
  </si>
  <si>
    <t>Accum. Deferred Income Taxes-Accel. Amort. (281)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</si>
  <si>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</si>
  <si>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</si>
  <si>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</si>
  <si>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</si>
  <si>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</si>
  <si>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</si>
  <si>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</si>
  <si>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</si>
  <si>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</si>
  <si>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%,R,FACCOUNT,X,TGL_FERC_ACCT,N2820</t>
  </si>
  <si>
    <t>Accum. Deferred Income Taxes-Other Property (282)</t>
  </si>
  <si>
    <t>%,V2831001</t>
  </si>
  <si>
    <t>2831001</t>
  </si>
  <si>
    <t>%,V2831102</t>
  </si>
  <si>
    <t>2831102</t>
  </si>
  <si>
    <t>Acc Dfd SIT-WV Pollution Cntrl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</si>
  <si>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</si>
  <si>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</si>
  <si>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</si>
  <si>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</si>
  <si>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</si>
  <si>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</si>
  <si>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</si>
  <si>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</si>
  <si>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</si>
  <si>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%,V2834001</t>
  </si>
  <si>
    <t>2834001</t>
  </si>
  <si>
    <t>Acc Defd FIT - SFAS 109 Excess</t>
  </si>
  <si>
    <t>%,R,FACCOUNT,X,TGL_FERC_ACCT,N2830</t>
  </si>
  <si>
    <t>Accum. Deferred Income Taxes-Other (283)</t>
  </si>
  <si>
    <t>Total Deferred Credits</t>
  </si>
  <si>
    <t>Total Liabilities And Stockholder Equity</t>
  </si>
  <si>
    <t>Statement of Retained Earnings</t>
  </si>
  <si>
    <t>Retained Earnings RollForward</t>
  </si>
  <si>
    <t>%,R,FACCOUNT,V2160001</t>
  </si>
  <si>
    <t>BBAL 2160001</t>
  </si>
  <si>
    <t>L.1   Beginning Bal : Unapprp Retnd Erngs-Unrstrictd</t>
  </si>
  <si>
    <t>%,R,FACCOUNT,TGL_FERC_ACCT,V4390000</t>
  </si>
  <si>
    <t>4390000</t>
  </si>
  <si>
    <t>Adj to Retained Earnings</t>
  </si>
  <si>
    <t>L.9    Total Credits to Retained Earningsa (439)</t>
  </si>
  <si>
    <t>L.15  Total Debits to Retained Earningsa (439)</t>
  </si>
  <si>
    <t>%,R,FACCOUNT,TGL_FERC_ACCT,NNET_INCOME</t>
  </si>
  <si>
    <t>Net Income</t>
  </si>
  <si>
    <t>""%,FACCOUNT,TGL_FERC_ACCT,NMINORITY_INT_EXP</t>
  </si>
  <si>
    <t>less Noncontrolling Interest</t>
  </si>
  <si>
    <t>%,R,FACCOUNT,V4181001</t>
  </si>
  <si>
    <t>4181001</t>
  </si>
  <si>
    <t>less Equity Earnings of Subs Consolidated</t>
  </si>
  <si>
    <t>L.16  Balance Transfer (Earnings - 418.1)</t>
  </si>
  <si>
    <t>%,LACTUALS,SYTD,R,FACCOUNT,V2151000</t>
  </si>
  <si>
    <t>2151000</t>
  </si>
  <si>
    <t>L.22  Total Approp of Retained Earnings (436) (ie 2151000)</t>
  </si>
  <si>
    <t>YTD 2151000</t>
  </si>
  <si>
    <t>%,R,FACCOUNT,TGL_FERC_ACCT,NDIV_DECLRD_PRFD_STK</t>
  </si>
  <si>
    <t>L.29 Total Dividends Declared-Pref Stock (437)</t>
  </si>
  <si>
    <t>%,R,FACCOUNT,TGL_FERC_ACCT,NDIV_DECLD_CMMN_STK</t>
  </si>
  <si>
    <t>L.36  Total Dividends Decl - Common Stk (438)</t>
  </si>
  <si>
    <t>L.38 Balance - End of Period</t>
  </si>
  <si>
    <t>%,R,FACCOUNT,TGL_FERC_ACCT,V2150000</t>
  </si>
  <si>
    <t>2150000</t>
  </si>
  <si>
    <t>L.45 Total Apporp Retained Earning (215.0)</t>
  </si>
  <si>
    <t>%,R,FACCOUNT,TGL_FERC_ACCT,V2151000</t>
  </si>
  <si>
    <t>L.46 Total Approp. Retained Earnings (215.1)</t>
  </si>
  <si>
    <t>L.47 Total Approp. Retained Earnings</t>
  </si>
  <si>
    <t>L.48  Total Retained Earnings</t>
  </si>
  <si>
    <t>%,R,FACCOUNT,V2161001</t>
  </si>
  <si>
    <t>2161001</t>
  </si>
  <si>
    <t>L.49  YEAR END ONLY: Beginning Balance of Year</t>
  </si>
  <si>
    <t>L.50  YEAR END ONLY: Equity Earnings of Sub</t>
  </si>
  <si>
    <t>L.51  less Dividend Received -MANUAL INPUT --&gt;</t>
  </si>
  <si>
    <t>L.53  YEAR END ONLY: Balance-End of Year</t>
  </si>
  <si>
    <t>Double check on Year End Balance</t>
  </si>
  <si>
    <t>Reserved Area</t>
  </si>
  <si>
    <t>FERC_BS1</t>
  </si>
  <si>
    <t>00:00:00</t>
  </si>
  <si>
    <t>Report Book</t>
  </si>
  <si>
    <t>YSYNN</t>
  </si>
  <si>
    <t>Monthly Fly Ash Sales (5010012)</t>
  </si>
  <si>
    <t>SO2 Emission Allowance Inventory</t>
  </si>
  <si>
    <t>CSAPR S02 Emission Allowance Inventory</t>
  </si>
  <si>
    <t>CSAPR NOx Emission Allowance Inventory (Seasonal)</t>
  </si>
  <si>
    <t>CSAPR AN Emission Allowance Inventory (Annual)</t>
  </si>
  <si>
    <t>SO2 Consumption</t>
  </si>
  <si>
    <t xml:space="preserve">CSAPR S02 Consumption </t>
  </si>
  <si>
    <t>*WACC for Non-FGD Rate Base as of 3/31/2020</t>
  </si>
  <si>
    <t>*WACC for FGD and Non-FGD Additions to 3/31/2020 Rate Base</t>
  </si>
  <si>
    <t>CSAPR S02 Consumption</t>
  </si>
  <si>
    <t>* In accordance with the Commission's February 22, 2021 Order in Case No. 2020-00174 Mitchell Non-FGD rate base as of 3/31/2020 is to utilize an ROE of 9.3 percent and the return on additional Mitchell Non-FGD plant an ROE of 9.1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</si>
</sst>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_);\(0\)"/>
    <numFmt numFmtId="167" formatCode="_(* #,##0_);_(* \(#,##0\);_(* &quot;-&quot;??_);_(@_)"/>
    <numFmt numFmtId="168" formatCode="0.0%;[Red]\(0.0\)%"/>
    <numFmt numFmtId="169" formatCode="&quot;ID: &quot;\ #,##0"/>
    <numFmt numFmtId="170" formatCode="0.00%_);[Red]\(0.00%\)"/>
    <numFmt numFmtId="171" formatCode="0.000%"/>
    <numFmt numFmtId="172" formatCode="0.000000"/>
    <numFmt numFmtId="173" formatCode="#,##0.0000_);\(#,##0.0000\)"/>
    <numFmt numFmtId="174" formatCode="_(* #,##0.0000_);_(* \(#,##0.0000\);_(* &quot;-&quot;??_);_(@_)"/>
    <numFmt numFmtId="175" formatCode="0.0000"/>
    <numFmt numFmtId="176" formatCode="mmmm\ d\,\ yyyy"/>
    <numFmt numFmtId="177" formatCode="mmmm\,\ 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9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5" applyNumberFormat="0" applyAlignment="0" applyProtection="0"/>
    <xf numFmtId="0" fontId="20" fillId="21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5" applyNumberFormat="0" applyAlignment="0" applyProtection="0"/>
    <xf numFmtId="0" fontId="27" fillId="0" borderId="20" applyNumberFormat="0" applyFill="0" applyAlignment="0" applyProtection="0"/>
    <xf numFmtId="0" fontId="28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7" fillId="0" borderId="0"/>
    <xf numFmtId="0" fontId="13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3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21" applyNumberFormat="0" applyFont="0" applyAlignment="0" applyProtection="0"/>
    <xf numFmtId="0" fontId="29" fillId="20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0" fontId="10" fillId="0" borderId="10">
      <alignment horizontal="center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</cellStyleXfs>
  <cellXfs count="665">
    <xf numFmtId="0" fontId="0" fillId="0" borderId="0" xfId="0"/>
    <xf numFmtId="0" fontId="3" fillId="0" borderId="0" xfId="0" applyFont="1"/>
    <xf numFmtId="0" fontId="4" fillId="0" borderId="1" xfId="3" applyFont="1" applyBorder="1"/>
    <xf numFmtId="0" fontId="4" fillId="0" borderId="2" xfId="3" applyFont="1" applyBorder="1"/>
    <xf numFmtId="17" fontId="4" fillId="0" borderId="3" xfId="3" applyNumberFormat="1" applyFont="1" applyBorder="1" applyAlignment="1">
      <alignment horizontal="center" wrapText="1"/>
    </xf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/>
    <xf numFmtId="164" fontId="5" fillId="0" borderId="5" xfId="4" applyNumberFormat="1" applyFont="1" applyBorder="1"/>
    <xf numFmtId="164" fontId="3" fillId="0" borderId="5" xfId="3" applyNumberFormat="1" applyFont="1" applyBorder="1"/>
    <xf numFmtId="0" fontId="3" fillId="0" borderId="4" xfId="3" applyFont="1" applyFill="1" applyBorder="1"/>
    <xf numFmtId="0" fontId="3" fillId="0" borderId="0" xfId="3" applyFont="1" applyFill="1" applyBorder="1"/>
    <xf numFmtId="164" fontId="3" fillId="0" borderId="5" xfId="3" applyNumberFormat="1" applyFont="1" applyFill="1" applyBorder="1"/>
    <xf numFmtId="164" fontId="3" fillId="0" borderId="7" xfId="3" applyNumberFormat="1" applyFont="1" applyBorder="1"/>
    <xf numFmtId="0" fontId="4" fillId="0" borderId="4" xfId="3" applyFont="1" applyBorder="1" applyAlignment="1">
      <alignment horizontal="right"/>
    </xf>
    <xf numFmtId="0" fontId="4" fillId="0" borderId="0" xfId="3" applyFont="1" applyBorder="1"/>
    <xf numFmtId="44" fontId="5" fillId="0" borderId="5" xfId="1" applyFont="1" applyBorder="1"/>
    <xf numFmtId="164" fontId="5" fillId="0" borderId="5" xfId="1" applyNumberFormat="1" applyFont="1" applyBorder="1"/>
    <xf numFmtId="164" fontId="5" fillId="0" borderId="5" xfId="3" applyNumberFormat="1" applyFont="1" applyBorder="1"/>
    <xf numFmtId="164" fontId="3" fillId="0" borderId="5" xfId="3" quotePrefix="1" applyNumberFormat="1" applyFont="1" applyBorder="1" applyAlignment="1">
      <alignment horizontal="center"/>
    </xf>
    <xf numFmtId="164" fontId="3" fillId="0" borderId="5" xfId="6" applyNumberFormat="1" applyFont="1" applyBorder="1"/>
    <xf numFmtId="0" fontId="4" fillId="0" borderId="9" xfId="3" applyFont="1" applyBorder="1" applyAlignment="1">
      <alignment horizontal="right"/>
    </xf>
    <xf numFmtId="0" fontId="4" fillId="0" borderId="10" xfId="3" applyFont="1" applyBorder="1"/>
    <xf numFmtId="0" fontId="4" fillId="0" borderId="4" xfId="3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166" fontId="8" fillId="0" borderId="0" xfId="9" applyNumberFormat="1" applyFont="1" applyAlignment="1">
      <alignment horizontal="center"/>
    </xf>
    <xf numFmtId="164" fontId="3" fillId="0" borderId="0" xfId="0" applyNumberFormat="1" applyFont="1"/>
    <xf numFmtId="0" fontId="3" fillId="0" borderId="0" xfId="464" applyFont="1"/>
    <xf numFmtId="165" fontId="3" fillId="0" borderId="0" xfId="464" applyNumberFormat="1" applyFont="1"/>
    <xf numFmtId="9" fontId="3" fillId="0" borderId="0" xfId="464" applyNumberFormat="1" applyFont="1"/>
    <xf numFmtId="166" fontId="12" fillId="0" borderId="0" xfId="9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64" fontId="4" fillId="25" borderId="6" xfId="3" applyNumberFormat="1" applyFont="1" applyFill="1" applyBorder="1"/>
    <xf numFmtId="164" fontId="4" fillId="25" borderId="5" xfId="3" applyNumberFormat="1" applyFont="1" applyFill="1" applyBorder="1"/>
    <xf numFmtId="164" fontId="5" fillId="25" borderId="5" xfId="3" applyNumberFormat="1" applyFont="1" applyFill="1" applyBorder="1"/>
    <xf numFmtId="164" fontId="4" fillId="25" borderId="11" xfId="3" applyNumberFormat="1" applyFont="1" applyFill="1" applyBorder="1" applyAlignment="1">
      <alignment horizontal="center"/>
    </xf>
    <xf numFmtId="0" fontId="3" fillId="25" borderId="0" xfId="0" applyFont="1" applyFill="1"/>
    <xf numFmtId="164" fontId="3" fillId="25" borderId="5" xfId="3" applyNumberFormat="1" applyFont="1" applyFill="1" applyBorder="1"/>
    <xf numFmtId="0" fontId="4" fillId="0" borderId="0" xfId="3" applyFont="1" applyBorder="1" applyAlignment="1"/>
    <xf numFmtId="44" fontId="3" fillId="0" borderId="0" xfId="1" applyFont="1" applyAlignment="1">
      <alignment horizontal="left"/>
    </xf>
    <xf numFmtId="3" fontId="7" fillId="25" borderId="0" xfId="0" applyNumberFormat="1" applyFont="1" applyFill="1"/>
    <xf numFmtId="40" fontId="7" fillId="25" borderId="0" xfId="0" applyNumberFormat="1" applyFont="1" applyFill="1" applyAlignment="1">
      <alignment horizontal="left" indent="1"/>
    </xf>
    <xf numFmtId="40" fontId="7" fillId="25" borderId="0" xfId="0" applyNumberFormat="1" applyFont="1" applyFill="1" applyAlignment="1">
      <alignment horizontal="left" indent="6"/>
    </xf>
    <xf numFmtId="0" fontId="7" fillId="25" borderId="0" xfId="0" applyNumberFormat="1" applyFont="1" applyFill="1" applyAlignment="1">
      <alignment horizontal="left" indent="6"/>
    </xf>
    <xf numFmtId="37" fontId="7" fillId="25" borderId="0" xfId="0" applyNumberFormat="1" applyFont="1" applyFill="1" applyBorder="1"/>
    <xf numFmtId="43" fontId="7" fillId="26" borderId="0" xfId="38" applyFont="1" applyFill="1"/>
    <xf numFmtId="41" fontId="7" fillId="26" borderId="0" xfId="0" applyNumberFormat="1" applyFont="1" applyFill="1"/>
    <xf numFmtId="168" fontId="7" fillId="26" borderId="0" xfId="0" applyNumberFormat="1" applyFont="1" applyFill="1" applyBorder="1" applyAlignment="1">
      <alignment horizontal="right"/>
    </xf>
    <xf numFmtId="41" fontId="7" fillId="26" borderId="26" xfId="0" applyNumberFormat="1" applyFont="1" applyFill="1" applyBorder="1"/>
    <xf numFmtId="168" fontId="7" fillId="26" borderId="0" xfId="0" applyNumberFormat="1" applyFont="1" applyFill="1" applyBorder="1" applyAlignment="1">
      <alignment horizontal="left"/>
    </xf>
    <xf numFmtId="8" fontId="7" fillId="0" borderId="0" xfId="0" applyNumberFormat="1" applyFont="1" applyFill="1" applyBorder="1"/>
    <xf numFmtId="43" fontId="7" fillId="27" borderId="27" xfId="38" applyFont="1" applyFill="1" applyBorder="1"/>
    <xf numFmtId="43" fontId="7" fillId="28" borderId="0" xfId="38" applyFont="1" applyFill="1"/>
    <xf numFmtId="43" fontId="7" fillId="27" borderId="0" xfId="38" applyFont="1" applyFill="1"/>
    <xf numFmtId="3" fontId="7" fillId="0" borderId="0" xfId="0" applyNumberFormat="1" applyFont="1"/>
    <xf numFmtId="0" fontId="8" fillId="0" borderId="0" xfId="0" applyFont="1" applyAlignment="1">
      <alignment horizontal="center"/>
    </xf>
    <xf numFmtId="0" fontId="35" fillId="0" borderId="0" xfId="0" applyNumberFormat="1" applyFont="1" applyAlignment="1">
      <alignment horizontal="right"/>
    </xf>
    <xf numFmtId="41" fontId="8" fillId="0" borderId="0" xfId="0" applyNumberFormat="1" applyFont="1" applyAlignment="1"/>
    <xf numFmtId="0" fontId="8" fillId="0" borderId="0" xfId="0" applyFont="1" applyBorder="1" applyAlignment="1"/>
    <xf numFmtId="41" fontId="8" fillId="0" borderId="26" xfId="0" applyNumberFormat="1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41" fontId="7" fillId="29" borderId="0" xfId="0" applyNumberFormat="1" applyFont="1" applyFill="1" applyBorder="1"/>
    <xf numFmtId="41" fontId="7" fillId="0" borderId="0" xfId="0" applyNumberFormat="1" applyFont="1"/>
    <xf numFmtId="41" fontId="7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right"/>
    </xf>
    <xf numFmtId="39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center"/>
    </xf>
    <xf numFmtId="41" fontId="7" fillId="0" borderId="0" xfId="0" applyNumberFormat="1" applyFont="1" applyFill="1" applyAlignment="1">
      <alignment horizontal="centerContinuous"/>
    </xf>
    <xf numFmtId="168" fontId="7" fillId="0" borderId="0" xfId="0" applyNumberFormat="1" applyFont="1" applyFill="1" applyBorder="1" applyAlignment="1">
      <alignment horizontal="centerContinuous"/>
    </xf>
    <xf numFmtId="41" fontId="7" fillId="0" borderId="26" xfId="0" applyNumberFormat="1" applyFont="1" applyFill="1" applyBorder="1"/>
    <xf numFmtId="168" fontId="7" fillId="0" borderId="0" xfId="0" applyNumberFormat="1" applyFont="1" applyFill="1" applyBorder="1" applyAlignment="1">
      <alignment horizontal="left"/>
    </xf>
    <xf numFmtId="41" fontId="7" fillId="0" borderId="27" xfId="0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 horizontal="center"/>
    </xf>
    <xf numFmtId="0" fontId="36" fillId="0" borderId="28" xfId="0" applyNumberFormat="1" applyFont="1" applyFill="1" applyBorder="1" applyAlignment="1">
      <alignment horizontal="right"/>
    </xf>
    <xf numFmtId="39" fontId="8" fillId="0" borderId="28" xfId="0" applyNumberFormat="1" applyFont="1" applyFill="1" applyBorder="1" applyAlignment="1">
      <alignment horizontal="center"/>
    </xf>
    <xf numFmtId="41" fontId="8" fillId="0" borderId="28" xfId="0" applyNumberFormat="1" applyFont="1" applyFill="1" applyBorder="1" applyAlignment="1">
      <alignment horizontal="center"/>
    </xf>
    <xf numFmtId="41" fontId="8" fillId="0" borderId="28" xfId="0" applyNumberFormat="1" applyFont="1" applyFill="1" applyBorder="1" applyAlignment="1"/>
    <xf numFmtId="168" fontId="8" fillId="0" borderId="28" xfId="0" applyNumberFormat="1" applyFont="1" applyFill="1" applyBorder="1" applyAlignment="1">
      <alignment horizontal="right"/>
    </xf>
    <xf numFmtId="41" fontId="8" fillId="0" borderId="29" xfId="0" applyNumberFormat="1" applyFont="1" applyFill="1" applyBorder="1"/>
    <xf numFmtId="168" fontId="8" fillId="0" borderId="28" xfId="0" applyNumberFormat="1" applyFont="1" applyFill="1" applyBorder="1" applyAlignment="1">
      <alignment horizontal="left"/>
    </xf>
    <xf numFmtId="8" fontId="8" fillId="0" borderId="0" xfId="0" applyNumberFormat="1" applyFont="1" applyFill="1" applyBorder="1"/>
    <xf numFmtId="41" fontId="8" fillId="0" borderId="27" xfId="0" applyNumberFormat="1" applyFont="1" applyBorder="1" applyAlignment="1">
      <alignment horizontal="center"/>
    </xf>
    <xf numFmtId="169" fontId="37" fillId="0" borderId="0" xfId="0" applyNumberFormat="1" applyFont="1" applyFill="1" applyAlignment="1">
      <alignment horizontal="left"/>
    </xf>
    <xf numFmtId="3" fontId="37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 horizontal="centerContinuous"/>
    </xf>
    <xf numFmtId="41" fontId="7" fillId="0" borderId="26" xfId="0" applyNumberFormat="1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centerContinuous"/>
    </xf>
    <xf numFmtId="41" fontId="38" fillId="0" borderId="27" xfId="0" applyNumberFormat="1" applyFont="1" applyBorder="1" applyAlignment="1">
      <alignment horizontal="centerContinuous"/>
    </xf>
    <xf numFmtId="41" fontId="38" fillId="0" borderId="0" xfId="0" applyNumberFormat="1" applyFont="1" applyAlignment="1">
      <alignment horizontal="centerContinuous"/>
    </xf>
    <xf numFmtId="3" fontId="37" fillId="0" borderId="28" xfId="0" applyNumberFormat="1" applyFont="1" applyBorder="1" applyAlignment="1">
      <alignment horizontal="left"/>
    </xf>
    <xf numFmtId="3" fontId="37" fillId="0" borderId="28" xfId="0" applyNumberFormat="1" applyFont="1" applyBorder="1" applyAlignment="1">
      <alignment horizontal="center"/>
    </xf>
    <xf numFmtId="39" fontId="8" fillId="0" borderId="28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168" fontId="8" fillId="0" borderId="28" xfId="0" applyNumberFormat="1" applyFont="1" applyFill="1" applyBorder="1" applyAlignment="1">
      <alignment horizontal="center"/>
    </xf>
    <xf numFmtId="41" fontId="8" fillId="0" borderId="29" xfId="0" applyNumberFormat="1" applyFont="1" applyFill="1" applyBorder="1" applyAlignment="1">
      <alignment horizontal="center"/>
    </xf>
    <xf numFmtId="40" fontId="8" fillId="0" borderId="0" xfId="0" applyNumberFormat="1" applyFont="1" applyFill="1" applyBorder="1" applyAlignment="1">
      <alignment horizontal="center"/>
    </xf>
    <xf numFmtId="41" fontId="8" fillId="0" borderId="30" xfId="0" applyNumberFormat="1" applyFont="1" applyBorder="1" applyAlignment="1">
      <alignment horizontal="center"/>
    </xf>
    <xf numFmtId="3" fontId="8" fillId="0" borderId="0" xfId="0" applyNumberFormat="1" applyFont="1"/>
    <xf numFmtId="3" fontId="39" fillId="0" borderId="0" xfId="0" applyNumberFormat="1" applyFont="1" applyAlignment="1">
      <alignment horizontal="left"/>
    </xf>
    <xf numFmtId="40" fontId="7" fillId="0" borderId="0" xfId="0" applyNumberFormat="1" applyFont="1"/>
    <xf numFmtId="41" fontId="8" fillId="0" borderId="0" xfId="0" applyNumberFormat="1" applyFont="1" applyFill="1"/>
    <xf numFmtId="168" fontId="8" fillId="0" borderId="31" xfId="0" applyNumberFormat="1" applyFont="1" applyFill="1" applyBorder="1" applyAlignment="1">
      <alignment horizontal="right"/>
    </xf>
    <xf numFmtId="41" fontId="8" fillId="0" borderId="26" xfId="0" applyNumberFormat="1" applyFont="1" applyFill="1" applyBorder="1"/>
    <xf numFmtId="168" fontId="8" fillId="0" borderId="0" xfId="0" applyNumberFormat="1" applyFont="1" applyFill="1" applyBorder="1" applyAlignment="1">
      <alignment horizontal="left"/>
    </xf>
    <xf numFmtId="41" fontId="7" fillId="0" borderId="27" xfId="0" applyNumberFormat="1" applyFont="1" applyFill="1" applyBorder="1"/>
    <xf numFmtId="41" fontId="7" fillId="28" borderId="0" xfId="0" applyNumberFormat="1" applyFont="1" applyFill="1" applyBorder="1"/>
    <xf numFmtId="41" fontId="7" fillId="0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indent="5"/>
    </xf>
    <xf numFmtId="0" fontId="36" fillId="0" borderId="0" xfId="0" applyNumberFormat="1" applyFont="1" applyFill="1" applyBorder="1" applyAlignment="1">
      <alignment horizontal="right"/>
    </xf>
    <xf numFmtId="40" fontId="36" fillId="0" borderId="0" xfId="0" applyNumberFormat="1" applyFont="1" applyFill="1" applyBorder="1" applyAlignment="1">
      <alignment horizontal="right"/>
    </xf>
    <xf numFmtId="170" fontId="40" fillId="30" borderId="0" xfId="0" applyNumberFormat="1" applyFont="1" applyFill="1" applyBorder="1" applyAlignment="1">
      <alignment horizontal="right"/>
    </xf>
    <xf numFmtId="168" fontId="40" fillId="31" borderId="0" xfId="0" applyNumberFormat="1" applyFont="1" applyFill="1" applyBorder="1" applyAlignment="1">
      <alignment horizontal="right"/>
    </xf>
    <xf numFmtId="170" fontId="40" fillId="0" borderId="0" xfId="0" applyNumberFormat="1" applyFont="1" applyFill="1" applyBorder="1" applyAlignment="1">
      <alignment horizontal="right"/>
    </xf>
    <xf numFmtId="41" fontId="7" fillId="28" borderId="0" xfId="0" applyNumberFormat="1" applyFont="1" applyFill="1"/>
    <xf numFmtId="3" fontId="40" fillId="30" borderId="0" xfId="0" applyNumberFormat="1" applyFont="1" applyFill="1" applyBorder="1" applyAlignment="1">
      <alignment horizontal="left" indent="2"/>
    </xf>
    <xf numFmtId="38" fontId="41" fillId="30" borderId="0" xfId="0" applyNumberFormat="1" applyFont="1" applyFill="1" applyBorder="1" applyAlignment="1">
      <alignment horizontal="center"/>
    </xf>
    <xf numFmtId="170" fontId="40" fillId="30" borderId="26" xfId="0" applyNumberFormat="1" applyFont="1" applyFill="1" applyBorder="1" applyAlignment="1">
      <alignment horizontal="right"/>
    </xf>
    <xf numFmtId="40" fontId="40" fillId="30" borderId="0" xfId="0" applyNumberFormat="1" applyFont="1" applyFill="1" applyBorder="1" applyAlignment="1">
      <alignment horizontal="right"/>
    </xf>
    <xf numFmtId="168" fontId="40" fillId="30" borderId="0" xfId="0" applyNumberFormat="1" applyFont="1" applyFill="1" applyBorder="1" applyAlignment="1">
      <alignment horizontal="right"/>
    </xf>
    <xf numFmtId="40" fontId="40" fillId="30" borderId="27" xfId="0" applyNumberFormat="1" applyFont="1" applyFill="1" applyBorder="1" applyAlignment="1">
      <alignment horizontal="right"/>
    </xf>
    <xf numFmtId="170" fontId="40" fillId="28" borderId="0" xfId="0" applyNumberFormat="1" applyFont="1" applyFill="1" applyBorder="1" applyAlignment="1">
      <alignment horizontal="right"/>
    </xf>
    <xf numFmtId="38" fontId="42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/>
    <xf numFmtId="168" fontId="7" fillId="0" borderId="32" xfId="515" applyNumberFormat="1" applyFont="1" applyFill="1" applyBorder="1" applyAlignment="1">
      <alignment horizontal="right"/>
    </xf>
    <xf numFmtId="170" fontId="36" fillId="0" borderId="26" xfId="0" applyNumberFormat="1" applyFont="1" applyFill="1" applyBorder="1" applyAlignment="1">
      <alignment horizontal="right"/>
    </xf>
    <xf numFmtId="168" fontId="36" fillId="0" borderId="32" xfId="0" applyNumberFormat="1" applyFont="1" applyFill="1" applyBorder="1" applyAlignment="1">
      <alignment horizontal="right"/>
    </xf>
    <xf numFmtId="40" fontId="36" fillId="0" borderId="27" xfId="0" applyNumberFormat="1" applyFont="1" applyFill="1" applyBorder="1" applyAlignment="1">
      <alignment horizontal="right"/>
    </xf>
    <xf numFmtId="3" fontId="7" fillId="28" borderId="0" xfId="0" applyNumberFormat="1" applyFont="1" applyFill="1" applyBorder="1"/>
    <xf numFmtId="40" fontId="7" fillId="0" borderId="0" xfId="0" applyNumberFormat="1" applyFont="1" applyFill="1" applyBorder="1"/>
    <xf numFmtId="168" fontId="7" fillId="0" borderId="0" xfId="515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indent="4"/>
    </xf>
    <xf numFmtId="3" fontId="7" fillId="0" borderId="0" xfId="0" applyNumberFormat="1" applyFont="1" applyFill="1" applyBorder="1" applyAlignment="1">
      <alignment horizontal="left" indent="3"/>
    </xf>
    <xf numFmtId="38" fontId="36" fillId="0" borderId="0" xfId="0" quotePrefix="1" applyNumberFormat="1" applyFont="1" applyFill="1" applyBorder="1" applyAlignment="1">
      <alignment horizontal="center"/>
    </xf>
    <xf numFmtId="40" fontId="36" fillId="0" borderId="0" xfId="0" applyNumberFormat="1" applyFont="1" applyBorder="1" applyAlignment="1">
      <alignment horizontal="right"/>
    </xf>
    <xf numFmtId="8" fontId="7" fillId="0" borderId="26" xfId="0" applyNumberFormat="1" applyFont="1" applyFill="1" applyBorder="1"/>
    <xf numFmtId="40" fontId="36" fillId="0" borderId="27" xfId="0" applyNumberFormat="1" applyFont="1" applyBorder="1" applyAlignment="1">
      <alignment horizontal="right"/>
    </xf>
    <xf numFmtId="38" fontId="36" fillId="0" borderId="0" xfId="0" applyNumberFormat="1" applyFont="1" applyFill="1" applyBorder="1" applyAlignment="1">
      <alignment horizontal="center"/>
    </xf>
    <xf numFmtId="3" fontId="8" fillId="0" borderId="26" xfId="0" applyNumberFormat="1" applyFont="1" applyFill="1" applyBorder="1"/>
    <xf numFmtId="3" fontId="8" fillId="0" borderId="0" xfId="0" applyNumberFormat="1" applyFont="1" applyFill="1" applyBorder="1"/>
    <xf numFmtId="3" fontId="8" fillId="28" borderId="0" xfId="0" applyNumberFormat="1" applyFont="1" applyFill="1" applyBorder="1"/>
    <xf numFmtId="170" fontId="36" fillId="0" borderId="0" xfId="0" applyNumberFormat="1" applyFont="1" applyFill="1" applyBorder="1" applyAlignment="1">
      <alignment horizontal="right"/>
    </xf>
    <xf numFmtId="3" fontId="7" fillId="32" borderId="0" xfId="0" applyNumberFormat="1" applyFont="1" applyFill="1" applyBorder="1"/>
    <xf numFmtId="3" fontId="7" fillId="32" borderId="0" xfId="0" applyNumberFormat="1" applyFont="1" applyFill="1" applyBorder="1" applyAlignment="1">
      <alignment horizontal="left"/>
    </xf>
    <xf numFmtId="3" fontId="7" fillId="32" borderId="0" xfId="0" applyNumberFormat="1" applyFont="1" applyFill="1" applyBorder="1" applyAlignment="1">
      <alignment horizontal="left" indent="5"/>
    </xf>
    <xf numFmtId="38" fontId="36" fillId="32" borderId="0" xfId="0" applyNumberFormat="1" applyFont="1" applyFill="1" applyBorder="1" applyAlignment="1">
      <alignment horizontal="center"/>
    </xf>
    <xf numFmtId="40" fontId="36" fillId="32" borderId="0" xfId="0" applyNumberFormat="1" applyFont="1" applyFill="1" applyBorder="1" applyAlignment="1">
      <alignment horizontal="right"/>
    </xf>
    <xf numFmtId="40" fontId="7" fillId="32" borderId="0" xfId="0" applyNumberFormat="1" applyFont="1" applyFill="1" applyBorder="1"/>
    <xf numFmtId="168" fontId="7" fillId="32" borderId="0" xfId="515" applyNumberFormat="1" applyFont="1" applyFill="1" applyBorder="1" applyAlignment="1">
      <alignment horizontal="right"/>
    </xf>
    <xf numFmtId="3" fontId="8" fillId="32" borderId="26" xfId="0" applyNumberFormat="1" applyFont="1" applyFill="1" applyBorder="1"/>
    <xf numFmtId="8" fontId="7" fillId="32" borderId="0" xfId="0" applyNumberFormat="1" applyFont="1" applyFill="1" applyBorder="1"/>
    <xf numFmtId="8" fontId="7" fillId="32" borderId="26" xfId="0" applyNumberFormat="1" applyFont="1" applyFill="1" applyBorder="1"/>
    <xf numFmtId="168" fontId="7" fillId="32" borderId="32" xfId="515" applyNumberFormat="1" applyFont="1" applyFill="1" applyBorder="1" applyAlignment="1">
      <alignment horizontal="right"/>
    </xf>
    <xf numFmtId="3" fontId="8" fillId="32" borderId="0" xfId="0" applyNumberFormat="1" applyFont="1" applyFill="1" applyBorder="1"/>
    <xf numFmtId="40" fontId="36" fillId="32" borderId="27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7"/>
    </xf>
    <xf numFmtId="8" fontId="8" fillId="32" borderId="0" xfId="0" applyNumberFormat="1" applyFont="1" applyFill="1" applyBorder="1"/>
    <xf numFmtId="8" fontId="8" fillId="32" borderId="26" xfId="0" applyNumberFormat="1" applyFont="1" applyFill="1" applyBorder="1"/>
    <xf numFmtId="8" fontId="8" fillId="0" borderId="26" xfId="0" applyNumberFormat="1" applyFont="1" applyFill="1" applyBorder="1"/>
    <xf numFmtId="3" fontId="7" fillId="0" borderId="14" xfId="0" applyNumberFormat="1" applyFont="1" applyFill="1" applyBorder="1" applyAlignment="1">
      <alignment horizontal="left" indent="4"/>
    </xf>
    <xf numFmtId="38" fontId="36" fillId="0" borderId="14" xfId="0" applyNumberFormat="1" applyFont="1" applyFill="1" applyBorder="1" applyAlignment="1">
      <alignment horizontal="center"/>
    </xf>
    <xf numFmtId="40" fontId="36" fillId="0" borderId="14" xfId="0" applyNumberFormat="1" applyFont="1" applyBorder="1" applyAlignment="1">
      <alignment horizontal="right"/>
    </xf>
    <xf numFmtId="40" fontId="7" fillId="0" borderId="14" xfId="0" applyNumberFormat="1" applyFont="1" applyFill="1" applyBorder="1"/>
    <xf numFmtId="168" fontId="7" fillId="0" borderId="14" xfId="515" applyNumberFormat="1" applyFont="1" applyFill="1" applyBorder="1" applyAlignment="1">
      <alignment horizontal="right"/>
    </xf>
    <xf numFmtId="3" fontId="8" fillId="0" borderId="33" xfId="0" applyNumberFormat="1" applyFont="1" applyFill="1" applyBorder="1"/>
    <xf numFmtId="8" fontId="7" fillId="0" borderId="14" xfId="0" applyNumberFormat="1" applyFont="1" applyFill="1" applyBorder="1"/>
    <xf numFmtId="8" fontId="7" fillId="0" borderId="33" xfId="0" applyNumberFormat="1" applyFont="1" applyFill="1" applyBorder="1"/>
    <xf numFmtId="168" fontId="7" fillId="0" borderId="34" xfId="515" applyNumberFormat="1" applyFont="1" applyFill="1" applyBorder="1" applyAlignment="1">
      <alignment horizontal="right"/>
    </xf>
    <xf numFmtId="3" fontId="8" fillId="0" borderId="14" xfId="0" applyNumberFormat="1" applyFont="1" applyFill="1" applyBorder="1"/>
    <xf numFmtId="40" fontId="36" fillId="0" borderId="35" xfId="0" applyNumberFormat="1" applyFont="1" applyBorder="1" applyAlignment="1">
      <alignment horizontal="right"/>
    </xf>
    <xf numFmtId="3" fontId="8" fillId="28" borderId="14" xfId="0" applyNumberFormat="1" applyFont="1" applyFill="1" applyBorder="1"/>
    <xf numFmtId="3" fontId="8" fillId="0" borderId="0" xfId="0" applyNumberFormat="1" applyFont="1" applyFill="1" applyBorder="1" applyAlignment="1">
      <alignment horizontal="left" indent="3"/>
    </xf>
    <xf numFmtId="38" fontId="35" fillId="0" borderId="0" xfId="0" applyNumberFormat="1" applyFont="1" applyFill="1" applyBorder="1" applyAlignment="1">
      <alignment horizontal="center"/>
    </xf>
    <xf numFmtId="40" fontId="35" fillId="0" borderId="0" xfId="0" applyNumberFormat="1" applyFont="1" applyBorder="1" applyAlignment="1">
      <alignment horizontal="right"/>
    </xf>
    <xf numFmtId="40" fontId="8" fillId="0" borderId="0" xfId="0" applyNumberFormat="1" applyFont="1" applyFill="1" applyBorder="1"/>
    <xf numFmtId="168" fontId="8" fillId="0" borderId="0" xfId="515" applyNumberFormat="1" applyFont="1" applyFill="1" applyBorder="1" applyAlignment="1">
      <alignment horizontal="right"/>
    </xf>
    <xf numFmtId="168" fontId="8" fillId="0" borderId="32" xfId="515" applyNumberFormat="1" applyFont="1" applyFill="1" applyBorder="1" applyAlignment="1">
      <alignment horizontal="right"/>
    </xf>
    <xf numFmtId="40" fontId="35" fillId="0" borderId="27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 indent="2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26" xfId="0" quotePrefix="1" applyNumberFormat="1" applyFont="1" applyFill="1" applyBorder="1" applyAlignment="1">
      <alignment horizontal="left"/>
    </xf>
    <xf numFmtId="40" fontId="44" fillId="0" borderId="0" xfId="0" applyNumberFormat="1" applyFont="1" applyFill="1" applyBorder="1" applyAlignment="1">
      <alignment horizontal="center"/>
    </xf>
    <xf numFmtId="40" fontId="44" fillId="0" borderId="26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left" indent="3"/>
    </xf>
    <xf numFmtId="38" fontId="36" fillId="33" borderId="0" xfId="0" applyNumberFormat="1" applyFont="1" applyFill="1" applyBorder="1" applyAlignment="1">
      <alignment horizontal="center"/>
    </xf>
    <xf numFmtId="40" fontId="36" fillId="33" borderId="0" xfId="0" applyNumberFormat="1" applyFont="1" applyFill="1" applyBorder="1" applyAlignment="1">
      <alignment horizontal="right"/>
    </xf>
    <xf numFmtId="168" fontId="36" fillId="33" borderId="0" xfId="0" applyNumberFormat="1" applyFont="1" applyFill="1" applyBorder="1" applyAlignment="1">
      <alignment horizontal="right"/>
    </xf>
    <xf numFmtId="170" fontId="36" fillId="33" borderId="0" xfId="0" applyNumberFormat="1" applyFont="1" applyFill="1" applyBorder="1" applyAlignment="1">
      <alignment horizontal="right"/>
    </xf>
    <xf numFmtId="170" fontId="36" fillId="33" borderId="26" xfId="0" applyNumberFormat="1" applyFont="1" applyFill="1" applyBorder="1" applyAlignment="1">
      <alignment horizontal="right"/>
    </xf>
    <xf numFmtId="168" fontId="36" fillId="33" borderId="32" xfId="0" applyNumberFormat="1" applyFont="1" applyFill="1" applyBorder="1" applyAlignment="1">
      <alignment horizontal="right"/>
    </xf>
    <xf numFmtId="40" fontId="36" fillId="33" borderId="27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4"/>
    </xf>
    <xf numFmtId="3" fontId="7" fillId="33" borderId="0" xfId="0" applyNumberFormat="1" applyFont="1" applyFill="1" applyBorder="1" applyAlignment="1">
      <alignment horizontal="left" indent="2"/>
    </xf>
    <xf numFmtId="3" fontId="7" fillId="0" borderId="14" xfId="0" applyNumberFormat="1" applyFont="1" applyFill="1" applyBorder="1"/>
    <xf numFmtId="40" fontId="36" fillId="0" borderId="14" xfId="0" applyNumberFormat="1" applyFont="1" applyFill="1" applyBorder="1" applyAlignment="1">
      <alignment horizontal="right"/>
    </xf>
    <xf numFmtId="0" fontId="43" fillId="0" borderId="14" xfId="0" quotePrefix="1" applyNumberFormat="1" applyFont="1" applyFill="1" applyBorder="1" applyAlignment="1">
      <alignment horizontal="left"/>
    </xf>
    <xf numFmtId="0" fontId="43" fillId="0" borderId="33" xfId="0" quotePrefix="1" applyNumberFormat="1" applyFont="1" applyFill="1" applyBorder="1" applyAlignment="1">
      <alignment horizontal="left"/>
    </xf>
    <xf numFmtId="40" fontId="36" fillId="0" borderId="35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left" indent="3"/>
    </xf>
    <xf numFmtId="3" fontId="7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Border="1"/>
    <xf numFmtId="3" fontId="8" fillId="0" borderId="0" xfId="0" applyNumberFormat="1" applyFont="1" applyFill="1" applyBorder="1" applyAlignment="1">
      <alignment horizontal="left" indent="1"/>
    </xf>
    <xf numFmtId="40" fontId="8" fillId="0" borderId="0" xfId="0" applyNumberFormat="1" applyFont="1" applyFill="1" applyBorder="1" applyAlignment="1">
      <alignment horizontal="right"/>
    </xf>
    <xf numFmtId="3" fontId="7" fillId="0" borderId="26" xfId="0" applyNumberFormat="1" applyFont="1" applyBorder="1"/>
    <xf numFmtId="40" fontId="8" fillId="0" borderId="27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8" fillId="0" borderId="26" xfId="0" applyNumberFormat="1" applyFont="1" applyBorder="1"/>
    <xf numFmtId="40" fontId="7" fillId="0" borderId="0" xfId="0" applyNumberFormat="1" applyFont="1" applyFill="1" applyBorder="1" applyAlignment="1">
      <alignment horizontal="right"/>
    </xf>
    <xf numFmtId="40" fontId="7" fillId="0" borderId="27" xfId="0" applyNumberFormat="1" applyFont="1" applyFill="1" applyBorder="1" applyAlignment="1">
      <alignment horizontal="right"/>
    </xf>
    <xf numFmtId="41" fontId="8" fillId="0" borderId="0" xfId="38" applyNumberFormat="1" applyFont="1" applyFill="1" applyBorder="1" applyAlignment="1">
      <alignment horizontal="right"/>
    </xf>
    <xf numFmtId="41" fontId="8" fillId="0" borderId="26" xfId="0" applyNumberFormat="1" applyFont="1" applyFill="1" applyBorder="1" applyAlignment="1">
      <alignment horizontal="right"/>
    </xf>
    <xf numFmtId="40" fontId="8" fillId="0" borderId="0" xfId="0" applyNumberFormat="1" applyFont="1" applyFill="1" applyBorder="1" applyAlignment="1">
      <alignment horizontal="left"/>
    </xf>
    <xf numFmtId="41" fontId="7" fillId="0" borderId="27" xfId="0" applyNumberFormat="1" applyFont="1" applyBorder="1"/>
    <xf numFmtId="41" fontId="7" fillId="0" borderId="0" xfId="0" applyNumberFormat="1" applyFont="1" applyBorder="1"/>
    <xf numFmtId="3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40" fontId="7" fillId="0" borderId="0" xfId="0" applyNumberFormat="1" applyFont="1" applyFill="1"/>
    <xf numFmtId="43" fontId="7" fillId="0" borderId="0" xfId="38" applyFont="1"/>
    <xf numFmtId="43" fontId="7" fillId="0" borderId="0" xfId="38" applyFont="1" applyFill="1"/>
    <xf numFmtId="168" fontId="7" fillId="0" borderId="0" xfId="0" applyNumberFormat="1" applyFont="1" applyFill="1" applyBorder="1" applyAlignment="1">
      <alignment horizontal="right"/>
    </xf>
    <xf numFmtId="43" fontId="7" fillId="0" borderId="27" xfId="38" applyFont="1" applyFill="1" applyBorder="1"/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indent="1"/>
    </xf>
    <xf numFmtId="43" fontId="0" fillId="0" borderId="27" xfId="38" applyFont="1" applyFill="1" applyBorder="1"/>
    <xf numFmtId="43" fontId="0" fillId="0" borderId="0" xfId="38" applyFont="1" applyFill="1"/>
    <xf numFmtId="0" fontId="0" fillId="0" borderId="0" xfId="0" applyFill="1"/>
    <xf numFmtId="3" fontId="45" fillId="0" borderId="0" xfId="0" applyNumberFormat="1" applyFont="1" applyAlignment="1">
      <alignment horizontal="center"/>
    </xf>
    <xf numFmtId="40" fontId="7" fillId="0" borderId="0" xfId="0" applyNumberFormat="1" applyFont="1" applyAlignment="1"/>
    <xf numFmtId="43" fontId="45" fillId="0" borderId="0" xfId="38" applyFont="1" applyFill="1" applyAlignment="1"/>
    <xf numFmtId="41" fontId="7" fillId="0" borderId="26" xfId="0" applyNumberFormat="1" applyFont="1" applyBorder="1"/>
    <xf numFmtId="43" fontId="8" fillId="0" borderId="0" xfId="38" applyFont="1" applyFill="1"/>
    <xf numFmtId="38" fontId="7" fillId="0" borderId="0" xfId="0" applyNumberFormat="1" applyFont="1" applyFill="1"/>
    <xf numFmtId="8" fontId="8" fillId="0" borderId="0" xfId="0" applyNumberFormat="1" applyFont="1" applyFill="1"/>
    <xf numFmtId="0" fontId="7" fillId="0" borderId="0" xfId="0" applyFont="1" applyFill="1"/>
    <xf numFmtId="43" fontId="7" fillId="0" borderId="27" xfId="38" applyFont="1" applyBorder="1"/>
    <xf numFmtId="40" fontId="44" fillId="0" borderId="0" xfId="0" applyNumberFormat="1" applyFont="1" applyFill="1" applyAlignment="1">
      <alignment horizontal="center"/>
    </xf>
    <xf numFmtId="41" fontId="7" fillId="0" borderId="0" xfId="38" applyNumberFormat="1" applyFont="1" applyFill="1"/>
    <xf numFmtId="41" fontId="7" fillId="0" borderId="0" xfId="0" applyNumberFormat="1" applyFont="1" applyFill="1"/>
    <xf numFmtId="41" fontId="0" fillId="0" borderId="27" xfId="0" applyNumberFormat="1" applyFill="1" applyBorder="1"/>
    <xf numFmtId="41" fontId="0" fillId="0" borderId="0" xfId="0" applyNumberFormat="1" applyFill="1"/>
    <xf numFmtId="0" fontId="7" fillId="34" borderId="0" xfId="0" applyFont="1" applyFill="1" applyBorder="1"/>
    <xf numFmtId="3" fontId="36" fillId="34" borderId="0" xfId="0" applyNumberFormat="1" applyFont="1" applyFill="1" applyBorder="1" applyAlignment="1">
      <alignment horizontal="left"/>
    </xf>
    <xf numFmtId="3" fontId="36" fillId="34" borderId="0" xfId="0" quotePrefix="1" applyNumberFormat="1" applyFont="1" applyFill="1" applyBorder="1" applyAlignment="1" applyProtection="1">
      <alignment horizontal="right"/>
      <protection hidden="1"/>
    </xf>
    <xf numFmtId="43" fontId="7" fillId="34" borderId="0" xfId="38" applyFont="1" applyFill="1" applyBorder="1"/>
    <xf numFmtId="41" fontId="7" fillId="0" borderId="0" xfId="38" applyNumberFormat="1" applyFont="1"/>
    <xf numFmtId="41" fontId="7" fillId="34" borderId="27" xfId="0" applyNumberFormat="1" applyFont="1" applyFill="1" applyBorder="1"/>
    <xf numFmtId="41" fontId="7" fillId="34" borderId="0" xfId="0" applyNumberFormat="1" applyFont="1" applyFill="1" applyBorder="1"/>
    <xf numFmtId="3" fontId="7" fillId="34" borderId="0" xfId="0" applyNumberFormat="1" applyFont="1" applyFill="1" applyBorder="1"/>
    <xf numFmtId="3" fontId="36" fillId="34" borderId="0" xfId="0" applyNumberFormat="1" applyFont="1" applyFill="1" applyBorder="1" applyAlignment="1">
      <alignment horizontal="right"/>
    </xf>
    <xf numFmtId="38" fontId="36" fillId="34" borderId="0" xfId="0" applyNumberFormat="1" applyFont="1" applyFill="1" applyBorder="1" applyAlignment="1">
      <alignment horizontal="left"/>
    </xf>
    <xf numFmtId="38" fontId="36" fillId="34" borderId="0" xfId="0" quotePrefix="1" applyNumberFormat="1" applyFont="1" applyFill="1" applyBorder="1" applyAlignment="1">
      <alignment horizontal="right"/>
    </xf>
    <xf numFmtId="38" fontId="7" fillId="34" borderId="0" xfId="0" applyNumberFormat="1" applyFont="1" applyFill="1" applyBorder="1"/>
    <xf numFmtId="40" fontId="7" fillId="34" borderId="0" xfId="0" applyNumberFormat="1" applyFont="1" applyFill="1" applyBorder="1"/>
    <xf numFmtId="40" fontId="36" fillId="34" borderId="0" xfId="0" applyNumberFormat="1" applyFont="1" applyFill="1" applyBorder="1" applyAlignment="1">
      <alignment horizontal="right"/>
    </xf>
    <xf numFmtId="0" fontId="36" fillId="34" borderId="0" xfId="0" applyFont="1" applyFill="1" applyBorder="1" applyAlignment="1">
      <alignment horizontal="left"/>
    </xf>
    <xf numFmtId="0" fontId="36" fillId="34" borderId="0" xfId="0" applyFont="1" applyFill="1" applyBorder="1" applyAlignment="1">
      <alignment horizontal="right"/>
    </xf>
    <xf numFmtId="39" fontId="7" fillId="0" borderId="0" xfId="0" applyNumberFormat="1" applyFont="1"/>
    <xf numFmtId="164" fontId="5" fillId="0" borderId="5" xfId="1" applyNumberFormat="1" applyFont="1" applyFill="1" applyBorder="1"/>
    <xf numFmtId="0" fontId="7" fillId="0" borderId="0" xfId="471" applyAlignment="1">
      <alignment horizontal="center"/>
    </xf>
    <xf numFmtId="0" fontId="7" fillId="0" borderId="0" xfId="471"/>
    <xf numFmtId="49" fontId="7" fillId="0" borderId="0" xfId="471" applyNumberFormat="1" applyAlignment="1">
      <alignment horizontal="left"/>
    </xf>
    <xf numFmtId="0" fontId="7" fillId="0" borderId="0" xfId="471" applyFont="1"/>
    <xf numFmtId="0" fontId="7" fillId="0" borderId="0" xfId="471" applyBorder="1" applyAlignment="1">
      <alignment horizontal="center"/>
    </xf>
    <xf numFmtId="0" fontId="7" fillId="0" borderId="0" xfId="471" applyBorder="1"/>
    <xf numFmtId="49" fontId="11" fillId="0" borderId="25" xfId="450" applyNumberFormat="1" applyBorder="1" applyAlignment="1">
      <alignment horizontal="center" wrapText="1"/>
    </xf>
    <xf numFmtId="49" fontId="11" fillId="31" borderId="2" xfId="450" applyNumberFormat="1" applyFill="1" applyBorder="1" applyAlignment="1">
      <alignment wrapText="1"/>
    </xf>
    <xf numFmtId="49" fontId="11" fillId="0" borderId="36" xfId="450" applyNumberFormat="1" applyBorder="1" applyAlignment="1">
      <alignment horizontal="center" wrapText="1"/>
    </xf>
    <xf numFmtId="49" fontId="11" fillId="31" borderId="37" xfId="450" applyNumberFormat="1" applyFill="1" applyBorder="1" applyAlignment="1">
      <alignment wrapText="1"/>
    </xf>
    <xf numFmtId="49" fontId="11" fillId="0" borderId="37" xfId="450" applyNumberFormat="1" applyBorder="1" applyAlignment="1">
      <alignment horizontal="center" wrapText="1"/>
    </xf>
    <xf numFmtId="49" fontId="11" fillId="0" borderId="25" xfId="450" applyNumberFormat="1" applyFill="1" applyBorder="1" applyAlignment="1">
      <alignment wrapText="1"/>
    </xf>
    <xf numFmtId="0" fontId="11" fillId="31" borderId="37" xfId="450" applyFill="1" applyBorder="1"/>
    <xf numFmtId="0" fontId="11" fillId="0" borderId="37" xfId="450" applyBorder="1" applyAlignment="1">
      <alignment horizontal="center"/>
    </xf>
    <xf numFmtId="0" fontId="11" fillId="31" borderId="37" xfId="450" applyFill="1" applyBorder="1" applyAlignment="1">
      <alignment horizontal="center"/>
    </xf>
    <xf numFmtId="0" fontId="11" fillId="0" borderId="37" xfId="450" applyBorder="1"/>
    <xf numFmtId="49" fontId="11" fillId="0" borderId="38" xfId="450" applyNumberFormat="1" applyBorder="1" applyAlignment="1">
      <alignment horizontal="center" wrapText="1"/>
    </xf>
    <xf numFmtId="49" fontId="7" fillId="0" borderId="0" xfId="471" applyNumberFormat="1" applyBorder="1" applyAlignment="1">
      <alignment horizontal="center" wrapText="1"/>
    </xf>
    <xf numFmtId="49" fontId="11" fillId="0" borderId="4" xfId="450" applyNumberFormat="1" applyBorder="1" applyAlignment="1">
      <alignment horizontal="center" wrapText="1"/>
    </xf>
    <xf numFmtId="49" fontId="11" fillId="31" borderId="0" xfId="450" applyNumberFormat="1" applyFill="1" applyBorder="1" applyAlignment="1">
      <alignment wrapText="1"/>
    </xf>
    <xf numFmtId="49" fontId="11" fillId="0" borderId="0" xfId="450" applyNumberFormat="1" applyBorder="1" applyAlignment="1">
      <alignment horizontal="center" wrapText="1"/>
    </xf>
    <xf numFmtId="49" fontId="11" fillId="0" borderId="5" xfId="450" applyNumberFormat="1" applyFill="1" applyBorder="1" applyAlignment="1">
      <alignment wrapText="1"/>
    </xf>
    <xf numFmtId="0" fontId="11" fillId="31" borderId="0" xfId="450" applyFill="1" applyBorder="1"/>
    <xf numFmtId="0" fontId="11" fillId="0" borderId="0" xfId="450" applyBorder="1" applyAlignment="1">
      <alignment horizontal="center"/>
    </xf>
    <xf numFmtId="0" fontId="11" fillId="31" borderId="0" xfId="450" applyFill="1" applyBorder="1" applyAlignment="1">
      <alignment horizontal="center"/>
    </xf>
    <xf numFmtId="0" fontId="11" fillId="0" borderId="0" xfId="450" applyBorder="1"/>
    <xf numFmtId="49" fontId="11" fillId="0" borderId="13" xfId="450" applyNumberFormat="1" applyBorder="1" applyAlignment="1">
      <alignment horizontal="center" wrapText="1"/>
    </xf>
    <xf numFmtId="0" fontId="11" fillId="0" borderId="3" xfId="450" applyBorder="1" applyAlignment="1">
      <alignment horizontal="center"/>
    </xf>
    <xf numFmtId="0" fontId="11" fillId="31" borderId="2" xfId="450" applyFill="1" applyBorder="1"/>
    <xf numFmtId="0" fontId="11" fillId="0" borderId="2" xfId="450" applyBorder="1"/>
    <xf numFmtId="0" fontId="11" fillId="0" borderId="3" xfId="450" applyFill="1" applyBorder="1"/>
    <xf numFmtId="0" fontId="11" fillId="0" borderId="12" xfId="450" applyBorder="1"/>
    <xf numFmtId="0" fontId="0" fillId="0" borderId="5" xfId="450" applyFont="1" applyBorder="1" applyAlignment="1">
      <alignment horizontal="center"/>
    </xf>
    <xf numFmtId="0" fontId="11" fillId="0" borderId="5" xfId="450" applyFill="1" applyBorder="1"/>
    <xf numFmtId="0" fontId="0" fillId="0" borderId="0" xfId="450" applyFont="1" applyBorder="1"/>
    <xf numFmtId="10" fontId="7" fillId="0" borderId="0" xfId="471" applyNumberFormat="1" applyBorder="1"/>
    <xf numFmtId="49" fontId="11" fillId="0" borderId="0" xfId="450" applyNumberFormat="1" applyFill="1" applyBorder="1" applyAlignment="1">
      <alignment wrapText="1"/>
    </xf>
    <xf numFmtId="0" fontId="7" fillId="0" borderId="5" xfId="450" applyFont="1" applyBorder="1" applyAlignment="1">
      <alignment horizontal="center"/>
    </xf>
    <xf numFmtId="0" fontId="0" fillId="0" borderId="0" xfId="450" applyFont="1" applyBorder="1" applyAlignment="1">
      <alignment horizontal="center"/>
    </xf>
    <xf numFmtId="171" fontId="11" fillId="0" borderId="0" xfId="450" applyNumberFormat="1" applyBorder="1"/>
    <xf numFmtId="173" fontId="7" fillId="0" borderId="0" xfId="471" applyNumberFormat="1" applyBorder="1"/>
    <xf numFmtId="10" fontId="8" fillId="0" borderId="0" xfId="450" applyNumberFormat="1" applyFont="1" applyBorder="1"/>
    <xf numFmtId="10" fontId="8" fillId="0" borderId="0" xfId="471" applyNumberFormat="1" applyFont="1" applyBorder="1" applyAlignment="1">
      <alignment horizontal="center" wrapText="1"/>
    </xf>
    <xf numFmtId="0" fontId="11" fillId="0" borderId="13" xfId="450" applyBorder="1"/>
    <xf numFmtId="0" fontId="0" fillId="0" borderId="11" xfId="450" applyFont="1" applyBorder="1" applyAlignment="1">
      <alignment horizontal="center"/>
    </xf>
    <xf numFmtId="0" fontId="11" fillId="31" borderId="10" xfId="450" applyFill="1" applyBorder="1"/>
    <xf numFmtId="0" fontId="11" fillId="0" borderId="10" xfId="450" applyBorder="1"/>
    <xf numFmtId="0" fontId="11" fillId="0" borderId="11" xfId="450" applyFill="1" applyBorder="1"/>
    <xf numFmtId="0" fontId="11" fillId="0" borderId="24" xfId="450" applyBorder="1"/>
    <xf numFmtId="0" fontId="7" fillId="0" borderId="4" xfId="471" applyBorder="1" applyAlignment="1">
      <alignment horizontal="center"/>
    </xf>
    <xf numFmtId="0" fontId="7" fillId="31" borderId="0" xfId="471" applyFill="1" applyBorder="1"/>
    <xf numFmtId="0" fontId="7" fillId="31" borderId="0" xfId="471" applyFill="1" applyBorder="1" applyAlignment="1">
      <alignment horizontal="center"/>
    </xf>
    <xf numFmtId="0" fontId="7" fillId="0" borderId="13" xfId="471" applyBorder="1"/>
    <xf numFmtId="0" fontId="7" fillId="0" borderId="0" xfId="471" applyFill="1" applyBorder="1" applyAlignment="1">
      <alignment horizontal="center"/>
    </xf>
    <xf numFmtId="0" fontId="7" fillId="0" borderId="0" xfId="471" applyFill="1" applyBorder="1"/>
    <xf numFmtId="0" fontId="7" fillId="0" borderId="0" xfId="471" applyFill="1"/>
    <xf numFmtId="0" fontId="48" fillId="0" borderId="0" xfId="471" applyFont="1" applyFill="1" applyBorder="1" applyAlignment="1">
      <alignment horizontal="center"/>
    </xf>
    <xf numFmtId="0" fontId="11" fillId="0" borderId="0" xfId="450"/>
    <xf numFmtId="174" fontId="11" fillId="0" borderId="0" xfId="141" applyNumberFormat="1" applyFont="1" applyAlignment="1">
      <alignment horizontal="right"/>
    </xf>
    <xf numFmtId="0" fontId="0" fillId="0" borderId="0" xfId="450" applyFont="1"/>
    <xf numFmtId="0" fontId="7" fillId="0" borderId="0" xfId="450" applyFont="1"/>
    <xf numFmtId="0" fontId="11" fillId="0" borderId="0" xfId="450" applyAlignment="1">
      <alignment horizontal="center"/>
    </xf>
    <xf numFmtId="0" fontId="11" fillId="0" borderId="0" xfId="450" applyAlignment="1">
      <alignment horizontal="right"/>
    </xf>
    <xf numFmtId="0" fontId="7" fillId="0" borderId="0" xfId="450" applyFont="1" applyAlignment="1">
      <alignment horizontal="center"/>
    </xf>
    <xf numFmtId="0" fontId="7" fillId="0" borderId="0" xfId="450" applyFont="1" applyAlignment="1">
      <alignment horizontal="right"/>
    </xf>
    <xf numFmtId="37" fontId="7" fillId="0" borderId="0" xfId="450" applyNumberFormat="1" applyFont="1" applyFill="1" applyBorder="1" applyAlignment="1">
      <alignment horizontal="center"/>
    </xf>
    <xf numFmtId="0" fontId="7" fillId="0" borderId="0" xfId="450" applyFont="1" applyFill="1" applyBorder="1"/>
    <xf numFmtId="0" fontId="11" fillId="0" borderId="0" xfId="450" applyFill="1" applyBorder="1"/>
    <xf numFmtId="10" fontId="11" fillId="0" borderId="0" xfId="450" applyNumberFormat="1" applyFill="1" applyBorder="1"/>
    <xf numFmtId="0" fontId="11" fillId="0" borderId="0" xfId="450" applyFill="1" applyBorder="1" applyAlignment="1">
      <alignment horizontal="center"/>
    </xf>
    <xf numFmtId="0" fontId="11" fillId="0" borderId="0" xfId="450" applyFill="1"/>
    <xf numFmtId="49" fontId="7" fillId="0" borderId="0" xfId="450" applyNumberFormat="1" applyFont="1" applyFill="1" applyBorder="1" applyAlignment="1">
      <alignment horizontal="center" wrapText="1"/>
    </xf>
    <xf numFmtId="37" fontId="11" fillId="0" borderId="0" xfId="450" applyNumberFormat="1" applyFill="1" applyBorder="1" applyAlignment="1">
      <alignment horizontal="center"/>
    </xf>
    <xf numFmtId="10" fontId="11" fillId="25" borderId="0" xfId="450" applyNumberFormat="1" applyFill="1" applyBorder="1"/>
    <xf numFmtId="171" fontId="11" fillId="25" borderId="0" xfId="450" applyNumberFormat="1" applyFill="1" applyBorder="1"/>
    <xf numFmtId="10" fontId="8" fillId="25" borderId="0" xfId="450" applyNumberFormat="1" applyFont="1" applyFill="1" applyBorder="1"/>
    <xf numFmtId="172" fontId="11" fillId="25" borderId="0" xfId="450" applyNumberFormat="1" applyFill="1" applyBorder="1" applyAlignment="1">
      <alignment horizontal="center"/>
    </xf>
    <xf numFmtId="172" fontId="46" fillId="25" borderId="0" xfId="450" applyNumberFormat="1" applyFont="1" applyFill="1" applyBorder="1" applyAlignment="1">
      <alignment horizontal="center"/>
    </xf>
    <xf numFmtId="165" fontId="11" fillId="25" borderId="13" xfId="450" applyNumberFormat="1" applyFill="1" applyBorder="1"/>
    <xf numFmtId="173" fontId="11" fillId="25" borderId="13" xfId="450" applyNumberFormat="1" applyFill="1" applyBorder="1"/>
    <xf numFmtId="175" fontId="11" fillId="25" borderId="0" xfId="450" applyNumberFormat="1" applyFill="1"/>
    <xf numFmtId="0" fontId="11" fillId="25" borderId="0" xfId="450" applyFill="1"/>
    <xf numFmtId="174" fontId="11" fillId="25" borderId="0" xfId="141" applyNumberFormat="1" applyFont="1" applyFill="1" applyAlignment="1">
      <alignment horizontal="right"/>
    </xf>
    <xf numFmtId="174" fontId="11" fillId="25" borderId="0" xfId="141" applyNumberFormat="1" applyFont="1" applyFill="1" applyAlignment="1">
      <alignment horizontal="right" vertical="center"/>
    </xf>
    <xf numFmtId="175" fontId="11" fillId="25" borderId="0" xfId="450" applyNumberFormat="1" applyFill="1" applyAlignment="1">
      <alignment horizontal="right"/>
    </xf>
    <xf numFmtId="43" fontId="7" fillId="0" borderId="0" xfId="8" applyFont="1"/>
    <xf numFmtId="0" fontId="7" fillId="25" borderId="0" xfId="471" applyFill="1"/>
    <xf numFmtId="10" fontId="5" fillId="0" borderId="0" xfId="5" applyNumberFormat="1" applyFont="1" applyFill="1" applyBorder="1"/>
    <xf numFmtId="10" fontId="5" fillId="25" borderId="5" xfId="5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Fill="1"/>
    <xf numFmtId="0" fontId="4" fillId="0" borderId="0" xfId="3" applyFont="1" applyFill="1" applyBorder="1" applyAlignment="1"/>
    <xf numFmtId="164" fontId="4" fillId="25" borderId="8" xfId="3" applyNumberFormat="1" applyFont="1" applyFill="1" applyBorder="1"/>
    <xf numFmtId="172" fontId="11" fillId="25" borderId="0" xfId="450" applyNumberFormat="1" applyFill="1"/>
    <xf numFmtId="10" fontId="5" fillId="25" borderId="0" xfId="5" applyNumberFormat="1" applyFont="1" applyFill="1" applyBorder="1"/>
    <xf numFmtId="49" fontId="46" fillId="0" borderId="0" xfId="450" applyNumberFormat="1" applyFont="1" applyFill="1" applyBorder="1" applyAlignment="1">
      <alignment horizontal="center" wrapText="1"/>
    </xf>
    <xf numFmtId="0" fontId="11" fillId="0" borderId="2" xfId="450" applyFill="1" applyBorder="1"/>
    <xf numFmtId="5" fontId="36" fillId="0" borderId="0" xfId="450" applyNumberFormat="1" applyFont="1" applyFill="1" applyBorder="1"/>
    <xf numFmtId="5" fontId="35" fillId="0" borderId="0" xfId="450" applyNumberFormat="1" applyFont="1" applyFill="1" applyBorder="1"/>
    <xf numFmtId="49" fontId="11" fillId="0" borderId="0" xfId="450" applyNumberFormat="1" applyFill="1" applyBorder="1" applyAlignment="1">
      <alignment horizontal="center" wrapText="1"/>
    </xf>
    <xf numFmtId="171" fontId="36" fillId="0" borderId="0" xfId="450" applyNumberFormat="1" applyFont="1" applyFill="1" applyBorder="1"/>
    <xf numFmtId="171" fontId="46" fillId="0" borderId="0" xfId="450" applyNumberFormat="1" applyFont="1" applyFill="1" applyBorder="1"/>
    <xf numFmtId="171" fontId="47" fillId="0" borderId="0" xfId="450" applyNumberFormat="1" applyFont="1" applyFill="1" applyBorder="1"/>
    <xf numFmtId="174" fontId="11" fillId="0" borderId="0" xfId="141" applyNumberFormat="1" applyFont="1" applyFill="1" applyBorder="1"/>
    <xf numFmtId="174" fontId="11" fillId="0" borderId="0" xfId="141" applyNumberFormat="1" applyFont="1" applyFill="1" applyBorder="1" applyAlignment="1">
      <alignment horizontal="right"/>
    </xf>
    <xf numFmtId="174" fontId="11" fillId="0" borderId="0" xfId="141" applyNumberFormat="1" applyFont="1" applyFill="1" applyAlignment="1">
      <alignment horizontal="right"/>
    </xf>
    <xf numFmtId="175" fontId="11" fillId="0" borderId="0" xfId="450" applyNumberFormat="1" applyFill="1"/>
    <xf numFmtId="0" fontId="0" fillId="0" borderId="0" xfId="450" applyFont="1" applyFill="1"/>
    <xf numFmtId="165" fontId="11" fillId="0" borderId="0" xfId="2" applyNumberFormat="1" applyFont="1" applyFill="1"/>
    <xf numFmtId="0" fontId="6" fillId="0" borderId="10" xfId="0" applyFont="1" applyBorder="1" applyAlignment="1">
      <alignment horizontal="center" wrapText="1"/>
    </xf>
    <xf numFmtId="166" fontId="12" fillId="0" borderId="0" xfId="9" quotePrefix="1" applyNumberFormat="1" applyFont="1" applyAlignment="1">
      <alignment horizontal="center"/>
    </xf>
    <xf numFmtId="164" fontId="3" fillId="0" borderId="39" xfId="1" applyNumberFormat="1" applyFont="1" applyFill="1" applyBorder="1"/>
    <xf numFmtId="17" fontId="3" fillId="0" borderId="0" xfId="0" quotePrefix="1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36" fillId="0" borderId="0" xfId="450" applyNumberFormat="1" applyFont="1" applyBorder="1"/>
    <xf numFmtId="10" fontId="8" fillId="25" borderId="13" xfId="450" applyNumberFormat="1" applyFont="1" applyFill="1" applyBorder="1" applyAlignment="1">
      <alignment horizontal="right" wrapText="1"/>
    </xf>
    <xf numFmtId="0" fontId="7" fillId="0" borderId="0" xfId="471" applyFont="1" applyAlignment="1">
      <alignment horizontal="center" vertical="center"/>
    </xf>
    <xf numFmtId="0" fontId="7" fillId="0" borderId="0" xfId="471" applyFont="1" applyAlignment="1">
      <alignment horizontal="left" wrapText="1"/>
    </xf>
    <xf numFmtId="0" fontId="8" fillId="0" borderId="0" xfId="450" applyFont="1" applyFill="1" applyBorder="1" applyAlignment="1">
      <alignment horizontal="center" vertical="center"/>
    </xf>
    <xf numFmtId="172" fontId="11" fillId="0" borderId="0" xfId="450" applyNumberFormat="1" applyFill="1"/>
    <xf numFmtId="175" fontId="11" fillId="0" borderId="0" xfId="450" applyNumberFormat="1" applyFill="1" applyAlignment="1">
      <alignment horizontal="right"/>
    </xf>
    <xf numFmtId="0" fontId="11" fillId="0" borderId="0" xfId="450" applyFill="1" applyAlignment="1">
      <alignment horizontal="right"/>
    </xf>
    <xf numFmtId="39" fontId="8" fillId="0" borderId="0" xfId="0" applyNumberFormat="1" applyFont="1" applyAlignment="1">
      <alignment horizontal="left" indent="11"/>
    </xf>
    <xf numFmtId="41" fontId="8" fillId="0" borderId="27" xfId="0" applyNumberFormat="1" applyFont="1" applyBorder="1" applyAlignment="1">
      <alignment horizontal="left" indent="1"/>
    </xf>
    <xf numFmtId="43" fontId="7" fillId="32" borderId="0" xfId="38" applyFont="1" applyFill="1"/>
    <xf numFmtId="168" fontId="7" fillId="32" borderId="0" xfId="0" applyNumberFormat="1" applyFont="1" applyFill="1" applyBorder="1" applyAlignment="1">
      <alignment horizontal="right"/>
    </xf>
    <xf numFmtId="168" fontId="7" fillId="32" borderId="26" xfId="0" applyNumberFormat="1" applyFont="1" applyFill="1" applyBorder="1" applyAlignment="1">
      <alignment horizontal="right"/>
    </xf>
    <xf numFmtId="43" fontId="7" fillId="27" borderId="0" xfId="38" applyFont="1" applyFill="1" applyBorder="1"/>
    <xf numFmtId="43" fontId="7" fillId="27" borderId="32" xfId="38" applyFont="1" applyFill="1" applyBorder="1"/>
    <xf numFmtId="168" fontId="7" fillId="0" borderId="26" xfId="0" applyNumberFormat="1" applyFont="1" applyFill="1" applyBorder="1" applyAlignment="1">
      <alignment horizontal="right"/>
    </xf>
    <xf numFmtId="43" fontId="7" fillId="27" borderId="40" xfId="38" applyFont="1" applyFill="1" applyBorder="1"/>
    <xf numFmtId="43" fontId="7" fillId="27" borderId="41" xfId="38" applyFont="1" applyFill="1" applyBorder="1"/>
    <xf numFmtId="167" fontId="8" fillId="0" borderId="0" xfId="38" applyNumberFormat="1" applyFont="1" applyAlignment="1">
      <alignment horizontal="center"/>
    </xf>
    <xf numFmtId="167" fontId="7" fillId="0" borderId="0" xfId="38" applyNumberFormat="1" applyFont="1" applyFill="1" applyAlignment="1">
      <alignment horizontal="centerContinuous"/>
    </xf>
    <xf numFmtId="167" fontId="7" fillId="0" borderId="0" xfId="38" applyNumberFormat="1" applyFont="1"/>
    <xf numFmtId="0" fontId="8" fillId="0" borderId="26" xfId="0" applyFont="1" applyBorder="1" applyAlignment="1">
      <alignment horizontal="left"/>
    </xf>
    <xf numFmtId="38" fontId="8" fillId="0" borderId="0" xfId="0" applyNumberFormat="1" applyFont="1" applyFill="1" applyBorder="1"/>
    <xf numFmtId="38" fontId="8" fillId="0" borderId="32" xfId="0" applyNumberFormat="1" applyFont="1" applyFill="1" applyBorder="1"/>
    <xf numFmtId="0" fontId="8" fillId="0" borderId="26" xfId="0" applyFont="1" applyFill="1" applyBorder="1" applyAlignment="1">
      <alignment horizontal="left"/>
    </xf>
    <xf numFmtId="41" fontId="8" fillId="0" borderId="40" xfId="0" applyNumberFormat="1" applyFont="1" applyBorder="1" applyAlignment="1">
      <alignment horizontal="left" indent="1"/>
    </xf>
    <xf numFmtId="41" fontId="8" fillId="0" borderId="40" xfId="0" applyNumberFormat="1" applyFont="1" applyBorder="1" applyAlignment="1">
      <alignment horizontal="center"/>
    </xf>
    <xf numFmtId="41" fontId="8" fillId="0" borderId="40" xfId="0" applyNumberFormat="1" applyFont="1" applyBorder="1" applyAlignment="1"/>
    <xf numFmtId="41" fontId="8" fillId="0" borderId="41" xfId="0" applyNumberFormat="1" applyFont="1" applyBorder="1" applyAlignment="1"/>
    <xf numFmtId="168" fontId="7" fillId="0" borderId="26" xfId="0" applyNumberFormat="1" applyFont="1" applyFill="1" applyBorder="1" applyAlignment="1">
      <alignment horizontal="left"/>
    </xf>
    <xf numFmtId="38" fontId="8" fillId="0" borderId="0" xfId="0" applyNumberFormat="1" applyFont="1" applyFill="1" applyBorder="1" applyAlignment="1">
      <alignment horizontal="center" vertical="top" wrapText="1"/>
    </xf>
    <xf numFmtId="38" fontId="8" fillId="0" borderId="32" xfId="0" applyNumberFormat="1" applyFont="1" applyFill="1" applyBorder="1" applyAlignment="1">
      <alignment horizontal="center" vertical="top" wrapText="1"/>
    </xf>
    <xf numFmtId="41" fontId="7" fillId="0" borderId="40" xfId="0" applyNumberFormat="1" applyFont="1" applyFill="1" applyBorder="1" applyAlignment="1">
      <alignment horizontal="right"/>
    </xf>
    <xf numFmtId="167" fontId="8" fillId="0" borderId="28" xfId="38" applyNumberFormat="1" applyFont="1" applyFill="1" applyBorder="1" applyAlignment="1"/>
    <xf numFmtId="167" fontId="7" fillId="0" borderId="28" xfId="38" applyNumberFormat="1" applyFont="1" applyFill="1" applyBorder="1"/>
    <xf numFmtId="168" fontId="8" fillId="0" borderId="26" xfId="0" applyNumberFormat="1" applyFont="1" applyFill="1" applyBorder="1" applyAlignment="1">
      <alignment horizontal="left"/>
    </xf>
    <xf numFmtId="38" fontId="8" fillId="0" borderId="0" xfId="0" applyNumberFormat="1" applyFont="1" applyFill="1" applyBorder="1" applyAlignment="1">
      <alignment horizontal="center"/>
    </xf>
    <xf numFmtId="38" fontId="8" fillId="0" borderId="32" xfId="0" applyNumberFormat="1" applyFont="1" applyFill="1" applyBorder="1" applyAlignment="1">
      <alignment horizontal="center"/>
    </xf>
    <xf numFmtId="167" fontId="8" fillId="0" borderId="31" xfId="38" applyNumberFormat="1" applyFont="1" applyFill="1" applyBorder="1" applyAlignment="1">
      <alignment horizontal="centerContinuous"/>
    </xf>
    <xf numFmtId="167" fontId="8" fillId="0" borderId="31" xfId="38" applyNumberFormat="1" applyFont="1" applyFill="1" applyBorder="1" applyAlignment="1">
      <alignment horizontal="center"/>
    </xf>
    <xf numFmtId="168" fontId="8" fillId="0" borderId="31" xfId="0" applyNumberFormat="1" applyFont="1" applyFill="1" applyBorder="1" applyAlignment="1">
      <alignment horizontal="centerContinuous"/>
    </xf>
    <xf numFmtId="168" fontId="8" fillId="0" borderId="31" xfId="0" applyNumberFormat="1" applyFont="1" applyFill="1" applyBorder="1" applyAlignment="1">
      <alignment horizontal="left"/>
    </xf>
    <xf numFmtId="168" fontId="8" fillId="0" borderId="42" xfId="0" applyNumberFormat="1" applyFont="1" applyFill="1" applyBorder="1" applyAlignment="1">
      <alignment horizontal="left"/>
    </xf>
    <xf numFmtId="167" fontId="8" fillId="0" borderId="31" xfId="38" applyNumberFormat="1" applyFont="1" applyBorder="1" applyAlignment="1">
      <alignment horizontal="center"/>
    </xf>
    <xf numFmtId="41" fontId="38" fillId="0" borderId="40" xfId="0" applyNumberFormat="1" applyFont="1" applyBorder="1" applyAlignment="1">
      <alignment horizontal="centerContinuous"/>
    </xf>
    <xf numFmtId="41" fontId="38" fillId="0" borderId="41" xfId="0" applyNumberFormat="1" applyFont="1" applyBorder="1" applyAlignment="1">
      <alignment horizontal="centerContinuous"/>
    </xf>
    <xf numFmtId="167" fontId="8" fillId="0" borderId="28" xfId="38" applyNumberFormat="1" applyFont="1" applyFill="1" applyBorder="1" applyAlignment="1">
      <alignment horizontal="center"/>
    </xf>
    <xf numFmtId="168" fontId="8" fillId="0" borderId="29" xfId="0" applyNumberFormat="1" applyFont="1" applyFill="1" applyBorder="1" applyAlignment="1">
      <alignment horizontal="center"/>
    </xf>
    <xf numFmtId="41" fontId="8" fillId="0" borderId="43" xfId="0" applyNumberFormat="1" applyFont="1" applyBorder="1" applyAlignment="1">
      <alignment horizontal="center"/>
    </xf>
    <xf numFmtId="41" fontId="8" fillId="0" borderId="44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167" fontId="8" fillId="0" borderId="0" xfId="38" applyNumberFormat="1" applyFont="1" applyFill="1" applyBorder="1" applyAlignment="1">
      <alignment horizontal="right"/>
    </xf>
    <xf numFmtId="167" fontId="7" fillId="0" borderId="0" xfId="38" applyNumberFormat="1" applyFont="1" applyBorder="1"/>
    <xf numFmtId="40" fontId="8" fillId="0" borderId="26" xfId="0" applyNumberFormat="1" applyFont="1" applyFill="1" applyBorder="1" applyAlignment="1">
      <alignment horizontal="left"/>
    </xf>
    <xf numFmtId="40" fontId="8" fillId="0" borderId="32" xfId="0" applyNumberFormat="1" applyFont="1" applyFill="1" applyBorder="1" applyAlignment="1">
      <alignment horizontal="left"/>
    </xf>
    <xf numFmtId="41" fontId="7" fillId="0" borderId="40" xfId="0" applyNumberFormat="1" applyFont="1" applyBorder="1"/>
    <xf numFmtId="41" fontId="7" fillId="0" borderId="41" xfId="0" applyNumberFormat="1" applyFont="1" applyBorder="1"/>
    <xf numFmtId="3" fontId="49" fillId="30" borderId="0" xfId="0" applyNumberFormat="1" applyFont="1" applyFill="1"/>
    <xf numFmtId="0" fontId="49" fillId="30" borderId="0" xfId="0" applyFont="1" applyFill="1" applyAlignment="1">
      <alignment horizontal="center"/>
    </xf>
    <xf numFmtId="3" fontId="49" fillId="30" borderId="0" xfId="0" applyNumberFormat="1" applyFont="1" applyFill="1" applyBorder="1" applyAlignment="1">
      <alignment horizontal="center"/>
    </xf>
    <xf numFmtId="0" fontId="49" fillId="30" borderId="0" xfId="0" applyNumberFormat="1" applyFont="1" applyFill="1" applyAlignment="1" applyProtection="1">
      <alignment horizontal="right"/>
      <protection hidden="1"/>
    </xf>
    <xf numFmtId="40" fontId="49" fillId="30" borderId="0" xfId="0" applyNumberFormat="1" applyFont="1" applyFill="1" applyAlignment="1" applyProtection="1">
      <alignment horizontal="right"/>
      <protection hidden="1"/>
    </xf>
    <xf numFmtId="43" fontId="49" fillId="30" borderId="0" xfId="38" applyFont="1" applyFill="1" applyAlignment="1" applyProtection="1">
      <alignment horizontal="right"/>
      <protection hidden="1"/>
    </xf>
    <xf numFmtId="43" fontId="49" fillId="30" borderId="0" xfId="38" applyFont="1" applyFill="1" applyAlignment="1" applyProtection="1">
      <alignment horizontal="centerContinuous"/>
      <protection hidden="1"/>
    </xf>
    <xf numFmtId="3" fontId="49" fillId="30" borderId="0" xfId="0" applyNumberFormat="1" applyFont="1" applyFill="1" applyBorder="1"/>
    <xf numFmtId="40" fontId="49" fillId="30" borderId="0" xfId="0" applyNumberFormat="1" applyFont="1" applyFill="1" applyBorder="1" applyAlignment="1" applyProtection="1">
      <alignment horizontal="left"/>
      <protection hidden="1"/>
    </xf>
    <xf numFmtId="40" fontId="49" fillId="30" borderId="26" xfId="0" applyNumberFormat="1" applyFont="1" applyFill="1" applyBorder="1" applyAlignment="1" applyProtection="1">
      <alignment horizontal="left"/>
      <protection hidden="1"/>
    </xf>
    <xf numFmtId="43" fontId="49" fillId="30" borderId="0" xfId="38" applyFont="1" applyFill="1" applyBorder="1" applyAlignment="1" applyProtection="1">
      <alignment horizontal="right"/>
      <protection hidden="1"/>
    </xf>
    <xf numFmtId="43" fontId="49" fillId="30" borderId="32" xfId="38" applyFont="1" applyFill="1" applyBorder="1" applyAlignment="1" applyProtection="1">
      <alignment horizontal="centerContinuous"/>
      <protection hidden="1"/>
    </xf>
    <xf numFmtId="43" fontId="49" fillId="30" borderId="26" xfId="38" applyFont="1" applyFill="1" applyBorder="1" applyAlignment="1" applyProtection="1">
      <alignment horizontal="left"/>
      <protection hidden="1"/>
    </xf>
    <xf numFmtId="40" fontId="49" fillId="30" borderId="0" xfId="0" applyNumberFormat="1" applyFont="1" applyFill="1" applyBorder="1" applyAlignment="1" applyProtection="1">
      <alignment horizontal="right"/>
      <protection hidden="1"/>
    </xf>
    <xf numFmtId="43" fontId="49" fillId="30" borderId="40" xfId="38" applyFont="1" applyFill="1" applyBorder="1"/>
    <xf numFmtId="43" fontId="49" fillId="30" borderId="0" xfId="38" applyFont="1" applyFill="1"/>
    <xf numFmtId="43" fontId="49" fillId="30" borderId="41" xfId="38" applyFont="1" applyFill="1" applyBorder="1"/>
    <xf numFmtId="3" fontId="45" fillId="0" borderId="0" xfId="0" applyNumberFormat="1" applyFont="1" applyAlignment="1">
      <alignment horizontal="left" indent="4"/>
    </xf>
    <xf numFmtId="0" fontId="7" fillId="0" borderId="0" xfId="0" applyNumberFormat="1" applyFont="1" applyAlignment="1">
      <alignment horizontal="right"/>
    </xf>
    <xf numFmtId="43" fontId="7" fillId="0" borderId="0" xfId="38" applyFont="1" applyFill="1" applyAlignment="1">
      <alignment horizontal="right"/>
    </xf>
    <xf numFmtId="40" fontId="7" fillId="0" borderId="0" xfId="0" applyNumberFormat="1" applyFont="1" applyBorder="1" applyAlignment="1">
      <alignment horizontal="left"/>
    </xf>
    <xf numFmtId="40" fontId="7" fillId="0" borderId="26" xfId="0" applyNumberFormat="1" applyFont="1" applyBorder="1" applyAlignment="1">
      <alignment horizontal="left"/>
    </xf>
    <xf numFmtId="43" fontId="7" fillId="0" borderId="0" xfId="38" applyFont="1" applyBorder="1"/>
    <xf numFmtId="43" fontId="7" fillId="0" borderId="32" xfId="38" applyFont="1" applyFill="1" applyBorder="1" applyAlignment="1">
      <alignment horizontal="right"/>
    </xf>
    <xf numFmtId="43" fontId="7" fillId="0" borderId="26" xfId="38" applyFont="1" applyFill="1" applyBorder="1" applyAlignment="1">
      <alignment horizontal="left"/>
    </xf>
    <xf numFmtId="43" fontId="7" fillId="0" borderId="40" xfId="38" applyFont="1" applyFill="1" applyBorder="1"/>
    <xf numFmtId="43" fontId="7" fillId="0" borderId="41" xfId="38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horizontal="right"/>
    </xf>
    <xf numFmtId="43" fontId="7" fillId="0" borderId="0" xfId="38" applyFont="1" applyFill="1" applyBorder="1"/>
    <xf numFmtId="43" fontId="7" fillId="0" borderId="0" xfId="38" applyFont="1" applyFill="1" applyBorder="1" applyAlignment="1">
      <alignment horizontal="left"/>
    </xf>
    <xf numFmtId="43" fontId="7" fillId="0" borderId="32" xfId="38" applyFont="1" applyFill="1" applyBorder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left" indent="4"/>
    </xf>
    <xf numFmtId="38" fontId="7" fillId="0" borderId="0" xfId="0" applyNumberFormat="1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right"/>
    </xf>
    <xf numFmtId="38" fontId="7" fillId="0" borderId="14" xfId="0" applyNumberFormat="1" applyFont="1" applyFill="1" applyBorder="1"/>
    <xf numFmtId="43" fontId="7" fillId="0" borderId="14" xfId="38" applyFont="1" applyFill="1" applyBorder="1"/>
    <xf numFmtId="43" fontId="7" fillId="0" borderId="14" xfId="38" applyFont="1" applyFill="1" applyBorder="1" applyAlignment="1">
      <alignment horizontal="left"/>
    </xf>
    <xf numFmtId="43" fontId="7" fillId="0" borderId="33" xfId="38" applyFont="1" applyFill="1" applyBorder="1" applyAlignment="1">
      <alignment horizontal="left"/>
    </xf>
    <xf numFmtId="43" fontId="7" fillId="0" borderId="34" xfId="38" applyFont="1" applyFill="1" applyBorder="1"/>
    <xf numFmtId="43" fontId="7" fillId="0" borderId="45" xfId="38" applyFont="1" applyFill="1" applyBorder="1"/>
    <xf numFmtId="43" fontId="7" fillId="0" borderId="46" xfId="38" applyFont="1" applyFill="1" applyBorder="1"/>
    <xf numFmtId="0" fontId="7" fillId="35" borderId="14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left" indent="3"/>
    </xf>
    <xf numFmtId="38" fontId="7" fillId="0" borderId="0" xfId="0" applyNumberFormat="1" applyFont="1" applyFill="1" applyAlignment="1"/>
    <xf numFmtId="43" fontId="7" fillId="0" borderId="0" xfId="38" applyFont="1" applyFill="1" applyAlignment="1"/>
    <xf numFmtId="43" fontId="7" fillId="0" borderId="0" xfId="38" applyFont="1" applyFill="1" applyBorder="1" applyAlignment="1"/>
    <xf numFmtId="38" fontId="7" fillId="0" borderId="14" xfId="0" applyNumberFormat="1" applyFont="1" applyFill="1" applyBorder="1" applyAlignment="1"/>
    <xf numFmtId="43" fontId="7" fillId="0" borderId="14" xfId="38" applyFont="1" applyFill="1" applyBorder="1" applyAlignment="1"/>
    <xf numFmtId="38" fontId="7" fillId="0" borderId="0" xfId="0" applyNumberFormat="1" applyFont="1" applyFill="1" applyBorder="1" applyAlignment="1"/>
    <xf numFmtId="38" fontId="7" fillId="0" borderId="0" xfId="0" applyNumberFormat="1" applyFont="1" applyFill="1" applyBorder="1" applyAlignment="1">
      <alignment horizontal="left"/>
    </xf>
    <xf numFmtId="38" fontId="7" fillId="0" borderId="26" xfId="0" applyNumberFormat="1" applyFont="1" applyFill="1" applyBorder="1" applyAlignment="1">
      <alignment horizontal="left"/>
    </xf>
    <xf numFmtId="3" fontId="50" fillId="30" borderId="0" xfId="0" applyNumberFormat="1" applyFont="1" applyFill="1"/>
    <xf numFmtId="0" fontId="50" fillId="30" borderId="0" xfId="0" applyFont="1" applyFill="1" applyAlignment="1">
      <alignment horizontal="center"/>
    </xf>
    <xf numFmtId="3" fontId="50" fillId="30" borderId="0" xfId="0" applyNumberFormat="1" applyFont="1" applyFill="1" applyBorder="1" applyAlignment="1">
      <alignment horizontal="center"/>
    </xf>
    <xf numFmtId="0" fontId="50" fillId="30" borderId="0" xfId="0" applyNumberFormat="1" applyFont="1" applyFill="1" applyAlignment="1" applyProtection="1">
      <alignment horizontal="right"/>
      <protection hidden="1"/>
    </xf>
    <xf numFmtId="38" fontId="50" fillId="30" borderId="0" xfId="0" applyNumberFormat="1" applyFont="1" applyFill="1" applyAlignment="1" applyProtection="1">
      <alignment horizontal="right"/>
      <protection hidden="1"/>
    </xf>
    <xf numFmtId="43" fontId="50" fillId="30" borderId="0" xfId="38" applyFont="1" applyFill="1" applyAlignment="1" applyProtection="1">
      <alignment horizontal="right"/>
      <protection hidden="1"/>
    </xf>
    <xf numFmtId="43" fontId="7" fillId="30" borderId="0" xfId="38" applyFont="1" applyFill="1" applyBorder="1"/>
    <xf numFmtId="168" fontId="7" fillId="30" borderId="0" xfId="515" applyNumberFormat="1" applyFont="1" applyFill="1" applyBorder="1" applyAlignment="1">
      <alignment horizontal="right"/>
    </xf>
    <xf numFmtId="38" fontId="50" fillId="30" borderId="0" xfId="0" applyNumberFormat="1" applyFont="1" applyFill="1" applyBorder="1" applyAlignment="1" applyProtection="1">
      <alignment horizontal="left"/>
      <protection hidden="1"/>
    </xf>
    <xf numFmtId="38" fontId="50" fillId="30" borderId="26" xfId="0" applyNumberFormat="1" applyFont="1" applyFill="1" applyBorder="1" applyAlignment="1" applyProtection="1">
      <alignment horizontal="left"/>
      <protection hidden="1"/>
    </xf>
    <xf numFmtId="43" fontId="50" fillId="30" borderId="0" xfId="38" applyFont="1" applyFill="1" applyBorder="1" applyAlignment="1" applyProtection="1">
      <alignment horizontal="right"/>
      <protection hidden="1"/>
    </xf>
    <xf numFmtId="43" fontId="7" fillId="30" borderId="32" xfId="38" applyFont="1" applyFill="1" applyBorder="1"/>
    <xf numFmtId="43" fontId="50" fillId="30" borderId="26" xfId="38" applyFont="1" applyFill="1" applyBorder="1" applyAlignment="1" applyProtection="1">
      <alignment horizontal="left"/>
      <protection hidden="1"/>
    </xf>
    <xf numFmtId="38" fontId="50" fillId="30" borderId="0" xfId="0" applyNumberFormat="1" applyFont="1" applyFill="1" applyBorder="1" applyAlignment="1" applyProtection="1">
      <alignment horizontal="right"/>
      <protection hidden="1"/>
    </xf>
    <xf numFmtId="43" fontId="50" fillId="30" borderId="40" xfId="38" applyFont="1" applyFill="1" applyBorder="1"/>
    <xf numFmtId="43" fontId="50" fillId="30" borderId="0" xfId="38" applyFont="1" applyFill="1"/>
    <xf numFmtId="43" fontId="50" fillId="30" borderId="41" xfId="38" applyFont="1" applyFill="1" applyBorder="1"/>
    <xf numFmtId="3" fontId="50" fillId="30" borderId="0" xfId="0" applyNumberFormat="1" applyFont="1" applyFill="1" applyBorder="1"/>
    <xf numFmtId="3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Alignment="1" applyProtection="1">
      <alignment horizontal="right"/>
      <protection hidden="1"/>
    </xf>
    <xf numFmtId="43" fontId="7" fillId="0" borderId="0" xfId="38" applyFont="1" applyFill="1" applyAlignment="1" applyProtection="1">
      <alignment horizontal="right"/>
      <protection hidden="1"/>
    </xf>
    <xf numFmtId="38" fontId="7" fillId="0" borderId="0" xfId="0" applyNumberFormat="1" applyFont="1" applyFill="1" applyBorder="1" applyAlignment="1" applyProtection="1">
      <alignment horizontal="left"/>
      <protection hidden="1"/>
    </xf>
    <xf numFmtId="38" fontId="7" fillId="0" borderId="26" xfId="0" applyNumberFormat="1" applyFont="1" applyFill="1" applyBorder="1" applyAlignment="1" applyProtection="1">
      <alignment horizontal="left"/>
      <protection hidden="1"/>
    </xf>
    <xf numFmtId="43" fontId="7" fillId="0" borderId="0" xfId="38" applyFont="1" applyFill="1" applyBorder="1" applyAlignment="1" applyProtection="1">
      <alignment horizontal="right"/>
      <protection hidden="1"/>
    </xf>
    <xf numFmtId="43" fontId="7" fillId="0" borderId="26" xfId="38" applyFont="1" applyFill="1" applyBorder="1" applyAlignment="1" applyProtection="1">
      <alignment horizontal="left"/>
      <protection hidden="1"/>
    </xf>
    <xf numFmtId="38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left" indent="2"/>
    </xf>
    <xf numFmtId="0" fontId="7" fillId="35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left" indent="2"/>
    </xf>
    <xf numFmtId="38" fontId="7" fillId="0" borderId="14" xfId="0" applyNumberFormat="1" applyFont="1" applyFill="1" applyBorder="1" applyAlignment="1">
      <alignment horizontal="left"/>
    </xf>
    <xf numFmtId="38" fontId="7" fillId="0" borderId="33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indent="1"/>
    </xf>
    <xf numFmtId="43" fontId="50" fillId="0" borderId="26" xfId="38" applyFont="1" applyFill="1" applyBorder="1" applyAlignment="1" applyProtection="1">
      <alignment horizontal="left"/>
      <protection hidden="1"/>
    </xf>
    <xf numFmtId="3" fontId="50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43" fontId="8" fillId="0" borderId="0" xfId="38" applyFont="1" applyFill="1" applyBorder="1"/>
    <xf numFmtId="38" fontId="8" fillId="0" borderId="0" xfId="0" applyNumberFormat="1" applyFont="1" applyFill="1" applyBorder="1" applyAlignment="1">
      <alignment horizontal="left"/>
    </xf>
    <xf numFmtId="38" fontId="8" fillId="0" borderId="26" xfId="0" applyNumberFormat="1" applyFont="1" applyFill="1" applyBorder="1" applyAlignment="1">
      <alignment horizontal="left"/>
    </xf>
    <xf numFmtId="43" fontId="8" fillId="0" borderId="32" xfId="38" applyFont="1" applyFill="1" applyBorder="1"/>
    <xf numFmtId="43" fontId="8" fillId="0" borderId="26" xfId="38" applyFont="1" applyFill="1" applyBorder="1" applyAlignment="1">
      <alignment horizontal="left"/>
    </xf>
    <xf numFmtId="43" fontId="8" fillId="0" borderId="40" xfId="38" applyFont="1" applyFill="1" applyBorder="1"/>
    <xf numFmtId="43" fontId="8" fillId="0" borderId="41" xfId="38" applyFont="1" applyFill="1" applyBorder="1"/>
    <xf numFmtId="0" fontId="50" fillId="0" borderId="0" xfId="0" applyFont="1" applyFill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right"/>
      <protection hidden="1"/>
    </xf>
    <xf numFmtId="3" fontId="7" fillId="0" borderId="0" xfId="0" applyNumberFormat="1" applyFont="1" applyAlignment="1">
      <alignment horizontal="left" indent="2"/>
    </xf>
    <xf numFmtId="0" fontId="8" fillId="0" borderId="0" xfId="0" applyNumberFormat="1" applyFont="1" applyFill="1" applyAlignment="1">
      <alignment horizontal="right"/>
    </xf>
    <xf numFmtId="38" fontId="8" fillId="0" borderId="0" xfId="0" applyNumberFormat="1" applyFont="1" applyFill="1"/>
    <xf numFmtId="176" fontId="7" fillId="0" borderId="0" xfId="0" applyNumberFormat="1" applyFont="1" applyFill="1" applyAlignment="1">
      <alignment horizontal="centerContinuous"/>
    </xf>
    <xf numFmtId="177" fontId="7" fillId="0" borderId="0" xfId="0" applyNumberFormat="1" applyFont="1" applyFill="1" applyAlignment="1">
      <alignment horizontal="centerContinuous"/>
    </xf>
    <xf numFmtId="40" fontId="7" fillId="0" borderId="0" xfId="0" applyNumberFormat="1" applyFont="1" applyFill="1" applyAlignment="1">
      <alignment horizontal="center"/>
    </xf>
    <xf numFmtId="43" fontId="7" fillId="0" borderId="0" xfId="38" applyFont="1" applyFill="1" applyAlignment="1">
      <alignment horizontal="center"/>
    </xf>
    <xf numFmtId="40" fontId="7" fillId="0" borderId="0" xfId="0" applyNumberFormat="1" applyFont="1" applyFill="1" applyBorder="1" applyAlignment="1">
      <alignment horizontal="left"/>
    </xf>
    <xf numFmtId="40" fontId="7" fillId="0" borderId="26" xfId="0" applyNumberFormat="1" applyFont="1" applyFill="1" applyBorder="1" applyAlignment="1">
      <alignment horizontal="left"/>
    </xf>
    <xf numFmtId="43" fontId="7" fillId="0" borderId="0" xfId="38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50" fillId="30" borderId="0" xfId="0" applyNumberFormat="1" applyFont="1" applyFill="1" applyAlignment="1" applyProtection="1">
      <alignment horizontal="right"/>
      <protection hidden="1"/>
    </xf>
    <xf numFmtId="40" fontId="50" fillId="30" borderId="0" xfId="0" applyNumberFormat="1" applyFont="1" applyFill="1" applyBorder="1" applyAlignment="1" applyProtection="1">
      <alignment horizontal="left"/>
      <protection hidden="1"/>
    </xf>
    <xf numFmtId="40" fontId="50" fillId="30" borderId="26" xfId="0" applyNumberFormat="1" applyFont="1" applyFill="1" applyBorder="1" applyAlignment="1" applyProtection="1">
      <alignment horizontal="left"/>
      <protection hidden="1"/>
    </xf>
    <xf numFmtId="40" fontId="50" fillId="30" borderId="0" xfId="0" applyNumberFormat="1" applyFont="1" applyFill="1" applyBorder="1" applyAlignment="1" applyProtection="1">
      <alignment horizontal="right"/>
      <protection hidden="1"/>
    </xf>
    <xf numFmtId="40" fontId="7" fillId="0" borderId="0" xfId="0" applyNumberFormat="1" applyFont="1" applyFill="1" applyAlignment="1" applyProtection="1">
      <alignment horizontal="right"/>
      <protection hidden="1"/>
    </xf>
    <xf numFmtId="40" fontId="7" fillId="0" borderId="0" xfId="0" applyNumberFormat="1" applyFont="1" applyFill="1" applyBorder="1" applyAlignment="1" applyProtection="1">
      <alignment horizontal="left"/>
      <protection hidden="1"/>
    </xf>
    <xf numFmtId="40" fontId="7" fillId="0" borderId="26" xfId="0" applyNumberFormat="1" applyFont="1" applyFill="1" applyBorder="1" applyAlignment="1" applyProtection="1">
      <alignment horizontal="left"/>
      <protection hidden="1"/>
    </xf>
    <xf numFmtId="40" fontId="7" fillId="0" borderId="0" xfId="0" applyNumberFormat="1" applyFont="1" applyFill="1" applyBorder="1" applyAlignment="1" applyProtection="1">
      <alignment horizontal="right"/>
      <protection hidden="1"/>
    </xf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>
      <alignment horizontal="left"/>
    </xf>
    <xf numFmtId="37" fontId="7" fillId="0" borderId="26" xfId="0" applyNumberFormat="1" applyFont="1" applyFill="1" applyBorder="1" applyAlignment="1">
      <alignment horizontal="left"/>
    </xf>
    <xf numFmtId="37" fontId="7" fillId="0" borderId="0" xfId="0" applyNumberFormat="1" applyFont="1" applyFill="1" applyBorder="1" applyAlignment="1"/>
    <xf numFmtId="37" fontId="7" fillId="0" borderId="14" xfId="0" applyNumberFormat="1" applyFont="1" applyFill="1" applyBorder="1" applyAlignment="1"/>
    <xf numFmtId="37" fontId="7" fillId="0" borderId="14" xfId="0" applyNumberFormat="1" applyFont="1" applyFill="1" applyBorder="1" applyAlignment="1">
      <alignment horizontal="left"/>
    </xf>
    <xf numFmtId="37" fontId="7" fillId="0" borderId="33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/>
    <xf numFmtId="43" fontId="8" fillId="0" borderId="0" xfId="38" applyFont="1" applyFill="1" applyBorder="1" applyAlignment="1"/>
    <xf numFmtId="37" fontId="8" fillId="0" borderId="0" xfId="0" applyNumberFormat="1" applyFont="1" applyFill="1" applyBorder="1" applyAlignment="1">
      <alignment horizontal="left"/>
    </xf>
    <xf numFmtId="37" fontId="8" fillId="0" borderId="26" xfId="0" applyNumberFormat="1" applyFont="1" applyFill="1" applyBorder="1" applyAlignment="1">
      <alignment horizontal="left"/>
    </xf>
    <xf numFmtId="37" fontId="50" fillId="30" borderId="0" xfId="0" applyNumberFormat="1" applyFont="1" applyFill="1" applyAlignment="1" applyProtection="1">
      <alignment horizontal="right"/>
      <protection hidden="1"/>
    </xf>
    <xf numFmtId="37" fontId="50" fillId="30" borderId="0" xfId="0" applyNumberFormat="1" applyFont="1" applyFill="1" applyBorder="1" applyAlignment="1" applyProtection="1">
      <alignment horizontal="left"/>
      <protection hidden="1"/>
    </xf>
    <xf numFmtId="37" fontId="50" fillId="30" borderId="26" xfId="0" applyNumberFormat="1" applyFont="1" applyFill="1" applyBorder="1" applyAlignment="1" applyProtection="1">
      <alignment horizontal="left"/>
      <protection hidden="1"/>
    </xf>
    <xf numFmtId="37" fontId="50" fillId="30" borderId="0" xfId="0" applyNumberFormat="1" applyFont="1" applyFill="1" applyBorder="1" applyAlignment="1" applyProtection="1">
      <alignment horizontal="right"/>
      <protection hidden="1"/>
    </xf>
    <xf numFmtId="37" fontId="7" fillId="0" borderId="0" xfId="0" applyNumberFormat="1" applyFont="1" applyFill="1" applyAlignment="1" applyProtection="1">
      <alignment horizontal="right"/>
      <protection hidden="1"/>
    </xf>
    <xf numFmtId="37" fontId="7" fillId="0" borderId="0" xfId="0" applyNumberFormat="1" applyFont="1" applyFill="1" applyBorder="1" applyAlignment="1" applyProtection="1">
      <alignment horizontal="left"/>
      <protection hidden="1"/>
    </xf>
    <xf numFmtId="37" fontId="7" fillId="0" borderId="26" xfId="0" applyNumberFormat="1" applyFont="1" applyFill="1" applyBorder="1" applyAlignment="1" applyProtection="1">
      <alignment horizontal="left"/>
      <protection hidden="1"/>
    </xf>
    <xf numFmtId="37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1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right"/>
    </xf>
    <xf numFmtId="37" fontId="8" fillId="0" borderId="0" xfId="0" applyNumberFormat="1" applyFont="1" applyFill="1" applyAlignment="1"/>
    <xf numFmtId="43" fontId="8" fillId="0" borderId="0" xfId="38" applyFont="1" applyFill="1" applyAlignment="1"/>
    <xf numFmtId="40" fontId="8" fillId="0" borderId="0" xfId="0" applyNumberFormat="1" applyFont="1"/>
    <xf numFmtId="43" fontId="8" fillId="0" borderId="0" xfId="38" applyFont="1"/>
    <xf numFmtId="40" fontId="8" fillId="0" borderId="0" xfId="0" applyNumberFormat="1" applyFont="1" applyBorder="1" applyAlignment="1">
      <alignment horizontal="left"/>
    </xf>
    <xf numFmtId="40" fontId="8" fillId="0" borderId="26" xfId="0" applyNumberFormat="1" applyFont="1" applyBorder="1" applyAlignment="1">
      <alignment horizontal="left"/>
    </xf>
    <xf numFmtId="43" fontId="8" fillId="0" borderId="0" xfId="38" applyFont="1" applyBorder="1"/>
    <xf numFmtId="43" fontId="7" fillId="0" borderId="32" xfId="38" applyFont="1" applyFill="1" applyBorder="1" applyAlignment="1">
      <alignment horizontal="left"/>
    </xf>
    <xf numFmtId="40" fontId="44" fillId="0" borderId="0" xfId="0" applyNumberFormat="1" applyFont="1" applyAlignment="1">
      <alignment horizontal="center"/>
    </xf>
    <xf numFmtId="43" fontId="44" fillId="0" borderId="0" xfId="38" applyFont="1" applyAlignment="1">
      <alignment horizontal="center"/>
    </xf>
    <xf numFmtId="43" fontId="0" fillId="0" borderId="40" xfId="38" applyFont="1" applyBorder="1"/>
    <xf numFmtId="43" fontId="0" fillId="0" borderId="0" xfId="38" applyFont="1"/>
    <xf numFmtId="43" fontId="0" fillId="0" borderId="41" xfId="38" applyFont="1" applyBorder="1"/>
    <xf numFmtId="0" fontId="0" fillId="0" borderId="0" xfId="0" applyFill="1" applyBorder="1"/>
    <xf numFmtId="3" fontId="51" fillId="30" borderId="0" xfId="0" applyNumberFormat="1" applyFont="1" applyFill="1" applyBorder="1" applyAlignment="1">
      <alignment horizontal="left" indent="1"/>
    </xf>
    <xf numFmtId="167" fontId="7" fillId="0" borderId="0" xfId="38" applyNumberFormat="1" applyFont="1" applyFill="1"/>
    <xf numFmtId="167" fontId="7" fillId="0" borderId="0" xfId="38" applyNumberFormat="1" applyFont="1" applyFill="1" applyBorder="1"/>
    <xf numFmtId="167" fontId="7" fillId="0" borderId="0" xfId="38" applyNumberFormat="1" applyFont="1" applyFill="1" applyBorder="1" applyAlignment="1">
      <alignment horizontal="right"/>
    </xf>
    <xf numFmtId="167" fontId="7" fillId="0" borderId="0" xfId="38" applyNumberFormat="1" applyFont="1" applyFill="1" applyBorder="1" applyAlignment="1">
      <alignment horizontal="left"/>
    </xf>
    <xf numFmtId="167" fontId="7" fillId="0" borderId="26" xfId="38" applyNumberFormat="1" applyFont="1" applyFill="1" applyBorder="1" applyAlignment="1">
      <alignment horizontal="left"/>
    </xf>
    <xf numFmtId="167" fontId="7" fillId="0" borderId="32" xfId="38" applyNumberFormat="1" applyFont="1" applyFill="1" applyBorder="1" applyAlignment="1">
      <alignment horizontal="left"/>
    </xf>
    <xf numFmtId="167" fontId="0" fillId="0" borderId="40" xfId="38" applyNumberFormat="1" applyFont="1" applyBorder="1"/>
    <xf numFmtId="167" fontId="0" fillId="0" borderId="0" xfId="38" applyNumberFormat="1" applyFont="1"/>
    <xf numFmtId="167" fontId="0" fillId="0" borderId="41" xfId="38" applyNumberFormat="1" applyFont="1" applyBorder="1"/>
    <xf numFmtId="167" fontId="52" fillId="0" borderId="0" xfId="38" applyNumberFormat="1" applyFont="1" applyFill="1" applyAlignment="1"/>
    <xf numFmtId="167" fontId="52" fillId="0" borderId="0" xfId="38" applyNumberFormat="1" applyFont="1" applyFill="1" applyBorder="1"/>
    <xf numFmtId="167" fontId="52" fillId="0" borderId="0" xfId="38" applyNumberFormat="1" applyFont="1" applyFill="1" applyBorder="1" applyAlignment="1">
      <alignment horizontal="right"/>
    </xf>
    <xf numFmtId="167" fontId="52" fillId="0" borderId="0" xfId="38" applyNumberFormat="1" applyFont="1" applyFill="1" applyBorder="1" applyAlignment="1">
      <alignment horizontal="left"/>
    </xf>
    <xf numFmtId="167" fontId="52" fillId="0" borderId="26" xfId="38" applyNumberFormat="1" applyFont="1" applyFill="1" applyBorder="1" applyAlignment="1">
      <alignment horizontal="left"/>
    </xf>
    <xf numFmtId="167" fontId="52" fillId="0" borderId="0" xfId="38" applyNumberFormat="1" applyFont="1" applyFill="1" applyBorder="1" applyAlignment="1"/>
    <xf numFmtId="167" fontId="52" fillId="0" borderId="32" xfId="38" applyNumberFormat="1" applyFont="1" applyFill="1" applyBorder="1"/>
    <xf numFmtId="167" fontId="7" fillId="0" borderId="40" xfId="38" applyNumberFormat="1" applyFont="1" applyFill="1" applyBorder="1"/>
    <xf numFmtId="167" fontId="7" fillId="0" borderId="41" xfId="38" applyNumberFormat="1" applyFont="1" applyFill="1" applyBorder="1"/>
    <xf numFmtId="3" fontId="7" fillId="0" borderId="0" xfId="0" applyNumberFormat="1" applyFont="1" applyBorder="1" applyAlignment="1">
      <alignment horizontal="left" indent="2"/>
    </xf>
    <xf numFmtId="167" fontId="7" fillId="0" borderId="0" xfId="38" applyNumberFormat="1" applyFont="1" applyFill="1" applyAlignment="1"/>
    <xf numFmtId="3" fontId="53" fillId="36" borderId="0" xfId="0" applyNumberFormat="1" applyFont="1" applyFill="1" applyBorder="1"/>
    <xf numFmtId="0" fontId="53" fillId="36" borderId="0" xfId="0" applyNumberFormat="1" applyFont="1" applyFill="1" applyAlignment="1">
      <alignment horizontal="right"/>
    </xf>
    <xf numFmtId="40" fontId="53" fillId="36" borderId="0" xfId="0" applyNumberFormat="1" applyFont="1" applyFill="1"/>
    <xf numFmtId="167" fontId="53" fillId="36" borderId="0" xfId="38" applyNumberFormat="1" applyFont="1" applyFill="1"/>
    <xf numFmtId="167" fontId="53" fillId="36" borderId="0" xfId="38" applyNumberFormat="1" applyFont="1" applyFill="1" applyAlignment="1"/>
    <xf numFmtId="167" fontId="53" fillId="36" borderId="0" xfId="38" applyNumberFormat="1" applyFont="1" applyFill="1" applyBorder="1"/>
    <xf numFmtId="3" fontId="7" fillId="0" borderId="0" xfId="0" quotePrefix="1" applyNumberFormat="1" applyFont="1" applyBorder="1"/>
    <xf numFmtId="167" fontId="52" fillId="0" borderId="0" xfId="38" applyNumberFormat="1" applyFont="1" applyFill="1"/>
    <xf numFmtId="167" fontId="52" fillId="0" borderId="32" xfId="38" applyNumberFormat="1" applyFont="1" applyFill="1" applyBorder="1" applyAlignment="1">
      <alignment horizontal="left"/>
    </xf>
    <xf numFmtId="43" fontId="52" fillId="0" borderId="0" xfId="38" applyFont="1" applyFill="1" applyBorder="1"/>
    <xf numFmtId="168" fontId="52" fillId="0" borderId="0" xfId="515" applyNumberFormat="1" applyFont="1" applyFill="1" applyBorder="1" applyAlignment="1">
      <alignment horizontal="right"/>
    </xf>
    <xf numFmtId="168" fontId="52" fillId="0" borderId="0" xfId="0" applyNumberFormat="1" applyFont="1" applyFill="1" applyBorder="1" applyAlignment="1">
      <alignment horizontal="left"/>
    </xf>
    <xf numFmtId="168" fontId="52" fillId="0" borderId="26" xfId="0" applyNumberFormat="1" applyFont="1" applyFill="1" applyBorder="1" applyAlignment="1">
      <alignment horizontal="left"/>
    </xf>
    <xf numFmtId="43" fontId="52" fillId="0" borderId="0" xfId="38" applyFont="1" applyFill="1" applyBorder="1" applyAlignment="1">
      <alignment horizontal="left"/>
    </xf>
    <xf numFmtId="43" fontId="52" fillId="0" borderId="32" xfId="38" applyFont="1" applyFill="1" applyBorder="1" applyAlignment="1">
      <alignment horizontal="left"/>
    </xf>
    <xf numFmtId="43" fontId="52" fillId="0" borderId="26" xfId="38" applyFont="1" applyFill="1" applyBorder="1" applyAlignment="1">
      <alignment horizontal="left"/>
    </xf>
    <xf numFmtId="8" fontId="52" fillId="0" borderId="0" xfId="0" applyNumberFormat="1" applyFont="1" applyFill="1" applyBorder="1"/>
    <xf numFmtId="38" fontId="7" fillId="0" borderId="0" xfId="0" applyNumberFormat="1" applyFont="1" applyAlignment="1">
      <alignment vertical="top"/>
    </xf>
    <xf numFmtId="38" fontId="7" fillId="0" borderId="0" xfId="0" applyNumberFormat="1" applyFont="1" applyBorder="1" applyAlignment="1">
      <alignment vertical="top"/>
    </xf>
    <xf numFmtId="38" fontId="7" fillId="0" borderId="0" xfId="0" applyNumberFormat="1" applyFont="1" applyBorder="1" applyAlignment="1">
      <alignment horizontal="right"/>
    </xf>
    <xf numFmtId="38" fontId="54" fillId="0" borderId="0" xfId="0" applyNumberFormat="1" applyFont="1" applyAlignment="1">
      <alignment horizontal="left" vertical="top" indent="2"/>
    </xf>
    <xf numFmtId="38" fontId="55" fillId="0" borderId="47" xfId="0" applyNumberFormat="1" applyFont="1" applyBorder="1" applyAlignment="1">
      <alignment horizontal="left" vertical="top" indent="2"/>
    </xf>
    <xf numFmtId="38" fontId="7" fillId="0" borderId="0" xfId="0" applyNumberFormat="1" applyFont="1" applyFill="1" applyBorder="1" applyAlignment="1">
      <alignment vertical="top"/>
    </xf>
    <xf numFmtId="3" fontId="37" fillId="32" borderId="0" xfId="0" applyNumberFormat="1" applyFont="1" applyFill="1"/>
    <xf numFmtId="0" fontId="7" fillId="32" borderId="0" xfId="0" applyFont="1" applyFill="1"/>
    <xf numFmtId="3" fontId="7" fillId="32" borderId="0" xfId="0" quotePrefix="1" applyNumberFormat="1" applyFont="1" applyFill="1" applyBorder="1"/>
    <xf numFmtId="43" fontId="37" fillId="0" borderId="0" xfId="0" applyNumberFormat="1" applyFont="1" applyFill="1" applyBorder="1" applyAlignment="1">
      <alignment horizontal="left" indent="2"/>
    </xf>
    <xf numFmtId="43" fontId="7" fillId="32" borderId="47" xfId="0" applyNumberFormat="1" applyFont="1" applyFill="1" applyBorder="1"/>
    <xf numFmtId="168" fontId="7" fillId="0" borderId="32" xfId="0" applyNumberFormat="1" applyFont="1" applyFill="1" applyBorder="1" applyAlignment="1">
      <alignment horizontal="left"/>
    </xf>
    <xf numFmtId="3" fontId="7" fillId="32" borderId="0" xfId="0" applyNumberFormat="1" applyFont="1" applyFill="1"/>
    <xf numFmtId="40" fontId="7" fillId="32" borderId="0" xfId="0" quotePrefix="1" applyNumberFormat="1" applyFont="1" applyFill="1" applyBorder="1" applyAlignment="1">
      <alignment horizontal="left"/>
    </xf>
    <xf numFmtId="3" fontId="37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left" indent="2"/>
    </xf>
    <xf numFmtId="3" fontId="7" fillId="0" borderId="47" xfId="0" applyNumberFormat="1" applyFont="1" applyFill="1" applyBorder="1"/>
    <xf numFmtId="0" fontId="7" fillId="0" borderId="0" xfId="471" applyFont="1" applyAlignment="1">
      <alignment horizontal="left" wrapText="1"/>
    </xf>
    <xf numFmtId="0" fontId="7" fillId="0" borderId="0" xfId="45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926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8" builtinId="3"/>
    <cellStyle name="Comma 10" xfId="38"/>
    <cellStyle name="Comma 10 2" xfId="39"/>
    <cellStyle name="Comma 10 3" xfId="40"/>
    <cellStyle name="Comma 10 3 2" xfId="41"/>
    <cellStyle name="Comma 10 3 3" xfId="42"/>
    <cellStyle name="Comma 10 4" xfId="43"/>
    <cellStyle name="Comma 10 4 2" xfId="44"/>
    <cellStyle name="Comma 10 4 3" xfId="45"/>
    <cellStyle name="Comma 10 4 4" xfId="46"/>
    <cellStyle name="Comma 10 5" xfId="47"/>
    <cellStyle name="Comma 10 5 2" xfId="48"/>
    <cellStyle name="Comma 10 5 2 2" xfId="49"/>
    <cellStyle name="Comma 10 5 2 3" xfId="50"/>
    <cellStyle name="Comma 10 5 2 3 2" xfId="51"/>
    <cellStyle name="Comma 10 5 3" xfId="52"/>
    <cellStyle name="Comma 10 6" xfId="53"/>
    <cellStyle name="Comma 10 6 2" xfId="54"/>
    <cellStyle name="Comma 10 6 3" xfId="55"/>
    <cellStyle name="Comma 10 6 3 2" xfId="56"/>
    <cellStyle name="Comma 10 7" xfId="57"/>
    <cellStyle name="Comma 10 8" xfId="58"/>
    <cellStyle name="Comma 10 8 2" xfId="59"/>
    <cellStyle name="Comma 11" xfId="60"/>
    <cellStyle name="Comma 11 10" xfId="61"/>
    <cellStyle name="Comma 11 11" xfId="62"/>
    <cellStyle name="Comma 11 11 2" xfId="63"/>
    <cellStyle name="Comma 11 11 2 2" xfId="64"/>
    <cellStyle name="Comma 11 11 2 3" xfId="65"/>
    <cellStyle name="Comma 11 11 2 3 2" xfId="66"/>
    <cellStyle name="Comma 11 12" xfId="67"/>
    <cellStyle name="Comma 11 13" xfId="68"/>
    <cellStyle name="Comma 11 13 2" xfId="69"/>
    <cellStyle name="Comma 11 13 2 2" xfId="70"/>
    <cellStyle name="Comma 11 13 2 3" xfId="71"/>
    <cellStyle name="Comma 11 13 2 3 2" xfId="72"/>
    <cellStyle name="Comma 11 2" xfId="73"/>
    <cellStyle name="Comma 11 3" xfId="74"/>
    <cellStyle name="Comma 11 4" xfId="75"/>
    <cellStyle name="Comma 11 5" xfId="76"/>
    <cellStyle name="Comma 11 6" xfId="77"/>
    <cellStyle name="Comma 11 7" xfId="78"/>
    <cellStyle name="Comma 11 7 2" xfId="79"/>
    <cellStyle name="Comma 11 7 2 2" xfId="80"/>
    <cellStyle name="Comma 11 7 2 3" xfId="81"/>
    <cellStyle name="Comma 11 8" xfId="82"/>
    <cellStyle name="Comma 11 9" xfId="83"/>
    <cellStyle name="Comma 12" xfId="84"/>
    <cellStyle name="Comma 12 10" xfId="85"/>
    <cellStyle name="Comma 12 10 2" xfId="86"/>
    <cellStyle name="Comma 12 10 2 2" xfId="87"/>
    <cellStyle name="Comma 12 10 2 3" xfId="88"/>
    <cellStyle name="Comma 12 10 2 3 2" xfId="89"/>
    <cellStyle name="Comma 12 11" xfId="90"/>
    <cellStyle name="Comma 12 12" xfId="91"/>
    <cellStyle name="Comma 12 12 2" xfId="92"/>
    <cellStyle name="Comma 12 12 2 2" xfId="93"/>
    <cellStyle name="Comma 12 12 2 3" xfId="94"/>
    <cellStyle name="Comma 12 12 2 3 2" xfId="95"/>
    <cellStyle name="Comma 12 2" xfId="96"/>
    <cellStyle name="Comma 12 3" xfId="97"/>
    <cellStyle name="Comma 12 4" xfId="98"/>
    <cellStyle name="Comma 12 5" xfId="99"/>
    <cellStyle name="Comma 12 6" xfId="100"/>
    <cellStyle name="Comma 12 6 2" xfId="101"/>
    <cellStyle name="Comma 12 6 2 2" xfId="102"/>
    <cellStyle name="Comma 12 6 2 3" xfId="103"/>
    <cellStyle name="Comma 12 7" xfId="104"/>
    <cellStyle name="Comma 12 8" xfId="105"/>
    <cellStyle name="Comma 12 9" xfId="106"/>
    <cellStyle name="Comma 13" xfId="107"/>
    <cellStyle name="Comma 13 2" xfId="108"/>
    <cellStyle name="Comma 13 3" xfId="109"/>
    <cellStyle name="Comma 13 4" xfId="110"/>
    <cellStyle name="Comma 13 5" xfId="111"/>
    <cellStyle name="Comma 13 6" xfId="112"/>
    <cellStyle name="Comma 14" xfId="113"/>
    <cellStyle name="Comma 14 2" xfId="114"/>
    <cellStyle name="Comma 14 3" xfId="115"/>
    <cellStyle name="Comma 14 4" xfId="116"/>
    <cellStyle name="Comma 14 5" xfId="117"/>
    <cellStyle name="Comma 15" xfId="118"/>
    <cellStyle name="Comma 15 2" xfId="119"/>
    <cellStyle name="Comma 15 3" xfId="120"/>
    <cellStyle name="Comma 15 4" xfId="121"/>
    <cellStyle name="Comma 15 5" xfId="122"/>
    <cellStyle name="Comma 16" xfId="123"/>
    <cellStyle name="Comma 16 2" xfId="124"/>
    <cellStyle name="Comma 16 3" xfId="125"/>
    <cellStyle name="Comma 16 3 2" xfId="126"/>
    <cellStyle name="Comma 16 3 3" xfId="127"/>
    <cellStyle name="Comma 16 3 3 2" xfId="128"/>
    <cellStyle name="Comma 17" xfId="129"/>
    <cellStyle name="Comma 17 2" xfId="130"/>
    <cellStyle name="Comma 17 3" xfId="131"/>
    <cellStyle name="Comma 17 3 2" xfId="132"/>
    <cellStyle name="Comma 18" xfId="133"/>
    <cellStyle name="Comma 18 2" xfId="134"/>
    <cellStyle name="Comma 18 3" xfId="135"/>
    <cellStyle name="Comma 18 3 2" xfId="136"/>
    <cellStyle name="Comma 19" xfId="137"/>
    <cellStyle name="Comma 19 2" xfId="138"/>
    <cellStyle name="Comma 19 3" xfId="139"/>
    <cellStyle name="Comma 19 3 2" xfId="140"/>
    <cellStyle name="Comma 2" xfId="141"/>
    <cellStyle name="Comma 2 2" xfId="142"/>
    <cellStyle name="Comma 2 2 2" xfId="143"/>
    <cellStyle name="Comma 2 2 3" xfId="144"/>
    <cellStyle name="Comma 2 2 4" xfId="145"/>
    <cellStyle name="Comma 2 2 5" xfId="146"/>
    <cellStyle name="Comma 2 2 6" xfId="147"/>
    <cellStyle name="Comma 2 2 6 2" xfId="148"/>
    <cellStyle name="Comma 2 2 7" xfId="149"/>
    <cellStyle name="Comma 2 2 8" xfId="150"/>
    <cellStyle name="Comma 2 2 9" xfId="151"/>
    <cellStyle name="Comma 2 3" xfId="152"/>
    <cellStyle name="Comma 2 3 2" xfId="153"/>
    <cellStyle name="Comma 2 3 3" xfId="154"/>
    <cellStyle name="Comma 2 3 4" xfId="155"/>
    <cellStyle name="Comma 2 3 4 2" xfId="156"/>
    <cellStyle name="Comma 2 3 4 2 2" xfId="157"/>
    <cellStyle name="Comma 2 3 4 3" xfId="158"/>
    <cellStyle name="Comma 2 3 4 4" xfId="159"/>
    <cellStyle name="Comma 2 3 4 5" xfId="160"/>
    <cellStyle name="Comma 2 3 4 5 2" xfId="161"/>
    <cellStyle name="Comma 2 3 5" xfId="162"/>
    <cellStyle name="Comma 2 4" xfId="163"/>
    <cellStyle name="Comma 2 5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 3 2" xfId="204"/>
    <cellStyle name="Comma 3 3 2 2" xfId="205"/>
    <cellStyle name="Comma 3 3 3" xfId="206"/>
    <cellStyle name="Comma 3 3 4" xfId="207"/>
    <cellStyle name="Comma 3 3 5" xfId="208"/>
    <cellStyle name="Comma 3 4" xfId="209"/>
    <cellStyle name="Comma 3 5" xfId="210"/>
    <cellStyle name="Comma 3 5 2" xfId="211"/>
    <cellStyle name="Comma 3 6" xfId="212"/>
    <cellStyle name="Comma 3 7" xfId="213"/>
    <cellStyle name="Comma 3 8" xfId="214"/>
    <cellStyle name="Comma 30" xfId="215"/>
    <cellStyle name="Comma 31" xfId="216"/>
    <cellStyle name="Comma 31 2" xfId="217"/>
    <cellStyle name="Comma 31 3" xfId="218"/>
    <cellStyle name="Comma 31 3 2" xfId="219"/>
    <cellStyle name="Comma 32" xfId="220"/>
    <cellStyle name="Comma 32 2" xfId="221"/>
    <cellStyle name="Comma 32 2 2" xfId="222"/>
    <cellStyle name="Comma 32 3" xfId="223"/>
    <cellStyle name="Comma 32 4" xfId="224"/>
    <cellStyle name="Comma 32 4 2" xfId="225"/>
    <cellStyle name="Comma 33" xfId="226"/>
    <cellStyle name="Comma 33 2" xfId="227"/>
    <cellStyle name="Comma 33 3" xfId="228"/>
    <cellStyle name="Comma 33 3 2" xfId="229"/>
    <cellStyle name="Comma 34" xfId="230"/>
    <cellStyle name="Comma 35" xfId="231"/>
    <cellStyle name="Comma 35 2" xfId="232"/>
    <cellStyle name="Comma 36" xfId="233"/>
    <cellStyle name="Comma 36 2" xfId="234"/>
    <cellStyle name="Comma 37" xfId="235"/>
    <cellStyle name="Comma 37 2" xfId="236"/>
    <cellStyle name="Comma 38" xfId="237"/>
    <cellStyle name="Comma 38 2" xfId="238"/>
    <cellStyle name="Comma 39" xfId="239"/>
    <cellStyle name="Comma 39 2" xfId="240"/>
    <cellStyle name="Comma 39 3" xfId="241"/>
    <cellStyle name="Comma 4" xfId="242"/>
    <cellStyle name="Comma 4 2" xfId="243"/>
    <cellStyle name="Comma 4 3" xfId="244"/>
    <cellStyle name="Comma 4 4" xfId="245"/>
    <cellStyle name="Comma 4 5" xfId="246"/>
    <cellStyle name="Comma 40" xfId="247"/>
    <cellStyle name="Comma 40 2" xfId="248"/>
    <cellStyle name="Comma 41" xfId="249"/>
    <cellStyle name="Comma 41 2" xfId="250"/>
    <cellStyle name="Comma 42" xfId="251"/>
    <cellStyle name="Comma 43" xfId="252"/>
    <cellStyle name="Comma 43 2" xfId="253"/>
    <cellStyle name="Comma 44" xfId="37"/>
    <cellStyle name="Comma 5" xfId="254"/>
    <cellStyle name="Comma 5 2" xfId="255"/>
    <cellStyle name="Comma 5 3" xfId="256"/>
    <cellStyle name="Comma 5 4" xfId="257"/>
    <cellStyle name="Comma 5 5" xfId="258"/>
    <cellStyle name="Comma 5 6" xfId="259"/>
    <cellStyle name="Comma 6" xfId="260"/>
    <cellStyle name="Comma 6 2" xfId="261"/>
    <cellStyle name="Comma 6 3" xfId="262"/>
    <cellStyle name="Comma 6 4" xfId="263"/>
    <cellStyle name="Comma 6 4 2" xfId="264"/>
    <cellStyle name="Comma 6 4 2 2" xfId="265"/>
    <cellStyle name="Comma 6 4 3" xfId="266"/>
    <cellStyle name="Comma 6 4 4" xfId="267"/>
    <cellStyle name="Comma 6 4 5" xfId="268"/>
    <cellStyle name="Comma 6 4 5 2" xfId="269"/>
    <cellStyle name="Comma 6 5" xfId="270"/>
    <cellStyle name="Comma 7" xfId="271"/>
    <cellStyle name="Comma 7 2" xfId="272"/>
    <cellStyle name="Comma 7 2 2" xfId="273"/>
    <cellStyle name="Comma 7 2 2 2" xfId="274"/>
    <cellStyle name="Comma 7 2 2 2 2" xfId="275"/>
    <cellStyle name="Comma 7 2 2 3" xfId="276"/>
    <cellStyle name="Comma 7 2 2 3 2" xfId="277"/>
    <cellStyle name="Comma 7 2 2 3 2 2" xfId="278"/>
    <cellStyle name="Comma 7 2 2 3 3" xfId="279"/>
    <cellStyle name="Comma 7 2 2 4" xfId="280"/>
    <cellStyle name="Comma 7 2 3" xfId="281"/>
    <cellStyle name="Comma 7 3" xfId="282"/>
    <cellStyle name="Comma 7 3 2" xfId="283"/>
    <cellStyle name="Comma 7 3 2 2" xfId="284"/>
    <cellStyle name="Comma 7 3 3" xfId="285"/>
    <cellStyle name="Comma 7 3 3 2" xfId="286"/>
    <cellStyle name="Comma 7 3 3 2 2" xfId="287"/>
    <cellStyle name="Comma 7 3 3 3" xfId="288"/>
    <cellStyle name="Comma 7 3 4" xfId="289"/>
    <cellStyle name="Comma 7 4" xfId="290"/>
    <cellStyle name="Comma 7 4 2" xfId="291"/>
    <cellStyle name="Comma 7 5" xfId="292"/>
    <cellStyle name="Comma 7 5 2" xfId="293"/>
    <cellStyle name="Comma 7 5 2 2" xfId="294"/>
    <cellStyle name="Comma 7 5 3" xfId="295"/>
    <cellStyle name="Comma 7 6" xfId="296"/>
    <cellStyle name="Comma 8" xfId="297"/>
    <cellStyle name="Comma 8 2" xfId="298"/>
    <cellStyle name="Comma 8 2 2" xfId="299"/>
    <cellStyle name="Comma 8 2 3" xfId="300"/>
    <cellStyle name="Comma 8 2 4" xfId="301"/>
    <cellStyle name="Comma 8 2 4 10" xfId="302"/>
    <cellStyle name="Comma 8 2 4 11" xfId="303"/>
    <cellStyle name="Comma 8 2 4 11 2" xfId="304"/>
    <cellStyle name="Comma 8 2 4 11 2 2" xfId="305"/>
    <cellStyle name="Comma 8 2 4 11 2 3" xfId="306"/>
    <cellStyle name="Comma 8 2 4 11 2 3 2" xfId="307"/>
    <cellStyle name="Comma 8 2 4 2" xfId="308"/>
    <cellStyle name="Comma 8 2 4 3" xfId="309"/>
    <cellStyle name="Comma 8 2 4 4" xfId="310"/>
    <cellStyle name="Comma 8 2 4 5" xfId="311"/>
    <cellStyle name="Comma 8 2 4 5 2" xfId="312"/>
    <cellStyle name="Comma 8 2 4 5 2 2" xfId="313"/>
    <cellStyle name="Comma 8 2 4 5 2 3" xfId="314"/>
    <cellStyle name="Comma 8 2 4 6" xfId="315"/>
    <cellStyle name="Comma 8 2 4 7" xfId="316"/>
    <cellStyle name="Comma 8 2 4 8" xfId="317"/>
    <cellStyle name="Comma 8 2 4 9" xfId="318"/>
    <cellStyle name="Comma 8 2 4 9 2" xfId="319"/>
    <cellStyle name="Comma 8 2 4 9 2 2" xfId="320"/>
    <cellStyle name="Comma 8 2 4 9 2 3" xfId="321"/>
    <cellStyle name="Comma 8 2 4 9 2 3 2" xfId="322"/>
    <cellStyle name="Comma 8 2 5" xfId="323"/>
    <cellStyle name="Comma 8 2 5 2" xfId="324"/>
    <cellStyle name="Comma 8 2 5 3" xfId="325"/>
    <cellStyle name="Comma 8 2 5 4" xfId="326"/>
    <cellStyle name="Comma 8 2 6" xfId="327"/>
    <cellStyle name="Comma 8 2 6 2" xfId="328"/>
    <cellStyle name="Comma 8 2 6 2 2" xfId="329"/>
    <cellStyle name="Comma 8 2 6 2 3" xfId="330"/>
    <cellStyle name="Comma 8 2 6 2 3 2" xfId="331"/>
    <cellStyle name="Comma 8 2 6 3" xfId="332"/>
    <cellStyle name="Comma 8 2 7" xfId="333"/>
    <cellStyle name="Comma 8 2 7 2" xfId="334"/>
    <cellStyle name="Comma 8 2 7 3" xfId="335"/>
    <cellStyle name="Comma 8 2 7 3 2" xfId="336"/>
    <cellStyle name="Comma 8 2 8" xfId="337"/>
    <cellStyle name="Comma 8 2 9" xfId="338"/>
    <cellStyle name="Comma 8 2 9 2" xfId="339"/>
    <cellStyle name="Comma 8 3" xfId="340"/>
    <cellStyle name="Comma 8 4" xfId="341"/>
    <cellStyle name="Comma 8 5" xfId="342"/>
    <cellStyle name="Comma 8 5 2" xfId="343"/>
    <cellStyle name="Comma 8 6" xfId="344"/>
    <cellStyle name="Comma 8 6 2" xfId="345"/>
    <cellStyle name="Comma 9" xfId="346"/>
    <cellStyle name="Comma 9 2" xfId="347"/>
    <cellStyle name="Comma 9 2 2" xfId="348"/>
    <cellStyle name="Comma 9 2 3" xfId="349"/>
    <cellStyle name="Comma 9 2 3 2" xfId="350"/>
    <cellStyle name="Comma 9 2 3 3" xfId="351"/>
    <cellStyle name="Comma 9 2 3 4" xfId="352"/>
    <cellStyle name="Comma 9 2 4" xfId="353"/>
    <cellStyle name="Comma 9 2 4 2" xfId="354"/>
    <cellStyle name="Comma 9 2 4 2 2" xfId="355"/>
    <cellStyle name="Comma 9 2 4 2 3" xfId="356"/>
    <cellStyle name="Comma 9 2 4 2 3 2" xfId="357"/>
    <cellStyle name="Comma 9 2 4 3" xfId="358"/>
    <cellStyle name="Comma 9 2 5" xfId="359"/>
    <cellStyle name="Comma 9 2 5 2" xfId="360"/>
    <cellStyle name="Comma 9 2 5 3" xfId="361"/>
    <cellStyle name="Comma 9 2 5 3 2" xfId="362"/>
    <cellStyle name="Comma 9 2 6" xfId="363"/>
    <cellStyle name="Comma 9 2 7" xfId="364"/>
    <cellStyle name="Comma 9 2 7 2" xfId="365"/>
    <cellStyle name="Comma 9 3" xfId="366"/>
    <cellStyle name="Comma 9 4" xfId="367"/>
    <cellStyle name="Comma 9 5" xfId="368"/>
    <cellStyle name="Comma 9 6" xfId="369"/>
    <cellStyle name="Comma 9 6 10" xfId="370"/>
    <cellStyle name="Comma 9 6 11" xfId="371"/>
    <cellStyle name="Comma 9 6 11 2" xfId="372"/>
    <cellStyle name="Comma 9 6 11 2 2" xfId="373"/>
    <cellStyle name="Comma 9 6 11 2 3" xfId="374"/>
    <cellStyle name="Comma 9 6 11 2 3 2" xfId="375"/>
    <cellStyle name="Comma 9 6 2" xfId="376"/>
    <cellStyle name="Comma 9 6 3" xfId="377"/>
    <cellStyle name="Comma 9 6 4" xfId="378"/>
    <cellStyle name="Comma 9 6 5" xfId="379"/>
    <cellStyle name="Comma 9 6 5 2" xfId="380"/>
    <cellStyle name="Comma 9 6 5 2 2" xfId="381"/>
    <cellStyle name="Comma 9 6 5 2 3" xfId="382"/>
    <cellStyle name="Comma 9 6 6" xfId="383"/>
    <cellStyle name="Comma 9 6 7" xfId="384"/>
    <cellStyle name="Comma 9 6 8" xfId="385"/>
    <cellStyle name="Comma 9 6 9" xfId="386"/>
    <cellStyle name="Comma 9 6 9 2" xfId="387"/>
    <cellStyle name="Comma 9 6 9 2 2" xfId="388"/>
    <cellStyle name="Comma 9 6 9 2 3" xfId="389"/>
    <cellStyle name="Comma 9 6 9 2 3 2" xfId="390"/>
    <cellStyle name="Currency" xfId="1" builtinId="4"/>
    <cellStyle name="Currency 10" xfId="392"/>
    <cellStyle name="Currency 11" xfId="393"/>
    <cellStyle name="Currency 12" xfId="394"/>
    <cellStyle name="Currency 13" xfId="391"/>
    <cellStyle name="Currency 2" xfId="395"/>
    <cellStyle name="Currency 2 2" xfId="396"/>
    <cellStyle name="Currency 3" xfId="4"/>
    <cellStyle name="Currency 3 2" xfId="397"/>
    <cellStyle name="Currency 3 2 2" xfId="398"/>
    <cellStyle name="Currency 3 3" xfId="399"/>
    <cellStyle name="Currency 3 4" xfId="400"/>
    <cellStyle name="Currency 3 5" xfId="401"/>
    <cellStyle name="Currency 4" xfId="402"/>
    <cellStyle name="Currency 4 2" xfId="403"/>
    <cellStyle name="Currency 4 3" xfId="404"/>
    <cellStyle name="Currency 4 3 2" xfId="405"/>
    <cellStyle name="Currency 5" xfId="406"/>
    <cellStyle name="Currency 5 2" xfId="407"/>
    <cellStyle name="Currency 5 3" xfId="408"/>
    <cellStyle name="Currency 5 3 2" xfId="409"/>
    <cellStyle name="Currency 6" xfId="410"/>
    <cellStyle name="Currency 7" xfId="411"/>
    <cellStyle name="Currency 7 2" xfId="412"/>
    <cellStyle name="Currency 8" xfId="413"/>
    <cellStyle name="Currency 8 2" xfId="414"/>
    <cellStyle name="Currency 8 3" xfId="415"/>
    <cellStyle name="Currency 9" xfId="416"/>
    <cellStyle name="Currency 9 2" xfId="417"/>
    <cellStyle name="Explanatory Text 2" xfId="418"/>
    <cellStyle name="Good 2" xfId="419"/>
    <cellStyle name="Heading 1 2" xfId="420"/>
    <cellStyle name="Heading 2 2" xfId="421"/>
    <cellStyle name="Heading 3 2" xfId="422"/>
    <cellStyle name="Heading 4 2" xfId="423"/>
    <cellStyle name="Input 2" xfId="424"/>
    <cellStyle name="Linked Cell 2" xfId="425"/>
    <cellStyle name="Neutral 2" xfId="426"/>
    <cellStyle name="Normal" xfId="0" builtinId="0"/>
    <cellStyle name="Normal 10" xfId="427"/>
    <cellStyle name="Normal 10 2" xfId="428"/>
    <cellStyle name="Normal 105" xfId="9"/>
    <cellStyle name="Normal 11" xfId="429"/>
    <cellStyle name="Normal 11 2" xfId="430"/>
    <cellStyle name="Normal 111" xfId="431"/>
    <cellStyle name="Normal 12" xfId="432"/>
    <cellStyle name="Normal 12 2" xfId="433"/>
    <cellStyle name="Normal 121" xfId="434"/>
    <cellStyle name="Normal 13" xfId="435"/>
    <cellStyle name="Normal 13 2" xfId="436"/>
    <cellStyle name="Normal 14" xfId="437"/>
    <cellStyle name="Normal 14 2" xfId="438"/>
    <cellStyle name="Normal 15" xfId="439"/>
    <cellStyle name="Normal 15 2" xfId="440"/>
    <cellStyle name="Normal 15 2 2" xfId="6"/>
    <cellStyle name="Normal 15 3" xfId="441"/>
    <cellStyle name="Normal 16" xfId="442"/>
    <cellStyle name="Normal 17" xfId="443"/>
    <cellStyle name="Normal 18" xfId="444"/>
    <cellStyle name="Normal 19" xfId="445"/>
    <cellStyle name="Normal 19 2" xfId="446"/>
    <cellStyle name="Normal 19 2 2" xfId="447"/>
    <cellStyle name="Normal 19 3" xfId="448"/>
    <cellStyle name="Normal 2" xfId="449"/>
    <cellStyle name="Normal 2 2" xfId="450"/>
    <cellStyle name="Normal 2 2 2" xfId="451"/>
    <cellStyle name="Normal 2 2 3" xfId="452"/>
    <cellStyle name="Normal 2 2 4" xfId="453"/>
    <cellStyle name="Normal 2 2 4 2" xfId="454"/>
    <cellStyle name="Normal 2 2 4 2 2" xfId="455"/>
    <cellStyle name="Normal 2 2 4 3" xfId="456"/>
    <cellStyle name="Normal 2 2 4 4" xfId="457"/>
    <cellStyle name="Normal 2 2 4 5" xfId="458"/>
    <cellStyle name="Normal 2 2 4 5 2" xfId="459"/>
    <cellStyle name="Normal 2 2 5" xfId="460"/>
    <cellStyle name="Normal 2 2 6" xfId="7"/>
    <cellStyle name="Normal 2 2 6 2" xfId="461"/>
    <cellStyle name="Normal 2 2 6 2 2" xfId="462"/>
    <cellStyle name="Normal 2 2 6 3" xfId="463"/>
    <cellStyle name="Normal 2 3" xfId="464"/>
    <cellStyle name="Normal 2 3 2" xfId="465"/>
    <cellStyle name="Normal 2 3 2 2" xfId="466"/>
    <cellStyle name="Normal 2 3 3" xfId="467"/>
    <cellStyle name="Normal 2 4" xfId="468"/>
    <cellStyle name="Normal 2 5" xfId="469"/>
    <cellStyle name="Normal 20" xfId="470"/>
    <cellStyle name="Normal 3" xfId="471"/>
    <cellStyle name="Normal 3 2" xfId="472"/>
    <cellStyle name="Normal 3 2 2" xfId="473"/>
    <cellStyle name="Normal 3 3" xfId="474"/>
    <cellStyle name="Normal 3 3 2" xfId="475"/>
    <cellStyle name="Normal 3 4" xfId="476"/>
    <cellStyle name="Normal 3 4 2" xfId="477"/>
    <cellStyle name="Normal 3 4 2 2" xfId="478"/>
    <cellStyle name="Normal 3 4 3" xfId="479"/>
    <cellStyle name="Normal 3 5" xfId="480"/>
    <cellStyle name="Normal 4" xfId="3"/>
    <cellStyle name="Normal 4 2" xfId="481"/>
    <cellStyle name="Normal 4 3" xfId="482"/>
    <cellStyle name="Normal 4 3 2" xfId="483"/>
    <cellStyle name="Normal 4 3 2 2" xfId="484"/>
    <cellStyle name="Normal 4 3 2 2 2" xfId="485"/>
    <cellStyle name="Normal 4 3 2 3" xfId="486"/>
    <cellStyle name="Normal 4 3 3" xfId="487"/>
    <cellStyle name="Normal 4 4" xfId="488"/>
    <cellStyle name="Normal 4 4 2" xfId="489"/>
    <cellStyle name="Normal 4 4 3" xfId="490"/>
    <cellStyle name="Normal 4 4 4" xfId="491"/>
    <cellStyle name="Normal 4 5" xfId="492"/>
    <cellStyle name="Normal 5" xfId="493"/>
    <cellStyle name="Normal 5 2" xfId="494"/>
    <cellStyle name="Normal 5 2 2" xfId="495"/>
    <cellStyle name="Normal 5 2 3" xfId="496"/>
    <cellStyle name="Normal 5 2 3 2" xfId="497"/>
    <cellStyle name="Normal 5 3" xfId="498"/>
    <cellStyle name="Normal 5 4" xfId="499"/>
    <cellStyle name="Normal 6" xfId="500"/>
    <cellStyle name="Normal 6 2" xfId="501"/>
    <cellStyle name="Normal 7" xfId="502"/>
    <cellStyle name="Normal 7 2" xfId="503"/>
    <cellStyle name="Normal 7 3" xfId="504"/>
    <cellStyle name="Normal 7 3 2" xfId="505"/>
    <cellStyle name="Normal 7 4" xfId="506"/>
    <cellStyle name="Normal 7 4 2" xfId="507"/>
    <cellStyle name="Normal 7 5" xfId="508"/>
    <cellStyle name="Normal 8" xfId="509"/>
    <cellStyle name="Normal 9" xfId="510"/>
    <cellStyle name="Normal 9 2" xfId="511"/>
    <cellStyle name="Note 2" xfId="512"/>
    <cellStyle name="Output 2" xfId="513"/>
    <cellStyle name="Percent" xfId="2" builtinId="5"/>
    <cellStyle name="Percent 10" xfId="515"/>
    <cellStyle name="Percent 10 2" xfId="516"/>
    <cellStyle name="Percent 10 3" xfId="517"/>
    <cellStyle name="Percent 10 3 2" xfId="518"/>
    <cellStyle name="Percent 10 3 3" xfId="519"/>
    <cellStyle name="Percent 10 3 3 2" xfId="520"/>
    <cellStyle name="Percent 11" xfId="521"/>
    <cellStyle name="Percent 11 2" xfId="522"/>
    <cellStyle name="Percent 11 3" xfId="523"/>
    <cellStyle name="Percent 11 3 2" xfId="524"/>
    <cellStyle name="Percent 12" xfId="525"/>
    <cellStyle name="Percent 12 2" xfId="526"/>
    <cellStyle name="Percent 12 3" xfId="527"/>
    <cellStyle name="Percent 12 3 2" xfId="528"/>
    <cellStyle name="Percent 13" xfId="529"/>
    <cellStyle name="Percent 13 2" xfId="530"/>
    <cellStyle name="Percent 13 3" xfId="531"/>
    <cellStyle name="Percent 13 3 2" xfId="532"/>
    <cellStyle name="Percent 14" xfId="533"/>
    <cellStyle name="Percent 14 2" xfId="534"/>
    <cellStyle name="Percent 14 3" xfId="535"/>
    <cellStyle name="Percent 14 3 2" xfId="536"/>
    <cellStyle name="Percent 15" xfId="537"/>
    <cellStyle name="Percent 15 2" xfId="538"/>
    <cellStyle name="Percent 15 3" xfId="539"/>
    <cellStyle name="Percent 15 3 2" xfId="540"/>
    <cellStyle name="Percent 16" xfId="541"/>
    <cellStyle name="Percent 16 2" xfId="542"/>
    <cellStyle name="Percent 16 3" xfId="543"/>
    <cellStyle name="Percent 16 3 2" xfId="544"/>
    <cellStyle name="Percent 17" xfId="545"/>
    <cellStyle name="Percent 17 2" xfId="546"/>
    <cellStyle name="Percent 17 3" xfId="547"/>
    <cellStyle name="Percent 17 3 2" xfId="548"/>
    <cellStyle name="Percent 18" xfId="549"/>
    <cellStyle name="Percent 18 2" xfId="550"/>
    <cellStyle name="Percent 18 3" xfId="551"/>
    <cellStyle name="Percent 18 3 2" xfId="552"/>
    <cellStyle name="Percent 19" xfId="553"/>
    <cellStyle name="Percent 19 2" xfId="554"/>
    <cellStyle name="Percent 19 3" xfId="555"/>
    <cellStyle name="Percent 19 3 2" xfId="556"/>
    <cellStyle name="Percent 2" xfId="557"/>
    <cellStyle name="Percent 2 2" xfId="558"/>
    <cellStyle name="Percent 2 2 2" xfId="559"/>
    <cellStyle name="Percent 2 2 2 2" xfId="560"/>
    <cellStyle name="Percent 2 2 2 3" xfId="561"/>
    <cellStyle name="Percent 2 2 2 3 2" xfId="562"/>
    <cellStyle name="Percent 2 2 2 3 3" xfId="563"/>
    <cellStyle name="Percent 2 2 2 3 3 2" xfId="564"/>
    <cellStyle name="Percent 2 2 2 3 3 3" xfId="565"/>
    <cellStyle name="Percent 2 2 2 3 3 4" xfId="566"/>
    <cellStyle name="Percent 2 2 2 3 4" xfId="567"/>
    <cellStyle name="Percent 2 2 2 3 4 2" xfId="568"/>
    <cellStyle name="Percent 2 2 2 3 4 2 2" xfId="569"/>
    <cellStyle name="Percent 2 2 2 3 4 2 3" xfId="570"/>
    <cellStyle name="Percent 2 2 2 3 4 2 3 2" xfId="571"/>
    <cellStyle name="Percent 2 2 2 3 4 3" xfId="572"/>
    <cellStyle name="Percent 2 2 2 3 5" xfId="573"/>
    <cellStyle name="Percent 2 2 2 3 5 2" xfId="574"/>
    <cellStyle name="Percent 2 2 2 3 5 3" xfId="575"/>
    <cellStyle name="Percent 2 2 2 3 5 3 2" xfId="576"/>
    <cellStyle name="Percent 2 2 2 3 6" xfId="577"/>
    <cellStyle name="Percent 2 2 2 3 7" xfId="578"/>
    <cellStyle name="Percent 2 2 2 3 7 2" xfId="579"/>
    <cellStyle name="Percent 2 2 2 4" xfId="580"/>
    <cellStyle name="Percent 2 2 2 4 2" xfId="581"/>
    <cellStyle name="Percent 2 2 2 4 2 2" xfId="582"/>
    <cellStyle name="Percent 2 2 2 4 2 3" xfId="583"/>
    <cellStyle name="Percent 2 2 2 4 2 3 2" xfId="584"/>
    <cellStyle name="Percent 2 2 2 4 3" xfId="585"/>
    <cellStyle name="Percent 2 2 2 5" xfId="586"/>
    <cellStyle name="Percent 2 2 2 5 2" xfId="587"/>
    <cellStyle name="Percent 2 2 2 5 3" xfId="588"/>
    <cellStyle name="Percent 2 2 2 5 3 2" xfId="589"/>
    <cellStyle name="Percent 2 2 2 6" xfId="590"/>
    <cellStyle name="Percent 2 2 2 6 2" xfId="591"/>
    <cellStyle name="Percent 2 2 3" xfId="592"/>
    <cellStyle name="Percent 2 2 3 2" xfId="593"/>
    <cellStyle name="Percent 2 2 3 3" xfId="594"/>
    <cellStyle name="Percent 2 2 3 4" xfId="595"/>
    <cellStyle name="Percent 2 3" xfId="596"/>
    <cellStyle name="Percent 2 4" xfId="597"/>
    <cellStyle name="Percent 2 4 10" xfId="598"/>
    <cellStyle name="Percent 2 4 11" xfId="599"/>
    <cellStyle name="Percent 2 4 11 2" xfId="600"/>
    <cellStyle name="Percent 2 4 11 2 2" xfId="601"/>
    <cellStyle name="Percent 2 4 11 2 3" xfId="602"/>
    <cellStyle name="Percent 2 4 11 2 3 2" xfId="603"/>
    <cellStyle name="Percent 2 4 2" xfId="604"/>
    <cellStyle name="Percent 2 4 3" xfId="605"/>
    <cellStyle name="Percent 2 4 4" xfId="606"/>
    <cellStyle name="Percent 2 4 5" xfId="607"/>
    <cellStyle name="Percent 2 4 5 2" xfId="608"/>
    <cellStyle name="Percent 2 4 5 2 2" xfId="609"/>
    <cellStyle name="Percent 2 4 5 2 3" xfId="610"/>
    <cellStyle name="Percent 2 4 6" xfId="611"/>
    <cellStyle name="Percent 2 4 7" xfId="612"/>
    <cellStyle name="Percent 2 4 8" xfId="613"/>
    <cellStyle name="Percent 2 4 9" xfId="614"/>
    <cellStyle name="Percent 2 4 9 2" xfId="615"/>
    <cellStyle name="Percent 2 4 9 2 2" xfId="616"/>
    <cellStyle name="Percent 2 4 9 2 3" xfId="617"/>
    <cellStyle name="Percent 2 4 9 2 3 2" xfId="618"/>
    <cellStyle name="Percent 2 5" xfId="619"/>
    <cellStyle name="Percent 2 5 2" xfId="620"/>
    <cellStyle name="Percent 2 5 2 2" xfId="621"/>
    <cellStyle name="Percent 2 5 3" xfId="622"/>
    <cellStyle name="Percent 2 5 4" xfId="623"/>
    <cellStyle name="Percent 2 5 5" xfId="624"/>
    <cellStyle name="Percent 2 6" xfId="625"/>
    <cellStyle name="Percent 20" xfId="626"/>
    <cellStyle name="Percent 20 2" xfId="627"/>
    <cellStyle name="Percent 20 3" xfId="628"/>
    <cellStyle name="Percent 20 3 2" xfId="629"/>
    <cellStyle name="Percent 21" xfId="630"/>
    <cellStyle name="Percent 21 2" xfId="631"/>
    <cellStyle name="Percent 21 3" xfId="632"/>
    <cellStyle name="Percent 21 3 2" xfId="633"/>
    <cellStyle name="Percent 22" xfId="634"/>
    <cellStyle name="Percent 22 2" xfId="635"/>
    <cellStyle name="Percent 23" xfId="636"/>
    <cellStyle name="Percent 23 2" xfId="637"/>
    <cellStyle name="Percent 24" xfId="638"/>
    <cellStyle name="Percent 25" xfId="639"/>
    <cellStyle name="Percent 25 2" xfId="640"/>
    <cellStyle name="Percent 25 3" xfId="641"/>
    <cellStyle name="Percent 25 3 2" xfId="642"/>
    <cellStyle name="Percent 26" xfId="643"/>
    <cellStyle name="Percent 27" xfId="644"/>
    <cellStyle name="Percent 27 2" xfId="645"/>
    <cellStyle name="Percent 28" xfId="646"/>
    <cellStyle name="Percent 28 2" xfId="647"/>
    <cellStyle name="Percent 28 3" xfId="648"/>
    <cellStyle name="Percent 28 4" xfId="649"/>
    <cellStyle name="Percent 29" xfId="650"/>
    <cellStyle name="Percent 29 2" xfId="651"/>
    <cellStyle name="Percent 3" xfId="5"/>
    <cellStyle name="Percent 3 2" xfId="652"/>
    <cellStyle name="Percent 3 2 2" xfId="653"/>
    <cellStyle name="Percent 3 2 3" xfId="654"/>
    <cellStyle name="Percent 3 2 3 2" xfId="655"/>
    <cellStyle name="Percent 3 2 3 3" xfId="656"/>
    <cellStyle name="Percent 3 2 3 4" xfId="657"/>
    <cellStyle name="Percent 3 2 4" xfId="658"/>
    <cellStyle name="Percent 3 2 4 2" xfId="659"/>
    <cellStyle name="Percent 3 2 4 2 2" xfId="660"/>
    <cellStyle name="Percent 3 2 4 2 3" xfId="661"/>
    <cellStyle name="Percent 3 2 4 2 3 2" xfId="662"/>
    <cellStyle name="Percent 3 2 4 3" xfId="663"/>
    <cellStyle name="Percent 3 2 5" xfId="664"/>
    <cellStyle name="Percent 3 2 5 2" xfId="665"/>
    <cellStyle name="Percent 3 2 5 3" xfId="666"/>
    <cellStyle name="Percent 3 2 5 3 2" xfId="667"/>
    <cellStyle name="Percent 3 2 6" xfId="668"/>
    <cellStyle name="Percent 3 2 7" xfId="669"/>
    <cellStyle name="Percent 3 2 7 2" xfId="670"/>
    <cellStyle name="Percent 3 3" xfId="671"/>
    <cellStyle name="Percent 3 4" xfId="672"/>
    <cellStyle name="Percent 3 5" xfId="673"/>
    <cellStyle name="Percent 3 5 2" xfId="674"/>
    <cellStyle name="Percent 3 5 3" xfId="675"/>
    <cellStyle name="Percent 3 5 4" xfId="676"/>
    <cellStyle name="Percent 3 6" xfId="677"/>
    <cellStyle name="Percent 3 6 2" xfId="678"/>
    <cellStyle name="Percent 3 7" xfId="679"/>
    <cellStyle name="Percent 3 8" xfId="680"/>
    <cellStyle name="Percent 3 9" xfId="681"/>
    <cellStyle name="Percent 30" xfId="682"/>
    <cellStyle name="Percent 31" xfId="514"/>
    <cellStyle name="Percent 4" xfId="683"/>
    <cellStyle name="Percent 4 2" xfId="684"/>
    <cellStyle name="Percent 4 3" xfId="685"/>
    <cellStyle name="Percent 4 3 2" xfId="686"/>
    <cellStyle name="Percent 4 3 3" xfId="687"/>
    <cellStyle name="Percent 4 3 4" xfId="688"/>
    <cellStyle name="Percent 4 4" xfId="689"/>
    <cellStyle name="Percent 4 4 2" xfId="690"/>
    <cellStyle name="Percent 4 4 2 2" xfId="691"/>
    <cellStyle name="Percent 4 4 2 3" xfId="692"/>
    <cellStyle name="Percent 4 4 2 3 2" xfId="693"/>
    <cellStyle name="Percent 4 4 3" xfId="694"/>
    <cellStyle name="Percent 4 5" xfId="695"/>
    <cellStyle name="Percent 4 5 2" xfId="696"/>
    <cellStyle name="Percent 4 5 3" xfId="697"/>
    <cellStyle name="Percent 4 5 3 2" xfId="698"/>
    <cellStyle name="Percent 4 6" xfId="699"/>
    <cellStyle name="Percent 4 7" xfId="700"/>
    <cellStyle name="Percent 4 7 2" xfId="701"/>
    <cellStyle name="Percent 5" xfId="702"/>
    <cellStyle name="Percent 5 2" xfId="703"/>
    <cellStyle name="Percent 5 3" xfId="704"/>
    <cellStyle name="Percent 5 3 2" xfId="705"/>
    <cellStyle name="Percent 5 3 3" xfId="706"/>
    <cellStyle name="Percent 5 4" xfId="707"/>
    <cellStyle name="Percent 5 4 2" xfId="708"/>
    <cellStyle name="Percent 5 4 3" xfId="709"/>
    <cellStyle name="Percent 5 4 4" xfId="710"/>
    <cellStyle name="Percent 5 5" xfId="711"/>
    <cellStyle name="Percent 5 5 2" xfId="712"/>
    <cellStyle name="Percent 5 5 2 2" xfId="713"/>
    <cellStyle name="Percent 5 5 2 3" xfId="714"/>
    <cellStyle name="Percent 5 5 2 3 2" xfId="715"/>
    <cellStyle name="Percent 5 5 3" xfId="716"/>
    <cellStyle name="Percent 5 6" xfId="717"/>
    <cellStyle name="Percent 5 6 2" xfId="718"/>
    <cellStyle name="Percent 5 6 3" xfId="719"/>
    <cellStyle name="Percent 5 6 3 2" xfId="720"/>
    <cellStyle name="Percent 5 7" xfId="721"/>
    <cellStyle name="Percent 5 8" xfId="722"/>
    <cellStyle name="Percent 5 8 2" xfId="723"/>
    <cellStyle name="Percent 5 9" xfId="724"/>
    <cellStyle name="Percent 5 9 2" xfId="725"/>
    <cellStyle name="Percent 5 9 3" xfId="726"/>
    <cellStyle name="Percent 5 9 3 2" xfId="727"/>
    <cellStyle name="Percent 6" xfId="728"/>
    <cellStyle name="Percent 6 10" xfId="729"/>
    <cellStyle name="Percent 6 11" xfId="730"/>
    <cellStyle name="Percent 6 11 2" xfId="731"/>
    <cellStyle name="Percent 6 11 2 2" xfId="732"/>
    <cellStyle name="Percent 6 11 2 3" xfId="733"/>
    <cellStyle name="Percent 6 11 2 3 2" xfId="734"/>
    <cellStyle name="Percent 6 12" xfId="735"/>
    <cellStyle name="Percent 6 13" xfId="736"/>
    <cellStyle name="Percent 6 13 2" xfId="737"/>
    <cellStyle name="Percent 6 13 2 2" xfId="738"/>
    <cellStyle name="Percent 6 13 2 3" xfId="739"/>
    <cellStyle name="Percent 6 13 2 3 2" xfId="740"/>
    <cellStyle name="Percent 6 14" xfId="741"/>
    <cellStyle name="Percent 6 14 2" xfId="742"/>
    <cellStyle name="Percent 6 15" xfId="743"/>
    <cellStyle name="Percent 6 16" xfId="744"/>
    <cellStyle name="Percent 6 16 2" xfId="745"/>
    <cellStyle name="Percent 6 2" xfId="746"/>
    <cellStyle name="Percent 6 3" xfId="747"/>
    <cellStyle name="Percent 6 4" xfId="748"/>
    <cellStyle name="Percent 6 5" xfId="749"/>
    <cellStyle name="Percent 6 6" xfId="750"/>
    <cellStyle name="Percent 6 7" xfId="751"/>
    <cellStyle name="Percent 6 7 2" xfId="752"/>
    <cellStyle name="Percent 6 7 2 2" xfId="753"/>
    <cellStyle name="Percent 6 7 2 3" xfId="754"/>
    <cellStyle name="Percent 6 8" xfId="755"/>
    <cellStyle name="Percent 6 9" xfId="756"/>
    <cellStyle name="Percent 7" xfId="757"/>
    <cellStyle name="Percent 7 10" xfId="758"/>
    <cellStyle name="Percent 7 11" xfId="759"/>
    <cellStyle name="Percent 7 11 2" xfId="760"/>
    <cellStyle name="Percent 7 11 2 2" xfId="761"/>
    <cellStyle name="Percent 7 11 2 3" xfId="762"/>
    <cellStyle name="Percent 7 11 2 3 2" xfId="763"/>
    <cellStyle name="Percent 7 12" xfId="764"/>
    <cellStyle name="Percent 7 12 2" xfId="765"/>
    <cellStyle name="Percent 7 13" xfId="766"/>
    <cellStyle name="Percent 7 14" xfId="767"/>
    <cellStyle name="Percent 7 14 2" xfId="768"/>
    <cellStyle name="Percent 7 2" xfId="769"/>
    <cellStyle name="Percent 7 3" xfId="770"/>
    <cellStyle name="Percent 7 4" xfId="771"/>
    <cellStyle name="Percent 7 5" xfId="772"/>
    <cellStyle name="Percent 7 5 2" xfId="773"/>
    <cellStyle name="Percent 7 5 2 2" xfId="774"/>
    <cellStyle name="Percent 7 5 2 3" xfId="775"/>
    <cellStyle name="Percent 7 5 2 4" xfId="776"/>
    <cellStyle name="Percent 7 6" xfId="777"/>
    <cellStyle name="Percent 7 7" xfId="778"/>
    <cellStyle name="Percent 7 8" xfId="779"/>
    <cellStyle name="Percent 7 9" xfId="780"/>
    <cellStyle name="Percent 7 9 2" xfId="781"/>
    <cellStyle name="Percent 7 9 2 2" xfId="782"/>
    <cellStyle name="Percent 7 9 2 3" xfId="783"/>
    <cellStyle name="Percent 7 9 2 3 2" xfId="784"/>
    <cellStyle name="Percent 8" xfId="785"/>
    <cellStyle name="Percent 8 2" xfId="786"/>
    <cellStyle name="Percent 8 3" xfId="787"/>
    <cellStyle name="Percent 8 4" xfId="788"/>
    <cellStyle name="Percent 8 5" xfId="789"/>
    <cellStyle name="Percent 9" xfId="790"/>
    <cellStyle name="Percent 9 2" xfId="791"/>
    <cellStyle name="Percent 9 3" xfId="792"/>
    <cellStyle name="Percent 9 4" xfId="793"/>
    <cellStyle name="Percent 9 5" xfId="794"/>
    <cellStyle name="PSChar" xfId="795"/>
    <cellStyle name="PSChar 10" xfId="796"/>
    <cellStyle name="PSChar 10 2" xfId="797"/>
    <cellStyle name="PSChar 10 2 2" xfId="798"/>
    <cellStyle name="PSChar 10 3" xfId="799"/>
    <cellStyle name="PSChar 2" xfId="800"/>
    <cellStyle name="PSChar 2 2" xfId="801"/>
    <cellStyle name="PSChar 2 2 2" xfId="802"/>
    <cellStyle name="PSChar 3" xfId="803"/>
    <cellStyle name="PSChar 3 2" xfId="804"/>
    <cellStyle name="PSChar 4" xfId="805"/>
    <cellStyle name="PSChar 4 2" xfId="806"/>
    <cellStyle name="PSChar 5" xfId="807"/>
    <cellStyle name="PSChar 5 2" xfId="808"/>
    <cellStyle name="PSChar 5 3" xfId="809"/>
    <cellStyle name="PSChar 5 3 2" xfId="810"/>
    <cellStyle name="PSChar 6" xfId="811"/>
    <cellStyle name="PSChar 6 2" xfId="812"/>
    <cellStyle name="PSChar 7" xfId="813"/>
    <cellStyle name="PSChar 8" xfId="814"/>
    <cellStyle name="PSChar 8 2" xfId="815"/>
    <cellStyle name="PSChar 9" xfId="816"/>
    <cellStyle name="PSChar 9 2" xfId="817"/>
    <cellStyle name="PSDate" xfId="818"/>
    <cellStyle name="PSDate 2" xfId="819"/>
    <cellStyle name="PSDate 2 2" xfId="820"/>
    <cellStyle name="PSDate 2 2 2" xfId="821"/>
    <cellStyle name="PSDate 3" xfId="822"/>
    <cellStyle name="PSDate 3 2" xfId="823"/>
    <cellStyle name="PSDate 4" xfId="824"/>
    <cellStyle name="PSDate 4 2" xfId="825"/>
    <cellStyle name="PSDate 5" xfId="826"/>
    <cellStyle name="PSDate 5 2" xfId="827"/>
    <cellStyle name="PSDate 5 3" xfId="828"/>
    <cellStyle name="PSDate 5 3 2" xfId="829"/>
    <cellStyle name="PSDate 6" xfId="830"/>
    <cellStyle name="PSDate 6 2" xfId="831"/>
    <cellStyle name="PSDate 7" xfId="832"/>
    <cellStyle name="PSDate 8" xfId="833"/>
    <cellStyle name="PSDate 8 2" xfId="834"/>
    <cellStyle name="PSDate 9" xfId="835"/>
    <cellStyle name="PSDate 9 2" xfId="836"/>
    <cellStyle name="PSDate 9 2 2" xfId="837"/>
    <cellStyle name="PSDate 9 3" xfId="838"/>
    <cellStyle name="PSDec" xfId="839"/>
    <cellStyle name="PSDec 10" xfId="840"/>
    <cellStyle name="PSDec 10 2" xfId="841"/>
    <cellStyle name="PSDec 10 2 2" xfId="842"/>
    <cellStyle name="PSDec 10 3" xfId="843"/>
    <cellStyle name="PSDec 2" xfId="844"/>
    <cellStyle name="PSDec 2 2" xfId="845"/>
    <cellStyle name="PSDec 2 2 2" xfId="846"/>
    <cellStyle name="PSDec 3" xfId="847"/>
    <cellStyle name="PSDec 3 2" xfId="848"/>
    <cellStyle name="PSDec 4" xfId="849"/>
    <cellStyle name="PSDec 4 2" xfId="850"/>
    <cellStyle name="PSDec 5" xfId="851"/>
    <cellStyle name="PSDec 5 2" xfId="852"/>
    <cellStyle name="PSDec 5 3" xfId="853"/>
    <cellStyle name="PSDec 5 3 2" xfId="854"/>
    <cellStyle name="PSDec 6" xfId="855"/>
    <cellStyle name="PSDec 6 2" xfId="856"/>
    <cellStyle name="PSDec 7" xfId="857"/>
    <cellStyle name="PSDec 8" xfId="858"/>
    <cellStyle name="PSDec 8 2" xfId="859"/>
    <cellStyle name="PSDec 9" xfId="860"/>
    <cellStyle name="PSDec 9 2" xfId="861"/>
    <cellStyle name="PSHeading" xfId="862"/>
    <cellStyle name="PSHeading 2" xfId="863"/>
    <cellStyle name="PSHeading 2 2" xfId="864"/>
    <cellStyle name="PSHeading 2 2 2" xfId="865"/>
    <cellStyle name="PSHeading 2 2 3" xfId="866"/>
    <cellStyle name="PSHeading 2 2 3 2" xfId="867"/>
    <cellStyle name="PSHeading 3" xfId="868"/>
    <cellStyle name="PSHeading 3 2" xfId="869"/>
    <cellStyle name="PSHeading 3 3" xfId="870"/>
    <cellStyle name="PSHeading 3 3 2" xfId="871"/>
    <cellStyle name="PSHeading 4" xfId="872"/>
    <cellStyle name="PSHeading 4 2" xfId="873"/>
    <cellStyle name="PSHeading 5" xfId="874"/>
    <cellStyle name="PSHeading 5 2" xfId="875"/>
    <cellStyle name="PSHeading 6" xfId="876"/>
    <cellStyle name="PSHeading 6 2" xfId="877"/>
    <cellStyle name="PSHeading 6 2 2" xfId="878"/>
    <cellStyle name="PSHeading 6 3" xfId="879"/>
    <cellStyle name="PSInt" xfId="880"/>
    <cellStyle name="PSInt 10" xfId="881"/>
    <cellStyle name="PSInt 10 2" xfId="882"/>
    <cellStyle name="PSInt 10 2 2" xfId="883"/>
    <cellStyle name="PSInt 10 3" xfId="884"/>
    <cellStyle name="PSInt 2" xfId="885"/>
    <cellStyle name="PSInt 2 2" xfId="886"/>
    <cellStyle name="PSInt 2 2 2" xfId="887"/>
    <cellStyle name="PSInt 3" xfId="888"/>
    <cellStyle name="PSInt 3 2" xfId="889"/>
    <cellStyle name="PSInt 4" xfId="890"/>
    <cellStyle name="PSInt 4 2" xfId="891"/>
    <cellStyle name="PSInt 5" xfId="892"/>
    <cellStyle name="PSInt 5 2" xfId="893"/>
    <cellStyle name="PSInt 5 3" xfId="894"/>
    <cellStyle name="PSInt 5 3 2" xfId="895"/>
    <cellStyle name="PSInt 6" xfId="896"/>
    <cellStyle name="PSInt 6 2" xfId="897"/>
    <cellStyle name="PSInt 7" xfId="898"/>
    <cellStyle name="PSInt 8" xfId="899"/>
    <cellStyle name="PSInt 8 2" xfId="900"/>
    <cellStyle name="PSInt 9" xfId="901"/>
    <cellStyle name="PSInt 9 2" xfId="902"/>
    <cellStyle name="PSSpacer" xfId="903"/>
    <cellStyle name="PSSpacer 2" xfId="904"/>
    <cellStyle name="PSSpacer 2 2" xfId="905"/>
    <cellStyle name="PSSpacer 3" xfId="906"/>
    <cellStyle name="PSSpacer 3 2" xfId="907"/>
    <cellStyle name="PSSpacer 4" xfId="908"/>
    <cellStyle name="PSSpacer 4 2" xfId="909"/>
    <cellStyle name="PSSpacer 5" xfId="910"/>
    <cellStyle name="PSSpacer 5 2" xfId="911"/>
    <cellStyle name="PSSpacer 5 3" xfId="912"/>
    <cellStyle name="PSSpacer 5 3 2" xfId="913"/>
    <cellStyle name="PSSpacer 6" xfId="914"/>
    <cellStyle name="PSSpacer 6 2" xfId="915"/>
    <cellStyle name="PSSpacer 7" xfId="916"/>
    <cellStyle name="PSSpacer 8" xfId="917"/>
    <cellStyle name="PSSpacer 8 2" xfId="918"/>
    <cellStyle name="PSSpacer 9" xfId="919"/>
    <cellStyle name="PSSpacer 9 2" xfId="920"/>
    <cellStyle name="PSSpacer 9 2 2" xfId="921"/>
    <cellStyle name="PSSpacer 9 3" xfId="922"/>
    <cellStyle name="Title 2" xfId="923"/>
    <cellStyle name="Total 2" xfId="924"/>
    <cellStyle name="Warning Text 2" xfId="925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4</xdr:row>
      <xdr:rowOff>38100</xdr:rowOff>
    </xdr:from>
    <xdr:to>
      <xdr:col>19</xdr:col>
      <xdr:colOff>554038</xdr:colOff>
      <xdr:row>27</xdr:row>
      <xdr:rowOff>39688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85800"/>
          <a:ext cx="4773613" cy="5011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728799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0" y="47625"/>
          <a:ext cx="72879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126364</xdr:colOff>
      <xdr:row>1</xdr:row>
      <xdr:rowOff>47625</xdr:rowOff>
    </xdr:from>
    <xdr:to>
      <xdr:col>2</xdr:col>
      <xdr:colOff>725142</xdr:colOff>
      <xdr:row>2</xdr:row>
      <xdr:rowOff>142876</xdr:rowOff>
    </xdr:to>
    <xdr:sp macro="Hide_ZERO_rows" textlink="">
      <xdr:nvSpPr>
        <xdr:cNvPr id="3" name="AutoShape 4"/>
        <xdr:cNvSpPr>
          <a:spLocks noChangeArrowheads="1"/>
        </xdr:cNvSpPr>
      </xdr:nvSpPr>
      <xdr:spPr bwMode="auto">
        <a:xfrm>
          <a:off x="126364" y="47625"/>
          <a:ext cx="1446503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128269</xdr:colOff>
      <xdr:row>1</xdr:row>
      <xdr:rowOff>47625</xdr:rowOff>
    </xdr:from>
    <xdr:to>
      <xdr:col>2</xdr:col>
      <xdr:colOff>721631</xdr:colOff>
      <xdr:row>2</xdr:row>
      <xdr:rowOff>142876</xdr:rowOff>
    </xdr:to>
    <xdr:sp macro="Hide_ZERO_rows" textlink="">
      <xdr:nvSpPr>
        <xdr:cNvPr id="4" name="AutoShape 4"/>
        <xdr:cNvSpPr>
          <a:spLocks noChangeArrowheads="1"/>
        </xdr:cNvSpPr>
      </xdr:nvSpPr>
      <xdr:spPr bwMode="auto">
        <a:xfrm>
          <a:off x="128269" y="47625"/>
          <a:ext cx="144108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140334</xdr:colOff>
      <xdr:row>1</xdr:row>
      <xdr:rowOff>47625</xdr:rowOff>
    </xdr:from>
    <xdr:to>
      <xdr:col>2</xdr:col>
      <xdr:colOff>726288</xdr:colOff>
      <xdr:row>2</xdr:row>
      <xdr:rowOff>142876</xdr:rowOff>
    </xdr:to>
    <xdr:sp macro="Hide_ZERO_rows" textlink="">
      <xdr:nvSpPr>
        <xdr:cNvPr id="27" name="AutoShape 4"/>
        <xdr:cNvSpPr>
          <a:spLocks noChangeArrowheads="1"/>
        </xdr:cNvSpPr>
      </xdr:nvSpPr>
      <xdr:spPr bwMode="auto">
        <a:xfrm>
          <a:off x="140334" y="47625"/>
          <a:ext cx="143367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142239</xdr:colOff>
      <xdr:row>1</xdr:row>
      <xdr:rowOff>47625</xdr:rowOff>
    </xdr:from>
    <xdr:to>
      <xdr:col>2</xdr:col>
      <xdr:colOff>730346</xdr:colOff>
      <xdr:row>2</xdr:row>
      <xdr:rowOff>142876</xdr:rowOff>
    </xdr:to>
    <xdr:sp macro="Hide_ZERO_rows" textlink="">
      <xdr:nvSpPr>
        <xdr:cNvPr id="28" name="AutoShape 4"/>
        <xdr:cNvSpPr>
          <a:spLocks noChangeArrowheads="1"/>
        </xdr:cNvSpPr>
      </xdr:nvSpPr>
      <xdr:spPr bwMode="auto">
        <a:xfrm>
          <a:off x="142239" y="47625"/>
          <a:ext cx="1435832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29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0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1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2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3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4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5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6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7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8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9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0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1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2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3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4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5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6" name="AutoShape 4"/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142239</xdr:colOff>
      <xdr:row>1</xdr:row>
      <xdr:rowOff>47625</xdr:rowOff>
    </xdr:from>
    <xdr:to>
      <xdr:col>2</xdr:col>
      <xdr:colOff>713320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142239" y="47625"/>
          <a:ext cx="152358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3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4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5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6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7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8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9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10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11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12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13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121919</xdr:colOff>
      <xdr:row>1</xdr:row>
      <xdr:rowOff>47625</xdr:rowOff>
    </xdr:from>
    <xdr:to>
      <xdr:col>2</xdr:col>
      <xdr:colOff>725276</xdr:colOff>
      <xdr:row>2</xdr:row>
      <xdr:rowOff>142876</xdr:rowOff>
    </xdr:to>
    <xdr:sp macro="Hide_ZERO_rows" textlink="">
      <xdr:nvSpPr>
        <xdr:cNvPr id="14" name="AutoShape 4"/>
        <xdr:cNvSpPr>
          <a:spLocks noChangeArrowheads="1"/>
        </xdr:cNvSpPr>
      </xdr:nvSpPr>
      <xdr:spPr bwMode="auto">
        <a:xfrm>
          <a:off x="121919" y="47625"/>
          <a:ext cx="155585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15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16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17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18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19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0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1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2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3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4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365125</xdr:colOff>
      <xdr:row>5</xdr:row>
      <xdr:rowOff>152400</xdr:rowOff>
    </xdr:from>
    <xdr:to>
      <xdr:col>2</xdr:col>
      <xdr:colOff>2537511</xdr:colOff>
      <xdr:row>7</xdr:row>
      <xdr:rowOff>68710</xdr:rowOff>
    </xdr:to>
    <xdr:sp macro="Hide_ZERO_rows" textlink="">
      <xdr:nvSpPr>
        <xdr:cNvPr id="25" name="AutoShape 4"/>
        <xdr:cNvSpPr>
          <a:spLocks noChangeArrowheads="1"/>
        </xdr:cNvSpPr>
      </xdr:nvSpPr>
      <xdr:spPr bwMode="auto">
        <a:xfrm>
          <a:off x="365125" y="819150"/>
          <a:ext cx="3124886" cy="259210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  <xdr:twoCellAnchor>
    <xdr:from>
      <xdr:col>1</xdr:col>
      <xdr:colOff>371475</xdr:colOff>
      <xdr:row>5</xdr:row>
      <xdr:rowOff>152400</xdr:rowOff>
    </xdr:from>
    <xdr:to>
      <xdr:col>2</xdr:col>
      <xdr:colOff>2543175</xdr:colOff>
      <xdr:row>7</xdr:row>
      <xdr:rowOff>66676</xdr:rowOff>
    </xdr:to>
    <xdr:sp macro="Hide_ZERO_rows" textlink="">
      <xdr:nvSpPr>
        <xdr:cNvPr id="26" name="AutoShape 4"/>
        <xdr:cNvSpPr>
          <a:spLocks noChangeArrowheads="1"/>
        </xdr:cNvSpPr>
      </xdr:nvSpPr>
      <xdr:spPr bwMode="auto">
        <a:xfrm>
          <a:off x="371475" y="819150"/>
          <a:ext cx="3124200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Rows if YTD is Zero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01_Regulatory%20Services/02_Cases/2020%20Cases/01%202020-00174%20Base%20Rate%20Case/Adjustments/02_Scott%20Adjustments/LMS%20Worksheets/ADJS/ES%20BRR%20and%20Adjs/2017-00179/Base%20Revenue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 - 3 (2)"/>
      <sheetName val="AJE - 3"/>
      <sheetName val="Environmental"/>
      <sheetName val="IS"/>
      <sheetName val="Mitchell Retirements by Mth ADJ"/>
      <sheetName val="03 Remove FGD Expenses  "/>
      <sheetName val="05 Revenue Adjustment"/>
      <sheetName val="Rockport"/>
      <sheetName val="Non-FGD"/>
      <sheetName val="FGD"/>
      <sheetName val="Property Tax"/>
      <sheetName val="Rate Base Adjustment"/>
      <sheetName val="Allocation Factors"/>
      <sheetName val="Query"/>
      <sheetName val="403 &amp; 408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" sqref="H5"/>
    </sheetView>
  </sheetViews>
  <sheetFormatPr defaultRowHeight="12.75"/>
  <cols>
    <col min="1" max="1" width="58" style="1" customWidth="1"/>
    <col min="2" max="2" width="9.85546875" style="1" customWidth="1"/>
    <col min="3" max="3" width="13.140625" style="1" bestFit="1" customWidth="1"/>
    <col min="4" max="16384" width="9.140625" style="1"/>
  </cols>
  <sheetData>
    <row r="1" spans="1:3" ht="13.5" thickBot="1">
      <c r="A1" s="26"/>
      <c r="C1" s="42" t="s">
        <v>47</v>
      </c>
    </row>
    <row r="2" spans="1:3">
      <c r="A2" s="2" t="s">
        <v>0</v>
      </c>
      <c r="B2" s="3"/>
      <c r="C2" s="4">
        <v>44530</v>
      </c>
    </row>
    <row r="3" spans="1:3">
      <c r="A3" s="5"/>
      <c r="B3" s="6"/>
      <c r="C3" s="7"/>
    </row>
    <row r="4" spans="1:3">
      <c r="A4" s="5" t="s">
        <v>1</v>
      </c>
      <c r="B4" s="6"/>
      <c r="C4" s="8">
        <v>329590081.64500052</v>
      </c>
    </row>
    <row r="5" spans="1:3">
      <c r="A5" s="5" t="s">
        <v>2</v>
      </c>
      <c r="B5" s="6"/>
      <c r="C5" s="9">
        <v>140083082.15999997</v>
      </c>
    </row>
    <row r="6" spans="1:3">
      <c r="A6" s="10" t="s">
        <v>3</v>
      </c>
      <c r="B6" s="11"/>
      <c r="C6" s="12">
        <v>33865595</v>
      </c>
    </row>
    <row r="7" spans="1:3" ht="13.5" thickBot="1">
      <c r="A7" s="5" t="s">
        <v>4</v>
      </c>
      <c r="B7" s="6"/>
      <c r="C7" s="38">
        <f>C4-C5-C6</f>
        <v>155641404.48500055</v>
      </c>
    </row>
    <row r="8" spans="1:3" ht="13.5" thickTop="1">
      <c r="A8" s="5" t="s">
        <v>3413</v>
      </c>
      <c r="B8" s="6"/>
      <c r="C8" s="9">
        <v>0</v>
      </c>
    </row>
    <row r="9" spans="1:3">
      <c r="A9" s="5" t="s">
        <v>3414</v>
      </c>
      <c r="B9" s="6"/>
      <c r="C9" s="9">
        <v>0</v>
      </c>
    </row>
    <row r="10" spans="1:3">
      <c r="A10" s="5" t="s">
        <v>3415</v>
      </c>
      <c r="B10" s="6"/>
      <c r="C10" s="9">
        <v>0</v>
      </c>
    </row>
    <row r="11" spans="1:3">
      <c r="A11" s="5" t="s">
        <v>3416</v>
      </c>
      <c r="B11" s="6"/>
      <c r="C11" s="9">
        <v>0</v>
      </c>
    </row>
    <row r="12" spans="1:3">
      <c r="A12" s="5" t="s">
        <v>5</v>
      </c>
      <c r="B12" s="6"/>
      <c r="C12" s="9">
        <v>1701057.9500000002</v>
      </c>
    </row>
    <row r="13" spans="1:3">
      <c r="A13" s="5" t="s">
        <v>6</v>
      </c>
      <c r="B13" s="6"/>
      <c r="C13" s="9">
        <v>0</v>
      </c>
    </row>
    <row r="14" spans="1:3">
      <c r="A14" s="5" t="s">
        <v>7</v>
      </c>
      <c r="B14" s="6"/>
      <c r="C14" s="9">
        <v>146098.35</v>
      </c>
    </row>
    <row r="15" spans="1:3">
      <c r="A15" s="5" t="s">
        <v>8</v>
      </c>
      <c r="B15" s="6"/>
      <c r="C15" s="9">
        <v>0</v>
      </c>
    </row>
    <row r="16" spans="1:3">
      <c r="A16" s="5" t="s">
        <v>9</v>
      </c>
      <c r="B16" s="6"/>
      <c r="C16" s="13">
        <v>0</v>
      </c>
    </row>
    <row r="17" spans="1:3" ht="13.5" thickBot="1">
      <c r="A17" s="14" t="s">
        <v>10</v>
      </c>
      <c r="B17" s="15"/>
      <c r="C17" s="38">
        <f>SUM(C7:C16)</f>
        <v>157488560.78500053</v>
      </c>
    </row>
    <row r="18" spans="1:3" ht="13.5" thickTop="1">
      <c r="A18" s="5" t="s">
        <v>11</v>
      </c>
      <c r="B18" s="359">
        <f>'3.15 '!S18</f>
        <v>7.4999999999999997E-2</v>
      </c>
      <c r="C18" s="7" t="s">
        <v>27</v>
      </c>
    </row>
    <row r="19" spans="1:3">
      <c r="A19" s="5" t="s">
        <v>12</v>
      </c>
      <c r="B19" s="11"/>
      <c r="C19" s="360">
        <f t="shared" ref="C19" si="0">$B$18/12</f>
        <v>6.2499999999999995E-3</v>
      </c>
    </row>
    <row r="20" spans="1:3">
      <c r="A20" s="5" t="s">
        <v>13</v>
      </c>
      <c r="B20" s="11"/>
      <c r="C20" s="43">
        <f>C17*C19</f>
        <v>984303.50490625319</v>
      </c>
    </row>
    <row r="21" spans="1:3">
      <c r="A21" s="5" t="s">
        <v>14</v>
      </c>
      <c r="B21" s="11"/>
      <c r="C21" s="271">
        <v>-45659.86</v>
      </c>
    </row>
    <row r="22" spans="1:3">
      <c r="A22" s="5" t="s">
        <v>3412</v>
      </c>
      <c r="B22" s="11"/>
      <c r="C22" s="271">
        <v>0</v>
      </c>
    </row>
    <row r="23" spans="1:3">
      <c r="A23" s="5" t="s">
        <v>16</v>
      </c>
      <c r="B23" s="11"/>
      <c r="C23" s="12">
        <v>0</v>
      </c>
    </row>
    <row r="24" spans="1:3">
      <c r="A24" s="5" t="s">
        <v>17</v>
      </c>
      <c r="B24" s="11"/>
      <c r="C24" s="12">
        <v>0</v>
      </c>
    </row>
    <row r="25" spans="1:3">
      <c r="A25" s="5" t="s">
        <v>18</v>
      </c>
      <c r="B25" s="11"/>
      <c r="C25" s="17">
        <v>121849.23</v>
      </c>
    </row>
    <row r="26" spans="1:3">
      <c r="A26" s="5" t="s">
        <v>19</v>
      </c>
      <c r="B26" s="11"/>
      <c r="C26" s="9">
        <v>4226.09</v>
      </c>
    </row>
    <row r="27" spans="1:3">
      <c r="A27" s="5" t="s">
        <v>20</v>
      </c>
      <c r="B27" s="11"/>
      <c r="C27" s="9">
        <v>1444.21</v>
      </c>
    </row>
    <row r="28" spans="1:3">
      <c r="A28" s="5" t="s">
        <v>21</v>
      </c>
      <c r="B28" s="11"/>
      <c r="C28" s="9">
        <v>0</v>
      </c>
    </row>
    <row r="29" spans="1:3">
      <c r="A29" s="5" t="s">
        <v>3417</v>
      </c>
      <c r="B29" s="11"/>
      <c r="C29" s="9">
        <v>0</v>
      </c>
    </row>
    <row r="30" spans="1:3">
      <c r="A30" s="5" t="s">
        <v>3418</v>
      </c>
      <c r="B30" s="11"/>
      <c r="C30" s="9">
        <v>0</v>
      </c>
    </row>
    <row r="31" spans="1:3">
      <c r="A31" s="5" t="s">
        <v>22</v>
      </c>
      <c r="B31" s="6"/>
      <c r="C31" s="9">
        <v>0</v>
      </c>
    </row>
    <row r="32" spans="1:3">
      <c r="A32" s="5" t="s">
        <v>23</v>
      </c>
      <c r="B32" s="6"/>
      <c r="C32" s="18">
        <v>0</v>
      </c>
    </row>
    <row r="33" spans="1:3" ht="13.5" thickBot="1">
      <c r="A33" s="14" t="s">
        <v>24</v>
      </c>
      <c r="B33" s="15"/>
      <c r="C33" s="38">
        <f>SUM(C20:C32)</f>
        <v>1066163.1749062533</v>
      </c>
    </row>
    <row r="34" spans="1:3" ht="13.5" thickTop="1">
      <c r="A34" s="5" t="s">
        <v>25</v>
      </c>
      <c r="B34" s="6"/>
      <c r="C34" s="19">
        <v>142979.47</v>
      </c>
    </row>
    <row r="35" spans="1:3">
      <c r="A35" s="5" t="s">
        <v>26</v>
      </c>
      <c r="B35" s="6" t="s">
        <v>27</v>
      </c>
      <c r="C35" s="9">
        <v>0</v>
      </c>
    </row>
    <row r="36" spans="1:3" ht="13.5" thickBot="1">
      <c r="A36" s="14" t="s">
        <v>28</v>
      </c>
      <c r="B36" s="15"/>
      <c r="C36" s="38">
        <f>SUM(C34:C35)</f>
        <v>142979.47</v>
      </c>
    </row>
    <row r="37" spans="1:3" ht="13.5" thickTop="1">
      <c r="A37" s="5" t="s">
        <v>29</v>
      </c>
      <c r="B37" s="6"/>
      <c r="C37" s="43">
        <f>C4*0.0296/12</f>
        <v>812988.86805766809</v>
      </c>
    </row>
    <row r="38" spans="1:3">
      <c r="A38" s="5" t="s">
        <v>30</v>
      </c>
      <c r="B38" s="6"/>
      <c r="C38" s="9">
        <v>0</v>
      </c>
    </row>
    <row r="39" spans="1:3">
      <c r="A39" s="5" t="s">
        <v>31</v>
      </c>
      <c r="B39" s="6"/>
      <c r="C39" s="43">
        <f>C4*'Property Tax'!$B$1*'Property Tax'!$B$3*'Property Tax'!$B$5/12</f>
        <v>16469.616379800675</v>
      </c>
    </row>
    <row r="40" spans="1:3" ht="13.5" thickBot="1">
      <c r="A40" s="14" t="s">
        <v>32</v>
      </c>
      <c r="B40" s="15"/>
      <c r="C40" s="38">
        <f>SUM(C37:C39)</f>
        <v>829458.48443746881</v>
      </c>
    </row>
    <row r="41" spans="1:3" ht="13.5" thickTop="1">
      <c r="A41" s="14" t="s">
        <v>33</v>
      </c>
      <c r="B41" s="44"/>
      <c r="C41" s="39">
        <f>SUM(C21:C32)+C36+C40</f>
        <v>1054297.6244374688</v>
      </c>
    </row>
    <row r="42" spans="1:3">
      <c r="A42" s="14" t="s">
        <v>34</v>
      </c>
      <c r="B42" s="15"/>
      <c r="C42" s="20">
        <v>1073331</v>
      </c>
    </row>
    <row r="43" spans="1:3">
      <c r="A43" s="14" t="s">
        <v>35</v>
      </c>
      <c r="B43" s="44"/>
      <c r="C43" s="40">
        <f>C41-C42</f>
        <v>-19033.375562531175</v>
      </c>
    </row>
    <row r="44" spans="1:3" ht="13.5" thickBot="1">
      <c r="A44" s="23" t="s">
        <v>1684</v>
      </c>
      <c r="B44" s="363">
        <f>'3.15 '!O42-1</f>
        <v>6.092999999999904E-3</v>
      </c>
      <c r="C44" s="364">
        <f>C43*$B$44</f>
        <v>-115.97035730250062</v>
      </c>
    </row>
    <row r="45" spans="1:3" ht="14.25" thickTop="1" thickBot="1">
      <c r="A45" s="21" t="s">
        <v>1681</v>
      </c>
      <c r="B45" s="22"/>
      <c r="C45" s="41">
        <f>C44+C40+C36+C33</f>
        <v>2038485.1589864197</v>
      </c>
    </row>
  </sheetData>
  <pageMargins left="0.7" right="0.7" top="0.75" bottom="0.75" header="0.3" footer="0.3"/>
  <ignoredErrors>
    <ignoredError sqref="C33 C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"/>
    </sheetView>
  </sheetViews>
  <sheetFormatPr defaultRowHeight="12.75"/>
  <cols>
    <col min="1" max="1" width="57.7109375" style="1" customWidth="1"/>
    <col min="2" max="2" width="12" style="1" bestFit="1" customWidth="1"/>
    <col min="3" max="3" width="14.28515625" style="1" customWidth="1"/>
    <col min="4" max="4" width="12.85546875" style="1" bestFit="1" customWidth="1"/>
    <col min="5" max="16384" width="9.140625" style="1"/>
  </cols>
  <sheetData>
    <row r="1" spans="1:4" ht="13.5" thickBot="1">
      <c r="A1" s="26"/>
      <c r="C1" s="42" t="s">
        <v>47</v>
      </c>
    </row>
    <row r="2" spans="1:4">
      <c r="A2" s="2" t="s">
        <v>0</v>
      </c>
      <c r="B2" s="3"/>
      <c r="C2" s="4">
        <v>44530</v>
      </c>
    </row>
    <row r="3" spans="1:4">
      <c r="A3" s="5"/>
      <c r="B3" s="6"/>
      <c r="C3" s="7"/>
    </row>
    <row r="4" spans="1:4">
      <c r="A4" s="5" t="s">
        <v>1</v>
      </c>
      <c r="B4" s="6"/>
      <c r="C4" s="8">
        <v>384452853.63500011</v>
      </c>
    </row>
    <row r="5" spans="1:4">
      <c r="A5" s="5" t="s">
        <v>2</v>
      </c>
      <c r="B5" s="6"/>
      <c r="C5" s="9">
        <v>147108285.06000003</v>
      </c>
    </row>
    <row r="6" spans="1:4">
      <c r="A6" s="10" t="s">
        <v>3</v>
      </c>
      <c r="B6" s="11"/>
      <c r="C6" s="12">
        <v>45435492</v>
      </c>
    </row>
    <row r="7" spans="1:4" ht="13.5" thickBot="1">
      <c r="A7" s="5" t="s">
        <v>4</v>
      </c>
      <c r="B7" s="6"/>
      <c r="C7" s="38">
        <f>C4-C5-C6</f>
        <v>191909076.57500008</v>
      </c>
    </row>
    <row r="8" spans="1:4" ht="13.5" thickTop="1">
      <c r="A8" s="5" t="s">
        <v>3413</v>
      </c>
      <c r="B8" s="6"/>
      <c r="C8" s="9">
        <v>8536856.5999999996</v>
      </c>
    </row>
    <row r="9" spans="1:4">
      <c r="A9" s="5" t="s">
        <v>3414</v>
      </c>
      <c r="B9" s="6"/>
      <c r="C9" s="9">
        <v>20754.13</v>
      </c>
    </row>
    <row r="10" spans="1:4">
      <c r="A10" s="10" t="s">
        <v>3415</v>
      </c>
      <c r="B10" s="6"/>
      <c r="C10" s="9">
        <v>0</v>
      </c>
    </row>
    <row r="11" spans="1:4">
      <c r="A11" s="10" t="s">
        <v>3416</v>
      </c>
      <c r="B11" s="6"/>
      <c r="C11" s="9">
        <v>0</v>
      </c>
    </row>
    <row r="12" spans="1:4">
      <c r="A12" s="10" t="s">
        <v>5</v>
      </c>
      <c r="B12" s="6"/>
      <c r="C12" s="9">
        <v>0</v>
      </c>
      <c r="D12" s="28"/>
    </row>
    <row r="13" spans="1:4">
      <c r="A13" s="10" t="s">
        <v>6</v>
      </c>
      <c r="B13" s="6"/>
      <c r="C13" s="9">
        <v>334120.03000000003</v>
      </c>
      <c r="D13" s="28"/>
    </row>
    <row r="14" spans="1:4">
      <c r="A14" s="10" t="s">
        <v>7</v>
      </c>
      <c r="B14" s="6"/>
      <c r="C14" s="9">
        <v>0</v>
      </c>
      <c r="D14" s="28"/>
    </row>
    <row r="15" spans="1:4">
      <c r="A15" s="10" t="s">
        <v>8</v>
      </c>
      <c r="B15" s="6"/>
      <c r="C15" s="9">
        <v>961780.76</v>
      </c>
      <c r="D15" s="28"/>
    </row>
    <row r="16" spans="1:4">
      <c r="A16" s="10" t="s">
        <v>1800</v>
      </c>
      <c r="B16" s="6"/>
      <c r="C16" s="9">
        <v>1729404.06</v>
      </c>
      <c r="D16" s="28"/>
    </row>
    <row r="17" spans="1:4">
      <c r="A17" s="10" t="s">
        <v>9</v>
      </c>
      <c r="B17" s="6"/>
      <c r="C17" s="13">
        <v>0</v>
      </c>
      <c r="D17" s="28"/>
    </row>
    <row r="18" spans="1:4">
      <c r="A18" s="10" t="s">
        <v>1798</v>
      </c>
      <c r="B18" s="6"/>
      <c r="C18" s="9">
        <v>218135633</v>
      </c>
      <c r="D18" s="28"/>
    </row>
    <row r="19" spans="1:4">
      <c r="A19" s="10" t="s">
        <v>1799</v>
      </c>
      <c r="B19" s="6"/>
      <c r="C19" s="13">
        <f>C20-C18</f>
        <v>-14643640.844999939</v>
      </c>
      <c r="D19" s="28"/>
    </row>
    <row r="20" spans="1:4" ht="13.5" thickBot="1">
      <c r="A20" s="23" t="s">
        <v>10</v>
      </c>
      <c r="B20" s="15"/>
      <c r="C20" s="38">
        <f>SUM(C7:C17)</f>
        <v>203491992.15500006</v>
      </c>
    </row>
    <row r="21" spans="1:4" ht="13.5" thickTop="1">
      <c r="A21" s="5" t="s">
        <v>3419</v>
      </c>
      <c r="B21" s="366">
        <v>7.6200000000000004E-2</v>
      </c>
      <c r="C21" s="360">
        <f>B21/12</f>
        <v>6.3500000000000006E-3</v>
      </c>
    </row>
    <row r="22" spans="1:4">
      <c r="A22" s="5" t="s">
        <v>3420</v>
      </c>
      <c r="B22" s="366">
        <f>'3.15 '!S18</f>
        <v>7.4999999999999997E-2</v>
      </c>
      <c r="C22" s="360">
        <f>B22/12</f>
        <v>6.2499999999999995E-3</v>
      </c>
    </row>
    <row r="23" spans="1:4">
      <c r="A23" s="5" t="s">
        <v>1801</v>
      </c>
      <c r="B23" s="11"/>
      <c r="C23" s="43">
        <f>C18*C21</f>
        <v>1385161.2695500001</v>
      </c>
    </row>
    <row r="24" spans="1:4">
      <c r="A24" s="5" t="s">
        <v>1802</v>
      </c>
      <c r="B24" s="11"/>
      <c r="C24" s="43">
        <f>C19*C22</f>
        <v>-91522.755281249614</v>
      </c>
    </row>
    <row r="25" spans="1:4">
      <c r="A25" s="5" t="s">
        <v>14</v>
      </c>
      <c r="B25" s="11"/>
      <c r="C25" s="16">
        <v>0</v>
      </c>
      <c r="D25" s="28"/>
    </row>
    <row r="26" spans="1:4">
      <c r="A26" s="5" t="s">
        <v>15</v>
      </c>
      <c r="B26" s="11"/>
      <c r="C26" s="17">
        <v>0</v>
      </c>
      <c r="D26" s="28"/>
    </row>
    <row r="27" spans="1:4">
      <c r="A27" s="5" t="s">
        <v>16</v>
      </c>
      <c r="B27" s="11"/>
      <c r="C27" s="9">
        <v>38077.550000000003</v>
      </c>
      <c r="D27" s="28"/>
    </row>
    <row r="28" spans="1:4">
      <c r="A28" s="5" t="s">
        <v>17</v>
      </c>
      <c r="B28" s="11"/>
      <c r="C28" s="9">
        <v>831.30000000000007</v>
      </c>
      <c r="D28" s="28"/>
    </row>
    <row r="29" spans="1:4">
      <c r="A29" s="5" t="s">
        <v>18</v>
      </c>
      <c r="B29" s="11"/>
      <c r="C29" s="16">
        <v>0</v>
      </c>
      <c r="D29" s="28"/>
    </row>
    <row r="30" spans="1:4">
      <c r="A30" s="5" t="s">
        <v>19</v>
      </c>
      <c r="B30" s="11"/>
      <c r="C30" s="9">
        <v>0</v>
      </c>
      <c r="D30" s="28"/>
    </row>
    <row r="31" spans="1:4">
      <c r="A31" s="5" t="s">
        <v>20</v>
      </c>
      <c r="B31" s="11"/>
      <c r="C31" s="9">
        <v>0</v>
      </c>
      <c r="D31" s="28"/>
    </row>
    <row r="32" spans="1:4">
      <c r="A32" s="5" t="s">
        <v>21</v>
      </c>
      <c r="B32" s="11"/>
      <c r="C32" s="9">
        <v>5755.5</v>
      </c>
    </row>
    <row r="33" spans="1:3">
      <c r="A33" s="5" t="s">
        <v>3417</v>
      </c>
      <c r="B33" s="11"/>
      <c r="C33" s="9">
        <v>1793.57</v>
      </c>
    </row>
    <row r="34" spans="1:3">
      <c r="A34" s="5" t="s">
        <v>3421</v>
      </c>
      <c r="B34" s="11"/>
      <c r="C34" s="9">
        <v>10.6</v>
      </c>
    </row>
    <row r="35" spans="1:3">
      <c r="A35" s="5" t="s">
        <v>22</v>
      </c>
      <c r="B35" s="6"/>
      <c r="C35" s="9">
        <v>0</v>
      </c>
    </row>
    <row r="36" spans="1:3">
      <c r="A36" s="5" t="s">
        <v>23</v>
      </c>
      <c r="B36" s="6"/>
      <c r="C36" s="18">
        <v>0</v>
      </c>
    </row>
    <row r="37" spans="1:3" ht="13.5" thickBot="1">
      <c r="A37" s="14" t="s">
        <v>24</v>
      </c>
      <c r="B37" s="15"/>
      <c r="C37" s="38">
        <f>SUM(C23:C36)</f>
        <v>1340107.0342687508</v>
      </c>
    </row>
    <row r="38" spans="1:3" ht="13.5" thickTop="1">
      <c r="A38" s="5" t="s">
        <v>25</v>
      </c>
      <c r="B38" s="6"/>
      <c r="C38" s="19">
        <v>0</v>
      </c>
    </row>
    <row r="39" spans="1:3">
      <c r="A39" s="5" t="s">
        <v>26</v>
      </c>
      <c r="B39" s="6" t="s">
        <v>27</v>
      </c>
      <c r="C39" s="9">
        <v>181133.96</v>
      </c>
    </row>
    <row r="40" spans="1:3" ht="13.5" thickBot="1">
      <c r="A40" s="14" t="s">
        <v>28</v>
      </c>
      <c r="B40" s="15"/>
      <c r="C40" s="38">
        <f>SUM(C38:C39)</f>
        <v>181133.96</v>
      </c>
    </row>
    <row r="41" spans="1:3" ht="13.5" thickTop="1">
      <c r="A41" s="5" t="s">
        <v>29</v>
      </c>
      <c r="B41" s="6"/>
      <c r="C41" s="43">
        <f t="shared" ref="C41" si="0">(C4-$B$69)*0.0296/12</f>
        <v>925028.48485700029</v>
      </c>
    </row>
    <row r="42" spans="1:3">
      <c r="A42" s="5" t="s">
        <v>30</v>
      </c>
      <c r="B42" s="6"/>
      <c r="C42" s="43">
        <f>$B$69*0.125/12</f>
        <v>98346.934583333335</v>
      </c>
    </row>
    <row r="43" spans="1:3">
      <c r="A43" s="5" t="s">
        <v>31</v>
      </c>
      <c r="B43" s="6"/>
      <c r="C43" s="43">
        <f>(C4*'Property Tax'!$B$1*'Property Tax'!$B$3*'Property Tax'!$B$5)/12</f>
        <v>19211.109096140954</v>
      </c>
    </row>
    <row r="44" spans="1:3" ht="13.5" thickBot="1">
      <c r="A44" s="14" t="s">
        <v>32</v>
      </c>
      <c r="B44" s="15"/>
      <c r="C44" s="38">
        <f>SUM(C41:C43)</f>
        <v>1042586.5285364746</v>
      </c>
    </row>
    <row r="45" spans="1:3" ht="13.5" thickTop="1">
      <c r="A45" s="14" t="s">
        <v>33</v>
      </c>
      <c r="B45" s="44"/>
      <c r="C45" s="39">
        <f>SUM(C25:C36)+C40+C44</f>
        <v>1270189.0085364745</v>
      </c>
    </row>
    <row r="46" spans="1:3">
      <c r="A46" s="14" t="s">
        <v>34</v>
      </c>
      <c r="B46" s="15"/>
      <c r="C46" s="20">
        <v>1113605</v>
      </c>
    </row>
    <row r="47" spans="1:3">
      <c r="A47" s="14" t="s">
        <v>35</v>
      </c>
      <c r="B47" s="44"/>
      <c r="C47" s="40">
        <f>C45-C46</f>
        <v>156584.00853647455</v>
      </c>
    </row>
    <row r="48" spans="1:3" ht="13.5" thickBot="1">
      <c r="A48" s="23" t="s">
        <v>1684</v>
      </c>
      <c r="B48" s="363">
        <f>'3.15 '!O42-1</f>
        <v>6.092999999999904E-3</v>
      </c>
      <c r="C48" s="364">
        <f>C47*$B$48</f>
        <v>954.06636401272442</v>
      </c>
    </row>
    <row r="49" spans="1:3" ht="14.25" thickTop="1" thickBot="1">
      <c r="A49" s="21" t="s">
        <v>36</v>
      </c>
      <c r="B49" s="22"/>
      <c r="C49" s="41">
        <f>C37+C40+C44+C48</f>
        <v>2564781.5891692378</v>
      </c>
    </row>
    <row r="52" spans="1:3">
      <c r="A52" s="664" t="s">
        <v>3422</v>
      </c>
      <c r="B52" s="664"/>
      <c r="C52" s="664"/>
    </row>
    <row r="53" spans="1:3" ht="25.5" customHeight="1">
      <c r="A53" s="664"/>
      <c r="B53" s="664"/>
      <c r="C53" s="664"/>
    </row>
    <row r="69" spans="1:2">
      <c r="A69" s="24" t="s">
        <v>49</v>
      </c>
      <c r="B69" s="45">
        <f>9370392+70913.72</f>
        <v>9441305.7200000007</v>
      </c>
    </row>
  </sheetData>
  <mergeCells count="1">
    <mergeCell ref="A52:C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4"/>
  <sheetViews>
    <sheetView zoomScaleNormal="100" workbookViewId="0">
      <selection activeCell="K22" sqref="K22"/>
    </sheetView>
  </sheetViews>
  <sheetFormatPr defaultRowHeight="12.75"/>
  <cols>
    <col min="1" max="1" width="7.28515625" style="1" bestFit="1" customWidth="1"/>
    <col min="2" max="2" width="2" style="1" customWidth="1"/>
    <col min="3" max="3" width="15" style="1" customWidth="1"/>
    <col min="4" max="4" width="2" style="1" customWidth="1"/>
    <col min="5" max="5" width="15" style="1" customWidth="1"/>
    <col min="6" max="6" width="2" style="1" customWidth="1"/>
    <col min="7" max="7" width="15" style="1" customWidth="1"/>
    <col min="8" max="8" width="2" style="1" customWidth="1"/>
    <col min="9" max="9" width="15" style="1" customWidth="1"/>
    <col min="10" max="10" width="2" style="1" customWidth="1"/>
    <col min="11" max="11" width="15" style="1" customWidth="1"/>
    <col min="12" max="16384" width="9.140625" style="1"/>
  </cols>
  <sheetData>
    <row r="5" spans="1:11" s="33" customFormat="1" ht="59.25" customHeight="1" thickBot="1">
      <c r="A5" s="381" t="s">
        <v>37</v>
      </c>
      <c r="C5" s="381" t="s">
        <v>42</v>
      </c>
      <c r="E5" s="381" t="s">
        <v>38</v>
      </c>
      <c r="G5" s="381" t="s">
        <v>39</v>
      </c>
      <c r="I5" s="381" t="s">
        <v>40</v>
      </c>
      <c r="K5" s="381" t="s">
        <v>41</v>
      </c>
    </row>
    <row r="6" spans="1:11" s="34" customFormat="1">
      <c r="A6" s="32">
        <v>-1</v>
      </c>
      <c r="B6" s="32"/>
      <c r="C6" s="32">
        <v>-2</v>
      </c>
      <c r="D6" s="32"/>
      <c r="E6" s="32">
        <v>-3</v>
      </c>
      <c r="F6" s="32"/>
      <c r="G6" s="32">
        <v>-4</v>
      </c>
      <c r="H6" s="32"/>
      <c r="I6" s="32">
        <v>-5</v>
      </c>
      <c r="J6" s="32"/>
      <c r="K6" s="32">
        <v>-6</v>
      </c>
    </row>
    <row r="7" spans="1:11" s="34" customFormat="1">
      <c r="A7" s="32"/>
      <c r="B7" s="32"/>
      <c r="C7" s="32"/>
      <c r="D7" s="32"/>
      <c r="E7" s="32"/>
      <c r="F7" s="32"/>
      <c r="G7" s="32"/>
      <c r="H7" s="32"/>
      <c r="I7" s="32"/>
      <c r="J7" s="32"/>
      <c r="K7" s="382" t="s">
        <v>1686</v>
      </c>
    </row>
    <row r="8" spans="1:11" s="34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7.25" customHeight="1">
      <c r="A9" s="35">
        <v>1</v>
      </c>
      <c r="B9" s="35"/>
      <c r="C9" s="384">
        <v>43556</v>
      </c>
      <c r="D9" s="36"/>
      <c r="E9" s="361">
        <v>1988081.6693385984</v>
      </c>
      <c r="F9" s="361"/>
      <c r="G9" s="361">
        <v>1515125.3306614016</v>
      </c>
      <c r="H9" s="361"/>
      <c r="I9" s="361">
        <v>0</v>
      </c>
      <c r="J9" s="361"/>
      <c r="K9" s="361">
        <f>E9+G9-I9</f>
        <v>3503207</v>
      </c>
    </row>
    <row r="10" spans="1:11" ht="17.25" customHeight="1">
      <c r="A10" s="35">
        <v>2</v>
      </c>
      <c r="B10" s="35"/>
      <c r="C10" s="385">
        <v>43586</v>
      </c>
      <c r="D10" s="37"/>
      <c r="E10" s="361">
        <v>2603100.5521931462</v>
      </c>
      <c r="F10" s="361"/>
      <c r="G10" s="361">
        <v>1358194.447806854</v>
      </c>
      <c r="H10" s="361"/>
      <c r="I10" s="361">
        <v>0</v>
      </c>
      <c r="J10" s="361"/>
      <c r="K10" s="361">
        <f t="shared" ref="K10:K20" si="0">E10+G10-I10</f>
        <v>3961295</v>
      </c>
    </row>
    <row r="11" spans="1:11" ht="17.25" customHeight="1">
      <c r="A11" s="35">
        <v>3</v>
      </c>
      <c r="B11" s="35"/>
      <c r="C11" s="384">
        <v>43617</v>
      </c>
      <c r="D11" s="36"/>
      <c r="E11" s="361">
        <v>2480642.0592494416</v>
      </c>
      <c r="F11" s="361"/>
      <c r="G11" s="361">
        <v>1214904.9407505584</v>
      </c>
      <c r="H11" s="361"/>
      <c r="I11" s="361">
        <v>0</v>
      </c>
      <c r="J11" s="361"/>
      <c r="K11" s="361">
        <f t="shared" si="0"/>
        <v>3695547</v>
      </c>
    </row>
    <row r="12" spans="1:11" ht="17.25" customHeight="1">
      <c r="A12" s="35">
        <v>4</v>
      </c>
      <c r="B12" s="35"/>
      <c r="C12" s="385">
        <v>43647</v>
      </c>
      <c r="D12" s="37"/>
      <c r="E12" s="361">
        <v>3182419.5128942607</v>
      </c>
      <c r="F12" s="361"/>
      <c r="G12" s="361">
        <v>1526868.4871057395</v>
      </c>
      <c r="H12" s="361"/>
      <c r="I12" s="361">
        <v>56580</v>
      </c>
      <c r="J12" s="361"/>
      <c r="K12" s="361">
        <f t="shared" si="0"/>
        <v>4652708</v>
      </c>
    </row>
    <row r="13" spans="1:11" ht="17.25" customHeight="1">
      <c r="A13" s="35">
        <v>5</v>
      </c>
      <c r="B13" s="35"/>
      <c r="C13" s="384">
        <v>43678</v>
      </c>
      <c r="D13" s="36"/>
      <c r="E13" s="361">
        <v>3203111.9693563292</v>
      </c>
      <c r="F13" s="361"/>
      <c r="G13" s="361">
        <v>1273779.0306436708</v>
      </c>
      <c r="H13" s="361"/>
      <c r="I13" s="361">
        <v>0</v>
      </c>
      <c r="J13" s="361"/>
      <c r="K13" s="361">
        <f t="shared" si="0"/>
        <v>4476891</v>
      </c>
    </row>
    <row r="14" spans="1:11" ht="17.25" customHeight="1">
      <c r="A14" s="35">
        <v>6</v>
      </c>
      <c r="B14" s="35"/>
      <c r="C14" s="385">
        <v>43709</v>
      </c>
      <c r="D14" s="37"/>
      <c r="E14" s="361">
        <v>2662923.6047362047</v>
      </c>
      <c r="F14" s="361"/>
      <c r="G14" s="361">
        <v>1259422.3952637953</v>
      </c>
      <c r="H14" s="361"/>
      <c r="I14" s="361">
        <v>25350</v>
      </c>
      <c r="J14" s="361"/>
      <c r="K14" s="361">
        <f t="shared" si="0"/>
        <v>3896996</v>
      </c>
    </row>
    <row r="15" spans="1:11" ht="17.25" customHeight="1">
      <c r="A15" s="35">
        <v>7</v>
      </c>
      <c r="B15" s="35"/>
      <c r="C15" s="384">
        <v>43739</v>
      </c>
      <c r="D15" s="36"/>
      <c r="E15" s="361">
        <v>2829726.3554541776</v>
      </c>
      <c r="F15" s="361"/>
      <c r="G15" s="361">
        <v>1302471.6445458226</v>
      </c>
      <c r="H15" s="361"/>
      <c r="I15" s="361">
        <v>0</v>
      </c>
      <c r="J15" s="361"/>
      <c r="K15" s="361">
        <f t="shared" si="0"/>
        <v>4132198</v>
      </c>
    </row>
    <row r="16" spans="1:11" ht="17.25" customHeight="1">
      <c r="A16" s="35">
        <v>8</v>
      </c>
      <c r="B16" s="35"/>
      <c r="C16" s="385">
        <v>43770</v>
      </c>
      <c r="D16" s="37"/>
      <c r="E16" s="361">
        <v>2653333.3942151926</v>
      </c>
      <c r="F16" s="361"/>
      <c r="G16" s="361">
        <v>1279361.6057848076</v>
      </c>
      <c r="H16" s="361"/>
      <c r="I16" s="361">
        <v>0</v>
      </c>
      <c r="J16" s="361"/>
      <c r="K16" s="361">
        <f t="shared" si="0"/>
        <v>3932695</v>
      </c>
    </row>
    <row r="17" spans="1:11" ht="17.25" customHeight="1">
      <c r="A17" s="35">
        <v>9</v>
      </c>
      <c r="B17" s="35"/>
      <c r="C17" s="384">
        <v>43800</v>
      </c>
      <c r="D17" s="36"/>
      <c r="E17" s="361">
        <v>2544817.8427515617</v>
      </c>
      <c r="F17" s="361"/>
      <c r="G17" s="361">
        <v>1155600.1572484386</v>
      </c>
      <c r="H17" s="361"/>
      <c r="I17" s="361">
        <v>12800</v>
      </c>
      <c r="J17" s="361"/>
      <c r="K17" s="361">
        <f t="shared" si="0"/>
        <v>3687618</v>
      </c>
    </row>
    <row r="18" spans="1:11" ht="17.25" customHeight="1">
      <c r="A18" s="35">
        <v>10</v>
      </c>
      <c r="B18" s="35"/>
      <c r="C18" s="385">
        <v>43831</v>
      </c>
      <c r="D18" s="37"/>
      <c r="E18" s="361">
        <v>2728789.4832011163</v>
      </c>
      <c r="F18" s="361"/>
      <c r="G18" s="361">
        <v>1070718.5167988839</v>
      </c>
      <c r="H18" s="361"/>
      <c r="I18" s="361">
        <v>24400</v>
      </c>
      <c r="J18" s="361"/>
      <c r="K18" s="361">
        <f t="shared" si="0"/>
        <v>3775108</v>
      </c>
    </row>
    <row r="19" spans="1:11" ht="17.25" customHeight="1">
      <c r="A19" s="35">
        <v>11</v>
      </c>
      <c r="B19" s="35"/>
      <c r="C19" s="384">
        <v>43862</v>
      </c>
      <c r="D19" s="36"/>
      <c r="E19" s="361">
        <v>2555652.5162189454</v>
      </c>
      <c r="F19" s="361"/>
      <c r="G19" s="361">
        <v>1270154.4837810544</v>
      </c>
      <c r="H19" s="361"/>
      <c r="I19" s="361">
        <v>9000</v>
      </c>
      <c r="J19" s="361"/>
      <c r="K19" s="361">
        <f t="shared" si="0"/>
        <v>3816807</v>
      </c>
    </row>
    <row r="20" spans="1:11" ht="17.25" customHeight="1" thickBot="1">
      <c r="A20" s="35">
        <v>12</v>
      </c>
      <c r="B20" s="35"/>
      <c r="C20" s="385">
        <v>43891</v>
      </c>
      <c r="D20" s="37"/>
      <c r="E20" s="383">
        <v>2656642.3844642178</v>
      </c>
      <c r="F20" s="362"/>
      <c r="G20" s="383">
        <v>1157747.6155357822</v>
      </c>
      <c r="H20" s="362"/>
      <c r="I20" s="383">
        <v>0</v>
      </c>
      <c r="J20" s="362"/>
      <c r="K20" s="383">
        <f t="shared" si="0"/>
        <v>3814390</v>
      </c>
    </row>
    <row r="21" spans="1:11" ht="13.5" thickTop="1">
      <c r="C21" s="36"/>
      <c r="D21" s="36"/>
      <c r="E21" s="28"/>
      <c r="F21" s="28"/>
      <c r="G21" s="28"/>
      <c r="H21" s="28"/>
      <c r="I21" s="28"/>
      <c r="J21" s="28"/>
      <c r="K21" s="28"/>
    </row>
    <row r="22" spans="1:11">
      <c r="A22" s="35">
        <v>13</v>
      </c>
      <c r="C22" s="386" t="s">
        <v>44</v>
      </c>
      <c r="D22" s="25"/>
      <c r="E22" s="28">
        <f>SUM(E9:E21)</f>
        <v>32089241.344073195</v>
      </c>
      <c r="F22" s="28"/>
      <c r="G22" s="28">
        <f>SUM(G9:G21)</f>
        <v>15384348.655926811</v>
      </c>
      <c r="H22" s="28"/>
      <c r="I22" s="28">
        <f>SUM(I9:I21)</f>
        <v>128130</v>
      </c>
      <c r="J22" s="28"/>
      <c r="K22" s="28">
        <f>SUM(K9:K21)</f>
        <v>47345460</v>
      </c>
    </row>
    <row r="23" spans="1:11">
      <c r="C23" s="25"/>
      <c r="D23" s="25"/>
      <c r="E23" s="28"/>
      <c r="F23" s="28"/>
      <c r="G23" s="28"/>
      <c r="H23" s="28"/>
      <c r="I23" s="28"/>
      <c r="J23" s="28"/>
      <c r="K23" s="28"/>
    </row>
    <row r="24" spans="1:11">
      <c r="C24" s="25"/>
      <c r="D24" s="25"/>
      <c r="E24" s="28"/>
      <c r="F24" s="28"/>
      <c r="G24" s="28"/>
      <c r="H24" s="28"/>
      <c r="I24" s="28"/>
      <c r="J24" s="28"/>
      <c r="K24" s="28"/>
    </row>
    <row r="25" spans="1:11">
      <c r="C25" s="25"/>
      <c r="D25" s="25"/>
    </row>
    <row r="26" spans="1:11">
      <c r="C26" s="25"/>
      <c r="D26" s="25"/>
    </row>
    <row r="27" spans="1:11">
      <c r="C27" s="25"/>
      <c r="D27" s="25"/>
    </row>
    <row r="28" spans="1:11">
      <c r="C28" s="25"/>
      <c r="D28" s="25"/>
    </row>
    <row r="29" spans="1:11">
      <c r="C29" s="25"/>
      <c r="D29" s="25"/>
    </row>
    <row r="30" spans="1:11">
      <c r="C30" s="25"/>
      <c r="D30" s="25"/>
    </row>
    <row r="31" spans="1:11">
      <c r="C31" s="25"/>
      <c r="D31" s="25"/>
    </row>
    <row r="32" spans="1:11">
      <c r="C32" s="25"/>
      <c r="D32" s="25"/>
    </row>
    <row r="33" spans="3:4">
      <c r="C33" s="25"/>
      <c r="D33" s="25"/>
    </row>
    <row r="34" spans="3:4">
      <c r="C34" s="25"/>
      <c r="D34" s="25"/>
    </row>
  </sheetData>
  <printOptions horizontalCentered="1"/>
  <pageMargins left="0.7" right="0.7" top="0.75" bottom="0.75" header="0.3" footer="0.3"/>
  <pageSetup scale="9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" sqref="D1"/>
    </sheetView>
  </sheetViews>
  <sheetFormatPr defaultRowHeight="12.75"/>
  <cols>
    <col min="1" max="1" width="31" style="1" bestFit="1" customWidth="1"/>
    <col min="2" max="16384" width="9.140625" style="1"/>
  </cols>
  <sheetData>
    <row r="1" spans="1:2">
      <c r="A1" s="29" t="s">
        <v>1682</v>
      </c>
      <c r="B1" s="30">
        <v>1.9987999999999999E-2</v>
      </c>
    </row>
    <row r="2" spans="1:2">
      <c r="A2" s="29"/>
      <c r="B2" s="29"/>
    </row>
    <row r="3" spans="1:2">
      <c r="A3" s="29" t="s">
        <v>45</v>
      </c>
      <c r="B3" s="31">
        <v>0.6</v>
      </c>
    </row>
    <row r="4" spans="1:2">
      <c r="A4" s="29"/>
      <c r="B4" s="29"/>
    </row>
    <row r="5" spans="1:2">
      <c r="A5" s="29" t="s">
        <v>46</v>
      </c>
      <c r="B5" s="31">
        <v>0.05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7"/>
  <sheetViews>
    <sheetView topLeftCell="B1" workbookViewId="0">
      <pane xSplit="1" ySplit="6" topLeftCell="C88" activePane="bottomRight" state="frozen"/>
      <selection activeCell="B2" sqref="B2"/>
      <selection pane="topRight" activeCell="C2" sqref="C2"/>
      <selection pane="bottomLeft" activeCell="B7" sqref="B7"/>
      <selection pane="bottomRight" activeCell="C93" sqref="C93"/>
    </sheetView>
  </sheetViews>
  <sheetFormatPr defaultColWidth="9.28515625" defaultRowHeight="12.75" outlineLevelRow="2" outlineLevelCol="1"/>
  <cols>
    <col min="1" max="1" width="5.7109375" style="60" hidden="1" customWidth="1"/>
    <col min="2" max="2" width="12.7109375" style="60" customWidth="1"/>
    <col min="3" max="3" width="70.7109375" style="60" customWidth="1"/>
    <col min="4" max="4" width="1" style="71" customWidth="1"/>
    <col min="5" max="5" width="1.28515625" style="270" customWidth="1"/>
    <col min="6" max="7" width="21" style="69" customWidth="1"/>
    <col min="8" max="8" width="19.28515625" style="251" customWidth="1"/>
    <col min="9" max="9" width="12.7109375" style="233" customWidth="1" outlineLevel="1"/>
    <col min="10" max="10" width="2.7109375" style="77" customWidth="1"/>
    <col min="11" max="11" width="19.5703125" style="69" customWidth="1"/>
    <col min="12" max="12" width="18.5703125" style="69" customWidth="1"/>
    <col min="13" max="13" width="19.28515625" style="251" customWidth="1"/>
    <col min="14" max="14" width="12.7109375" style="233" customWidth="1" outlineLevel="1"/>
    <col min="15" max="15" width="40.28515625" style="78" customWidth="1" outlineLevel="1"/>
    <col min="16" max="16" width="2.7109375" style="77" customWidth="1"/>
    <col min="17" max="18" width="21" style="69" customWidth="1"/>
    <col min="19" max="19" width="19.28515625" style="251" customWidth="1"/>
    <col min="20" max="20" width="12.7109375" style="233" customWidth="1" outlineLevel="1"/>
    <col min="21" max="21" width="2.7109375" style="77" customWidth="1"/>
    <col min="22" max="23" width="21" style="69" customWidth="1"/>
    <col min="24" max="24" width="19.28515625" style="251" customWidth="1"/>
    <col min="25" max="25" width="12.7109375" style="233" customWidth="1" outlineLevel="1"/>
    <col min="26" max="26" width="6.28515625" style="56" customWidth="1"/>
    <col min="27" max="27" width="21.7109375" style="226" customWidth="1"/>
    <col min="28" max="28" width="1" style="127" customWidth="1"/>
    <col min="29" max="40" width="21.7109375" style="69" customWidth="1"/>
    <col min="41" max="41" width="1" style="127" customWidth="1"/>
    <col min="42" max="53" width="21.7109375" style="69" customWidth="1"/>
    <col min="54" max="256" width="9.28515625" style="60"/>
    <col min="257" max="257" width="0" style="60" hidden="1" customWidth="1"/>
    <col min="258" max="258" width="12.7109375" style="60" customWidth="1"/>
    <col min="259" max="259" width="70.7109375" style="60" customWidth="1"/>
    <col min="260" max="260" width="1" style="60" customWidth="1"/>
    <col min="261" max="261" width="1.28515625" style="60" customWidth="1"/>
    <col min="262" max="263" width="21" style="60" customWidth="1"/>
    <col min="264" max="264" width="19.28515625" style="60" customWidth="1"/>
    <col min="265" max="265" width="12.7109375" style="60" customWidth="1"/>
    <col min="266" max="266" width="2.7109375" style="60" customWidth="1"/>
    <col min="267" max="267" width="19.5703125" style="60" customWidth="1"/>
    <col min="268" max="268" width="18.5703125" style="60" customWidth="1"/>
    <col min="269" max="269" width="19.28515625" style="60" customWidth="1"/>
    <col min="270" max="270" width="12.7109375" style="60" customWidth="1"/>
    <col min="271" max="271" width="40.28515625" style="60" customWidth="1"/>
    <col min="272" max="272" width="2.7109375" style="60" customWidth="1"/>
    <col min="273" max="274" width="21" style="60" customWidth="1"/>
    <col min="275" max="275" width="19.28515625" style="60" customWidth="1"/>
    <col min="276" max="276" width="12.7109375" style="60" customWidth="1"/>
    <col min="277" max="277" width="2.7109375" style="60" customWidth="1"/>
    <col min="278" max="279" width="21" style="60" customWidth="1"/>
    <col min="280" max="280" width="19.28515625" style="60" customWidth="1"/>
    <col min="281" max="281" width="12.7109375" style="60" customWidth="1"/>
    <col min="282" max="282" width="6.28515625" style="60" customWidth="1"/>
    <col min="283" max="283" width="21.7109375" style="60" customWidth="1"/>
    <col min="284" max="284" width="1" style="60" customWidth="1"/>
    <col min="285" max="296" width="21.7109375" style="60" customWidth="1"/>
    <col min="297" max="297" width="1" style="60" customWidth="1"/>
    <col min="298" max="309" width="21.7109375" style="60" customWidth="1"/>
    <col min="310" max="512" width="9.28515625" style="60"/>
    <col min="513" max="513" width="0" style="60" hidden="1" customWidth="1"/>
    <col min="514" max="514" width="12.7109375" style="60" customWidth="1"/>
    <col min="515" max="515" width="70.7109375" style="60" customWidth="1"/>
    <col min="516" max="516" width="1" style="60" customWidth="1"/>
    <col min="517" max="517" width="1.28515625" style="60" customWidth="1"/>
    <col min="518" max="519" width="21" style="60" customWidth="1"/>
    <col min="520" max="520" width="19.28515625" style="60" customWidth="1"/>
    <col min="521" max="521" width="12.7109375" style="60" customWidth="1"/>
    <col min="522" max="522" width="2.7109375" style="60" customWidth="1"/>
    <col min="523" max="523" width="19.5703125" style="60" customWidth="1"/>
    <col min="524" max="524" width="18.5703125" style="60" customWidth="1"/>
    <col min="525" max="525" width="19.28515625" style="60" customWidth="1"/>
    <col min="526" max="526" width="12.7109375" style="60" customWidth="1"/>
    <col min="527" max="527" width="40.28515625" style="60" customWidth="1"/>
    <col min="528" max="528" width="2.7109375" style="60" customWidth="1"/>
    <col min="529" max="530" width="21" style="60" customWidth="1"/>
    <col min="531" max="531" width="19.28515625" style="60" customWidth="1"/>
    <col min="532" max="532" width="12.7109375" style="60" customWidth="1"/>
    <col min="533" max="533" width="2.7109375" style="60" customWidth="1"/>
    <col min="534" max="535" width="21" style="60" customWidth="1"/>
    <col min="536" max="536" width="19.28515625" style="60" customWidth="1"/>
    <col min="537" max="537" width="12.7109375" style="60" customWidth="1"/>
    <col min="538" max="538" width="6.28515625" style="60" customWidth="1"/>
    <col min="539" max="539" width="21.7109375" style="60" customWidth="1"/>
    <col min="540" max="540" width="1" style="60" customWidth="1"/>
    <col min="541" max="552" width="21.7109375" style="60" customWidth="1"/>
    <col min="553" max="553" width="1" style="60" customWidth="1"/>
    <col min="554" max="565" width="21.7109375" style="60" customWidth="1"/>
    <col min="566" max="768" width="9.28515625" style="60"/>
    <col min="769" max="769" width="0" style="60" hidden="1" customWidth="1"/>
    <col min="770" max="770" width="12.7109375" style="60" customWidth="1"/>
    <col min="771" max="771" width="70.7109375" style="60" customWidth="1"/>
    <col min="772" max="772" width="1" style="60" customWidth="1"/>
    <col min="773" max="773" width="1.28515625" style="60" customWidth="1"/>
    <col min="774" max="775" width="21" style="60" customWidth="1"/>
    <col min="776" max="776" width="19.28515625" style="60" customWidth="1"/>
    <col min="777" max="777" width="12.7109375" style="60" customWidth="1"/>
    <col min="778" max="778" width="2.7109375" style="60" customWidth="1"/>
    <col min="779" max="779" width="19.5703125" style="60" customWidth="1"/>
    <col min="780" max="780" width="18.5703125" style="60" customWidth="1"/>
    <col min="781" max="781" width="19.28515625" style="60" customWidth="1"/>
    <col min="782" max="782" width="12.7109375" style="60" customWidth="1"/>
    <col min="783" max="783" width="40.28515625" style="60" customWidth="1"/>
    <col min="784" max="784" width="2.7109375" style="60" customWidth="1"/>
    <col min="785" max="786" width="21" style="60" customWidth="1"/>
    <col min="787" max="787" width="19.28515625" style="60" customWidth="1"/>
    <col min="788" max="788" width="12.7109375" style="60" customWidth="1"/>
    <col min="789" max="789" width="2.7109375" style="60" customWidth="1"/>
    <col min="790" max="791" width="21" style="60" customWidth="1"/>
    <col min="792" max="792" width="19.28515625" style="60" customWidth="1"/>
    <col min="793" max="793" width="12.7109375" style="60" customWidth="1"/>
    <col min="794" max="794" width="6.28515625" style="60" customWidth="1"/>
    <col min="795" max="795" width="21.7109375" style="60" customWidth="1"/>
    <col min="796" max="796" width="1" style="60" customWidth="1"/>
    <col min="797" max="808" width="21.7109375" style="60" customWidth="1"/>
    <col min="809" max="809" width="1" style="60" customWidth="1"/>
    <col min="810" max="821" width="21.7109375" style="60" customWidth="1"/>
    <col min="822" max="1024" width="9.28515625" style="60"/>
    <col min="1025" max="1025" width="0" style="60" hidden="1" customWidth="1"/>
    <col min="1026" max="1026" width="12.7109375" style="60" customWidth="1"/>
    <col min="1027" max="1027" width="70.7109375" style="60" customWidth="1"/>
    <col min="1028" max="1028" width="1" style="60" customWidth="1"/>
    <col min="1029" max="1029" width="1.28515625" style="60" customWidth="1"/>
    <col min="1030" max="1031" width="21" style="60" customWidth="1"/>
    <col min="1032" max="1032" width="19.28515625" style="60" customWidth="1"/>
    <col min="1033" max="1033" width="12.7109375" style="60" customWidth="1"/>
    <col min="1034" max="1034" width="2.7109375" style="60" customWidth="1"/>
    <col min="1035" max="1035" width="19.5703125" style="60" customWidth="1"/>
    <col min="1036" max="1036" width="18.5703125" style="60" customWidth="1"/>
    <col min="1037" max="1037" width="19.28515625" style="60" customWidth="1"/>
    <col min="1038" max="1038" width="12.7109375" style="60" customWidth="1"/>
    <col min="1039" max="1039" width="40.28515625" style="60" customWidth="1"/>
    <col min="1040" max="1040" width="2.7109375" style="60" customWidth="1"/>
    <col min="1041" max="1042" width="21" style="60" customWidth="1"/>
    <col min="1043" max="1043" width="19.28515625" style="60" customWidth="1"/>
    <col min="1044" max="1044" width="12.7109375" style="60" customWidth="1"/>
    <col min="1045" max="1045" width="2.7109375" style="60" customWidth="1"/>
    <col min="1046" max="1047" width="21" style="60" customWidth="1"/>
    <col min="1048" max="1048" width="19.28515625" style="60" customWidth="1"/>
    <col min="1049" max="1049" width="12.7109375" style="60" customWidth="1"/>
    <col min="1050" max="1050" width="6.28515625" style="60" customWidth="1"/>
    <col min="1051" max="1051" width="21.7109375" style="60" customWidth="1"/>
    <col min="1052" max="1052" width="1" style="60" customWidth="1"/>
    <col min="1053" max="1064" width="21.7109375" style="60" customWidth="1"/>
    <col min="1065" max="1065" width="1" style="60" customWidth="1"/>
    <col min="1066" max="1077" width="21.7109375" style="60" customWidth="1"/>
    <col min="1078" max="1280" width="9.28515625" style="60"/>
    <col min="1281" max="1281" width="0" style="60" hidden="1" customWidth="1"/>
    <col min="1282" max="1282" width="12.7109375" style="60" customWidth="1"/>
    <col min="1283" max="1283" width="70.7109375" style="60" customWidth="1"/>
    <col min="1284" max="1284" width="1" style="60" customWidth="1"/>
    <col min="1285" max="1285" width="1.28515625" style="60" customWidth="1"/>
    <col min="1286" max="1287" width="21" style="60" customWidth="1"/>
    <col min="1288" max="1288" width="19.28515625" style="60" customWidth="1"/>
    <col min="1289" max="1289" width="12.7109375" style="60" customWidth="1"/>
    <col min="1290" max="1290" width="2.7109375" style="60" customWidth="1"/>
    <col min="1291" max="1291" width="19.5703125" style="60" customWidth="1"/>
    <col min="1292" max="1292" width="18.5703125" style="60" customWidth="1"/>
    <col min="1293" max="1293" width="19.28515625" style="60" customWidth="1"/>
    <col min="1294" max="1294" width="12.7109375" style="60" customWidth="1"/>
    <col min="1295" max="1295" width="40.28515625" style="60" customWidth="1"/>
    <col min="1296" max="1296" width="2.7109375" style="60" customWidth="1"/>
    <col min="1297" max="1298" width="21" style="60" customWidth="1"/>
    <col min="1299" max="1299" width="19.28515625" style="60" customWidth="1"/>
    <col min="1300" max="1300" width="12.7109375" style="60" customWidth="1"/>
    <col min="1301" max="1301" width="2.7109375" style="60" customWidth="1"/>
    <col min="1302" max="1303" width="21" style="60" customWidth="1"/>
    <col min="1304" max="1304" width="19.28515625" style="60" customWidth="1"/>
    <col min="1305" max="1305" width="12.7109375" style="60" customWidth="1"/>
    <col min="1306" max="1306" width="6.28515625" style="60" customWidth="1"/>
    <col min="1307" max="1307" width="21.7109375" style="60" customWidth="1"/>
    <col min="1308" max="1308" width="1" style="60" customWidth="1"/>
    <col min="1309" max="1320" width="21.7109375" style="60" customWidth="1"/>
    <col min="1321" max="1321" width="1" style="60" customWidth="1"/>
    <col min="1322" max="1333" width="21.7109375" style="60" customWidth="1"/>
    <col min="1334" max="1536" width="9.28515625" style="60"/>
    <col min="1537" max="1537" width="0" style="60" hidden="1" customWidth="1"/>
    <col min="1538" max="1538" width="12.7109375" style="60" customWidth="1"/>
    <col min="1539" max="1539" width="70.7109375" style="60" customWidth="1"/>
    <col min="1540" max="1540" width="1" style="60" customWidth="1"/>
    <col min="1541" max="1541" width="1.28515625" style="60" customWidth="1"/>
    <col min="1542" max="1543" width="21" style="60" customWidth="1"/>
    <col min="1544" max="1544" width="19.28515625" style="60" customWidth="1"/>
    <col min="1545" max="1545" width="12.7109375" style="60" customWidth="1"/>
    <col min="1546" max="1546" width="2.7109375" style="60" customWidth="1"/>
    <col min="1547" max="1547" width="19.5703125" style="60" customWidth="1"/>
    <col min="1548" max="1548" width="18.5703125" style="60" customWidth="1"/>
    <col min="1549" max="1549" width="19.28515625" style="60" customWidth="1"/>
    <col min="1550" max="1550" width="12.7109375" style="60" customWidth="1"/>
    <col min="1551" max="1551" width="40.28515625" style="60" customWidth="1"/>
    <col min="1552" max="1552" width="2.7109375" style="60" customWidth="1"/>
    <col min="1553" max="1554" width="21" style="60" customWidth="1"/>
    <col min="1555" max="1555" width="19.28515625" style="60" customWidth="1"/>
    <col min="1556" max="1556" width="12.7109375" style="60" customWidth="1"/>
    <col min="1557" max="1557" width="2.7109375" style="60" customWidth="1"/>
    <col min="1558" max="1559" width="21" style="60" customWidth="1"/>
    <col min="1560" max="1560" width="19.28515625" style="60" customWidth="1"/>
    <col min="1561" max="1561" width="12.7109375" style="60" customWidth="1"/>
    <col min="1562" max="1562" width="6.28515625" style="60" customWidth="1"/>
    <col min="1563" max="1563" width="21.7109375" style="60" customWidth="1"/>
    <col min="1564" max="1564" width="1" style="60" customWidth="1"/>
    <col min="1565" max="1576" width="21.7109375" style="60" customWidth="1"/>
    <col min="1577" max="1577" width="1" style="60" customWidth="1"/>
    <col min="1578" max="1589" width="21.7109375" style="60" customWidth="1"/>
    <col min="1590" max="1792" width="9.28515625" style="60"/>
    <col min="1793" max="1793" width="0" style="60" hidden="1" customWidth="1"/>
    <col min="1794" max="1794" width="12.7109375" style="60" customWidth="1"/>
    <col min="1795" max="1795" width="70.7109375" style="60" customWidth="1"/>
    <col min="1796" max="1796" width="1" style="60" customWidth="1"/>
    <col min="1797" max="1797" width="1.28515625" style="60" customWidth="1"/>
    <col min="1798" max="1799" width="21" style="60" customWidth="1"/>
    <col min="1800" max="1800" width="19.28515625" style="60" customWidth="1"/>
    <col min="1801" max="1801" width="12.7109375" style="60" customWidth="1"/>
    <col min="1802" max="1802" width="2.7109375" style="60" customWidth="1"/>
    <col min="1803" max="1803" width="19.5703125" style="60" customWidth="1"/>
    <col min="1804" max="1804" width="18.5703125" style="60" customWidth="1"/>
    <col min="1805" max="1805" width="19.28515625" style="60" customWidth="1"/>
    <col min="1806" max="1806" width="12.7109375" style="60" customWidth="1"/>
    <col min="1807" max="1807" width="40.28515625" style="60" customWidth="1"/>
    <col min="1808" max="1808" width="2.7109375" style="60" customWidth="1"/>
    <col min="1809" max="1810" width="21" style="60" customWidth="1"/>
    <col min="1811" max="1811" width="19.28515625" style="60" customWidth="1"/>
    <col min="1812" max="1812" width="12.7109375" style="60" customWidth="1"/>
    <col min="1813" max="1813" width="2.7109375" style="60" customWidth="1"/>
    <col min="1814" max="1815" width="21" style="60" customWidth="1"/>
    <col min="1816" max="1816" width="19.28515625" style="60" customWidth="1"/>
    <col min="1817" max="1817" width="12.7109375" style="60" customWidth="1"/>
    <col min="1818" max="1818" width="6.28515625" style="60" customWidth="1"/>
    <col min="1819" max="1819" width="21.7109375" style="60" customWidth="1"/>
    <col min="1820" max="1820" width="1" style="60" customWidth="1"/>
    <col min="1821" max="1832" width="21.7109375" style="60" customWidth="1"/>
    <col min="1833" max="1833" width="1" style="60" customWidth="1"/>
    <col min="1834" max="1845" width="21.7109375" style="60" customWidth="1"/>
    <col min="1846" max="2048" width="9.28515625" style="60"/>
    <col min="2049" max="2049" width="0" style="60" hidden="1" customWidth="1"/>
    <col min="2050" max="2050" width="12.7109375" style="60" customWidth="1"/>
    <col min="2051" max="2051" width="70.7109375" style="60" customWidth="1"/>
    <col min="2052" max="2052" width="1" style="60" customWidth="1"/>
    <col min="2053" max="2053" width="1.28515625" style="60" customWidth="1"/>
    <col min="2054" max="2055" width="21" style="60" customWidth="1"/>
    <col min="2056" max="2056" width="19.28515625" style="60" customWidth="1"/>
    <col min="2057" max="2057" width="12.7109375" style="60" customWidth="1"/>
    <col min="2058" max="2058" width="2.7109375" style="60" customWidth="1"/>
    <col min="2059" max="2059" width="19.5703125" style="60" customWidth="1"/>
    <col min="2060" max="2060" width="18.5703125" style="60" customWidth="1"/>
    <col min="2061" max="2061" width="19.28515625" style="60" customWidth="1"/>
    <col min="2062" max="2062" width="12.7109375" style="60" customWidth="1"/>
    <col min="2063" max="2063" width="40.28515625" style="60" customWidth="1"/>
    <col min="2064" max="2064" width="2.7109375" style="60" customWidth="1"/>
    <col min="2065" max="2066" width="21" style="60" customWidth="1"/>
    <col min="2067" max="2067" width="19.28515625" style="60" customWidth="1"/>
    <col min="2068" max="2068" width="12.7109375" style="60" customWidth="1"/>
    <col min="2069" max="2069" width="2.7109375" style="60" customWidth="1"/>
    <col min="2070" max="2071" width="21" style="60" customWidth="1"/>
    <col min="2072" max="2072" width="19.28515625" style="60" customWidth="1"/>
    <col min="2073" max="2073" width="12.7109375" style="60" customWidth="1"/>
    <col min="2074" max="2074" width="6.28515625" style="60" customWidth="1"/>
    <col min="2075" max="2075" width="21.7109375" style="60" customWidth="1"/>
    <col min="2076" max="2076" width="1" style="60" customWidth="1"/>
    <col min="2077" max="2088" width="21.7109375" style="60" customWidth="1"/>
    <col min="2089" max="2089" width="1" style="60" customWidth="1"/>
    <col min="2090" max="2101" width="21.7109375" style="60" customWidth="1"/>
    <col min="2102" max="2304" width="9.28515625" style="60"/>
    <col min="2305" max="2305" width="0" style="60" hidden="1" customWidth="1"/>
    <col min="2306" max="2306" width="12.7109375" style="60" customWidth="1"/>
    <col min="2307" max="2307" width="70.7109375" style="60" customWidth="1"/>
    <col min="2308" max="2308" width="1" style="60" customWidth="1"/>
    <col min="2309" max="2309" width="1.28515625" style="60" customWidth="1"/>
    <col min="2310" max="2311" width="21" style="60" customWidth="1"/>
    <col min="2312" max="2312" width="19.28515625" style="60" customWidth="1"/>
    <col min="2313" max="2313" width="12.7109375" style="60" customWidth="1"/>
    <col min="2314" max="2314" width="2.7109375" style="60" customWidth="1"/>
    <col min="2315" max="2315" width="19.5703125" style="60" customWidth="1"/>
    <col min="2316" max="2316" width="18.5703125" style="60" customWidth="1"/>
    <col min="2317" max="2317" width="19.28515625" style="60" customWidth="1"/>
    <col min="2318" max="2318" width="12.7109375" style="60" customWidth="1"/>
    <col min="2319" max="2319" width="40.28515625" style="60" customWidth="1"/>
    <col min="2320" max="2320" width="2.7109375" style="60" customWidth="1"/>
    <col min="2321" max="2322" width="21" style="60" customWidth="1"/>
    <col min="2323" max="2323" width="19.28515625" style="60" customWidth="1"/>
    <col min="2324" max="2324" width="12.7109375" style="60" customWidth="1"/>
    <col min="2325" max="2325" width="2.7109375" style="60" customWidth="1"/>
    <col min="2326" max="2327" width="21" style="60" customWidth="1"/>
    <col min="2328" max="2328" width="19.28515625" style="60" customWidth="1"/>
    <col min="2329" max="2329" width="12.7109375" style="60" customWidth="1"/>
    <col min="2330" max="2330" width="6.28515625" style="60" customWidth="1"/>
    <col min="2331" max="2331" width="21.7109375" style="60" customWidth="1"/>
    <col min="2332" max="2332" width="1" style="60" customWidth="1"/>
    <col min="2333" max="2344" width="21.7109375" style="60" customWidth="1"/>
    <col min="2345" max="2345" width="1" style="60" customWidth="1"/>
    <col min="2346" max="2357" width="21.7109375" style="60" customWidth="1"/>
    <col min="2358" max="2560" width="9.28515625" style="60"/>
    <col min="2561" max="2561" width="0" style="60" hidden="1" customWidth="1"/>
    <col min="2562" max="2562" width="12.7109375" style="60" customWidth="1"/>
    <col min="2563" max="2563" width="70.7109375" style="60" customWidth="1"/>
    <col min="2564" max="2564" width="1" style="60" customWidth="1"/>
    <col min="2565" max="2565" width="1.28515625" style="60" customWidth="1"/>
    <col min="2566" max="2567" width="21" style="60" customWidth="1"/>
    <col min="2568" max="2568" width="19.28515625" style="60" customWidth="1"/>
    <col min="2569" max="2569" width="12.7109375" style="60" customWidth="1"/>
    <col min="2570" max="2570" width="2.7109375" style="60" customWidth="1"/>
    <col min="2571" max="2571" width="19.5703125" style="60" customWidth="1"/>
    <col min="2572" max="2572" width="18.5703125" style="60" customWidth="1"/>
    <col min="2573" max="2573" width="19.28515625" style="60" customWidth="1"/>
    <col min="2574" max="2574" width="12.7109375" style="60" customWidth="1"/>
    <col min="2575" max="2575" width="40.28515625" style="60" customWidth="1"/>
    <col min="2576" max="2576" width="2.7109375" style="60" customWidth="1"/>
    <col min="2577" max="2578" width="21" style="60" customWidth="1"/>
    <col min="2579" max="2579" width="19.28515625" style="60" customWidth="1"/>
    <col min="2580" max="2580" width="12.7109375" style="60" customWidth="1"/>
    <col min="2581" max="2581" width="2.7109375" style="60" customWidth="1"/>
    <col min="2582" max="2583" width="21" style="60" customWidth="1"/>
    <col min="2584" max="2584" width="19.28515625" style="60" customWidth="1"/>
    <col min="2585" max="2585" width="12.7109375" style="60" customWidth="1"/>
    <col min="2586" max="2586" width="6.28515625" style="60" customWidth="1"/>
    <col min="2587" max="2587" width="21.7109375" style="60" customWidth="1"/>
    <col min="2588" max="2588" width="1" style="60" customWidth="1"/>
    <col min="2589" max="2600" width="21.7109375" style="60" customWidth="1"/>
    <col min="2601" max="2601" width="1" style="60" customWidth="1"/>
    <col min="2602" max="2613" width="21.7109375" style="60" customWidth="1"/>
    <col min="2614" max="2816" width="9.28515625" style="60"/>
    <col min="2817" max="2817" width="0" style="60" hidden="1" customWidth="1"/>
    <col min="2818" max="2818" width="12.7109375" style="60" customWidth="1"/>
    <col min="2819" max="2819" width="70.7109375" style="60" customWidth="1"/>
    <col min="2820" max="2820" width="1" style="60" customWidth="1"/>
    <col min="2821" max="2821" width="1.28515625" style="60" customWidth="1"/>
    <col min="2822" max="2823" width="21" style="60" customWidth="1"/>
    <col min="2824" max="2824" width="19.28515625" style="60" customWidth="1"/>
    <col min="2825" max="2825" width="12.7109375" style="60" customWidth="1"/>
    <col min="2826" max="2826" width="2.7109375" style="60" customWidth="1"/>
    <col min="2827" max="2827" width="19.5703125" style="60" customWidth="1"/>
    <col min="2828" max="2828" width="18.5703125" style="60" customWidth="1"/>
    <col min="2829" max="2829" width="19.28515625" style="60" customWidth="1"/>
    <col min="2830" max="2830" width="12.7109375" style="60" customWidth="1"/>
    <col min="2831" max="2831" width="40.28515625" style="60" customWidth="1"/>
    <col min="2832" max="2832" width="2.7109375" style="60" customWidth="1"/>
    <col min="2833" max="2834" width="21" style="60" customWidth="1"/>
    <col min="2835" max="2835" width="19.28515625" style="60" customWidth="1"/>
    <col min="2836" max="2836" width="12.7109375" style="60" customWidth="1"/>
    <col min="2837" max="2837" width="2.7109375" style="60" customWidth="1"/>
    <col min="2838" max="2839" width="21" style="60" customWidth="1"/>
    <col min="2840" max="2840" width="19.28515625" style="60" customWidth="1"/>
    <col min="2841" max="2841" width="12.7109375" style="60" customWidth="1"/>
    <col min="2842" max="2842" width="6.28515625" style="60" customWidth="1"/>
    <col min="2843" max="2843" width="21.7109375" style="60" customWidth="1"/>
    <col min="2844" max="2844" width="1" style="60" customWidth="1"/>
    <col min="2845" max="2856" width="21.7109375" style="60" customWidth="1"/>
    <col min="2857" max="2857" width="1" style="60" customWidth="1"/>
    <col min="2858" max="2869" width="21.7109375" style="60" customWidth="1"/>
    <col min="2870" max="3072" width="9.28515625" style="60"/>
    <col min="3073" max="3073" width="0" style="60" hidden="1" customWidth="1"/>
    <col min="3074" max="3074" width="12.7109375" style="60" customWidth="1"/>
    <col min="3075" max="3075" width="70.7109375" style="60" customWidth="1"/>
    <col min="3076" max="3076" width="1" style="60" customWidth="1"/>
    <col min="3077" max="3077" width="1.28515625" style="60" customWidth="1"/>
    <col min="3078" max="3079" width="21" style="60" customWidth="1"/>
    <col min="3080" max="3080" width="19.28515625" style="60" customWidth="1"/>
    <col min="3081" max="3081" width="12.7109375" style="60" customWidth="1"/>
    <col min="3082" max="3082" width="2.7109375" style="60" customWidth="1"/>
    <col min="3083" max="3083" width="19.5703125" style="60" customWidth="1"/>
    <col min="3084" max="3084" width="18.5703125" style="60" customWidth="1"/>
    <col min="3085" max="3085" width="19.28515625" style="60" customWidth="1"/>
    <col min="3086" max="3086" width="12.7109375" style="60" customWidth="1"/>
    <col min="3087" max="3087" width="40.28515625" style="60" customWidth="1"/>
    <col min="3088" max="3088" width="2.7109375" style="60" customWidth="1"/>
    <col min="3089" max="3090" width="21" style="60" customWidth="1"/>
    <col min="3091" max="3091" width="19.28515625" style="60" customWidth="1"/>
    <col min="3092" max="3092" width="12.7109375" style="60" customWidth="1"/>
    <col min="3093" max="3093" width="2.7109375" style="60" customWidth="1"/>
    <col min="3094" max="3095" width="21" style="60" customWidth="1"/>
    <col min="3096" max="3096" width="19.28515625" style="60" customWidth="1"/>
    <col min="3097" max="3097" width="12.7109375" style="60" customWidth="1"/>
    <col min="3098" max="3098" width="6.28515625" style="60" customWidth="1"/>
    <col min="3099" max="3099" width="21.7109375" style="60" customWidth="1"/>
    <col min="3100" max="3100" width="1" style="60" customWidth="1"/>
    <col min="3101" max="3112" width="21.7109375" style="60" customWidth="1"/>
    <col min="3113" max="3113" width="1" style="60" customWidth="1"/>
    <col min="3114" max="3125" width="21.7109375" style="60" customWidth="1"/>
    <col min="3126" max="3328" width="9.28515625" style="60"/>
    <col min="3329" max="3329" width="0" style="60" hidden="1" customWidth="1"/>
    <col min="3330" max="3330" width="12.7109375" style="60" customWidth="1"/>
    <col min="3331" max="3331" width="70.7109375" style="60" customWidth="1"/>
    <col min="3332" max="3332" width="1" style="60" customWidth="1"/>
    <col min="3333" max="3333" width="1.28515625" style="60" customWidth="1"/>
    <col min="3334" max="3335" width="21" style="60" customWidth="1"/>
    <col min="3336" max="3336" width="19.28515625" style="60" customWidth="1"/>
    <col min="3337" max="3337" width="12.7109375" style="60" customWidth="1"/>
    <col min="3338" max="3338" width="2.7109375" style="60" customWidth="1"/>
    <col min="3339" max="3339" width="19.5703125" style="60" customWidth="1"/>
    <col min="3340" max="3340" width="18.5703125" style="60" customWidth="1"/>
    <col min="3341" max="3341" width="19.28515625" style="60" customWidth="1"/>
    <col min="3342" max="3342" width="12.7109375" style="60" customWidth="1"/>
    <col min="3343" max="3343" width="40.28515625" style="60" customWidth="1"/>
    <col min="3344" max="3344" width="2.7109375" style="60" customWidth="1"/>
    <col min="3345" max="3346" width="21" style="60" customWidth="1"/>
    <col min="3347" max="3347" width="19.28515625" style="60" customWidth="1"/>
    <col min="3348" max="3348" width="12.7109375" style="60" customWidth="1"/>
    <col min="3349" max="3349" width="2.7109375" style="60" customWidth="1"/>
    <col min="3350" max="3351" width="21" style="60" customWidth="1"/>
    <col min="3352" max="3352" width="19.28515625" style="60" customWidth="1"/>
    <col min="3353" max="3353" width="12.7109375" style="60" customWidth="1"/>
    <col min="3354" max="3354" width="6.28515625" style="60" customWidth="1"/>
    <col min="3355" max="3355" width="21.7109375" style="60" customWidth="1"/>
    <col min="3356" max="3356" width="1" style="60" customWidth="1"/>
    <col min="3357" max="3368" width="21.7109375" style="60" customWidth="1"/>
    <col min="3369" max="3369" width="1" style="60" customWidth="1"/>
    <col min="3370" max="3381" width="21.7109375" style="60" customWidth="1"/>
    <col min="3382" max="3584" width="9.28515625" style="60"/>
    <col min="3585" max="3585" width="0" style="60" hidden="1" customWidth="1"/>
    <col min="3586" max="3586" width="12.7109375" style="60" customWidth="1"/>
    <col min="3587" max="3587" width="70.7109375" style="60" customWidth="1"/>
    <col min="3588" max="3588" width="1" style="60" customWidth="1"/>
    <col min="3589" max="3589" width="1.28515625" style="60" customWidth="1"/>
    <col min="3590" max="3591" width="21" style="60" customWidth="1"/>
    <col min="3592" max="3592" width="19.28515625" style="60" customWidth="1"/>
    <col min="3593" max="3593" width="12.7109375" style="60" customWidth="1"/>
    <col min="3594" max="3594" width="2.7109375" style="60" customWidth="1"/>
    <col min="3595" max="3595" width="19.5703125" style="60" customWidth="1"/>
    <col min="3596" max="3596" width="18.5703125" style="60" customWidth="1"/>
    <col min="3597" max="3597" width="19.28515625" style="60" customWidth="1"/>
    <col min="3598" max="3598" width="12.7109375" style="60" customWidth="1"/>
    <col min="3599" max="3599" width="40.28515625" style="60" customWidth="1"/>
    <col min="3600" max="3600" width="2.7109375" style="60" customWidth="1"/>
    <col min="3601" max="3602" width="21" style="60" customWidth="1"/>
    <col min="3603" max="3603" width="19.28515625" style="60" customWidth="1"/>
    <col min="3604" max="3604" width="12.7109375" style="60" customWidth="1"/>
    <col min="3605" max="3605" width="2.7109375" style="60" customWidth="1"/>
    <col min="3606" max="3607" width="21" style="60" customWidth="1"/>
    <col min="3608" max="3608" width="19.28515625" style="60" customWidth="1"/>
    <col min="3609" max="3609" width="12.7109375" style="60" customWidth="1"/>
    <col min="3610" max="3610" width="6.28515625" style="60" customWidth="1"/>
    <col min="3611" max="3611" width="21.7109375" style="60" customWidth="1"/>
    <col min="3612" max="3612" width="1" style="60" customWidth="1"/>
    <col min="3613" max="3624" width="21.7109375" style="60" customWidth="1"/>
    <col min="3625" max="3625" width="1" style="60" customWidth="1"/>
    <col min="3626" max="3637" width="21.7109375" style="60" customWidth="1"/>
    <col min="3638" max="3840" width="9.28515625" style="60"/>
    <col min="3841" max="3841" width="0" style="60" hidden="1" customWidth="1"/>
    <col min="3842" max="3842" width="12.7109375" style="60" customWidth="1"/>
    <col min="3843" max="3843" width="70.7109375" style="60" customWidth="1"/>
    <col min="3844" max="3844" width="1" style="60" customWidth="1"/>
    <col min="3845" max="3845" width="1.28515625" style="60" customWidth="1"/>
    <col min="3846" max="3847" width="21" style="60" customWidth="1"/>
    <col min="3848" max="3848" width="19.28515625" style="60" customWidth="1"/>
    <col min="3849" max="3849" width="12.7109375" style="60" customWidth="1"/>
    <col min="3850" max="3850" width="2.7109375" style="60" customWidth="1"/>
    <col min="3851" max="3851" width="19.5703125" style="60" customWidth="1"/>
    <col min="3852" max="3852" width="18.5703125" style="60" customWidth="1"/>
    <col min="3853" max="3853" width="19.28515625" style="60" customWidth="1"/>
    <col min="3854" max="3854" width="12.7109375" style="60" customWidth="1"/>
    <col min="3855" max="3855" width="40.28515625" style="60" customWidth="1"/>
    <col min="3856" max="3856" width="2.7109375" style="60" customWidth="1"/>
    <col min="3857" max="3858" width="21" style="60" customWidth="1"/>
    <col min="3859" max="3859" width="19.28515625" style="60" customWidth="1"/>
    <col min="3860" max="3860" width="12.7109375" style="60" customWidth="1"/>
    <col min="3861" max="3861" width="2.7109375" style="60" customWidth="1"/>
    <col min="3862" max="3863" width="21" style="60" customWidth="1"/>
    <col min="3864" max="3864" width="19.28515625" style="60" customWidth="1"/>
    <col min="3865" max="3865" width="12.7109375" style="60" customWidth="1"/>
    <col min="3866" max="3866" width="6.28515625" style="60" customWidth="1"/>
    <col min="3867" max="3867" width="21.7109375" style="60" customWidth="1"/>
    <col min="3868" max="3868" width="1" style="60" customWidth="1"/>
    <col min="3869" max="3880" width="21.7109375" style="60" customWidth="1"/>
    <col min="3881" max="3881" width="1" style="60" customWidth="1"/>
    <col min="3882" max="3893" width="21.7109375" style="60" customWidth="1"/>
    <col min="3894" max="4096" width="9.28515625" style="60"/>
    <col min="4097" max="4097" width="0" style="60" hidden="1" customWidth="1"/>
    <col min="4098" max="4098" width="12.7109375" style="60" customWidth="1"/>
    <col min="4099" max="4099" width="70.7109375" style="60" customWidth="1"/>
    <col min="4100" max="4100" width="1" style="60" customWidth="1"/>
    <col min="4101" max="4101" width="1.28515625" style="60" customWidth="1"/>
    <col min="4102" max="4103" width="21" style="60" customWidth="1"/>
    <col min="4104" max="4104" width="19.28515625" style="60" customWidth="1"/>
    <col min="4105" max="4105" width="12.7109375" style="60" customWidth="1"/>
    <col min="4106" max="4106" width="2.7109375" style="60" customWidth="1"/>
    <col min="4107" max="4107" width="19.5703125" style="60" customWidth="1"/>
    <col min="4108" max="4108" width="18.5703125" style="60" customWidth="1"/>
    <col min="4109" max="4109" width="19.28515625" style="60" customWidth="1"/>
    <col min="4110" max="4110" width="12.7109375" style="60" customWidth="1"/>
    <col min="4111" max="4111" width="40.28515625" style="60" customWidth="1"/>
    <col min="4112" max="4112" width="2.7109375" style="60" customWidth="1"/>
    <col min="4113" max="4114" width="21" style="60" customWidth="1"/>
    <col min="4115" max="4115" width="19.28515625" style="60" customWidth="1"/>
    <col min="4116" max="4116" width="12.7109375" style="60" customWidth="1"/>
    <col min="4117" max="4117" width="2.7109375" style="60" customWidth="1"/>
    <col min="4118" max="4119" width="21" style="60" customWidth="1"/>
    <col min="4120" max="4120" width="19.28515625" style="60" customWidth="1"/>
    <col min="4121" max="4121" width="12.7109375" style="60" customWidth="1"/>
    <col min="4122" max="4122" width="6.28515625" style="60" customWidth="1"/>
    <col min="4123" max="4123" width="21.7109375" style="60" customWidth="1"/>
    <col min="4124" max="4124" width="1" style="60" customWidth="1"/>
    <col min="4125" max="4136" width="21.7109375" style="60" customWidth="1"/>
    <col min="4137" max="4137" width="1" style="60" customWidth="1"/>
    <col min="4138" max="4149" width="21.7109375" style="60" customWidth="1"/>
    <col min="4150" max="4352" width="9.28515625" style="60"/>
    <col min="4353" max="4353" width="0" style="60" hidden="1" customWidth="1"/>
    <col min="4354" max="4354" width="12.7109375" style="60" customWidth="1"/>
    <col min="4355" max="4355" width="70.7109375" style="60" customWidth="1"/>
    <col min="4356" max="4356" width="1" style="60" customWidth="1"/>
    <col min="4357" max="4357" width="1.28515625" style="60" customWidth="1"/>
    <col min="4358" max="4359" width="21" style="60" customWidth="1"/>
    <col min="4360" max="4360" width="19.28515625" style="60" customWidth="1"/>
    <col min="4361" max="4361" width="12.7109375" style="60" customWidth="1"/>
    <col min="4362" max="4362" width="2.7109375" style="60" customWidth="1"/>
    <col min="4363" max="4363" width="19.5703125" style="60" customWidth="1"/>
    <col min="4364" max="4364" width="18.5703125" style="60" customWidth="1"/>
    <col min="4365" max="4365" width="19.28515625" style="60" customWidth="1"/>
    <col min="4366" max="4366" width="12.7109375" style="60" customWidth="1"/>
    <col min="4367" max="4367" width="40.28515625" style="60" customWidth="1"/>
    <col min="4368" max="4368" width="2.7109375" style="60" customWidth="1"/>
    <col min="4369" max="4370" width="21" style="60" customWidth="1"/>
    <col min="4371" max="4371" width="19.28515625" style="60" customWidth="1"/>
    <col min="4372" max="4372" width="12.7109375" style="60" customWidth="1"/>
    <col min="4373" max="4373" width="2.7109375" style="60" customWidth="1"/>
    <col min="4374" max="4375" width="21" style="60" customWidth="1"/>
    <col min="4376" max="4376" width="19.28515625" style="60" customWidth="1"/>
    <col min="4377" max="4377" width="12.7109375" style="60" customWidth="1"/>
    <col min="4378" max="4378" width="6.28515625" style="60" customWidth="1"/>
    <col min="4379" max="4379" width="21.7109375" style="60" customWidth="1"/>
    <col min="4380" max="4380" width="1" style="60" customWidth="1"/>
    <col min="4381" max="4392" width="21.7109375" style="60" customWidth="1"/>
    <col min="4393" max="4393" width="1" style="60" customWidth="1"/>
    <col min="4394" max="4405" width="21.7109375" style="60" customWidth="1"/>
    <col min="4406" max="4608" width="9.28515625" style="60"/>
    <col min="4609" max="4609" width="0" style="60" hidden="1" customWidth="1"/>
    <col min="4610" max="4610" width="12.7109375" style="60" customWidth="1"/>
    <col min="4611" max="4611" width="70.7109375" style="60" customWidth="1"/>
    <col min="4612" max="4612" width="1" style="60" customWidth="1"/>
    <col min="4613" max="4613" width="1.28515625" style="60" customWidth="1"/>
    <col min="4614" max="4615" width="21" style="60" customWidth="1"/>
    <col min="4616" max="4616" width="19.28515625" style="60" customWidth="1"/>
    <col min="4617" max="4617" width="12.7109375" style="60" customWidth="1"/>
    <col min="4618" max="4618" width="2.7109375" style="60" customWidth="1"/>
    <col min="4619" max="4619" width="19.5703125" style="60" customWidth="1"/>
    <col min="4620" max="4620" width="18.5703125" style="60" customWidth="1"/>
    <col min="4621" max="4621" width="19.28515625" style="60" customWidth="1"/>
    <col min="4622" max="4622" width="12.7109375" style="60" customWidth="1"/>
    <col min="4623" max="4623" width="40.28515625" style="60" customWidth="1"/>
    <col min="4624" max="4624" width="2.7109375" style="60" customWidth="1"/>
    <col min="4625" max="4626" width="21" style="60" customWidth="1"/>
    <col min="4627" max="4627" width="19.28515625" style="60" customWidth="1"/>
    <col min="4628" max="4628" width="12.7109375" style="60" customWidth="1"/>
    <col min="4629" max="4629" width="2.7109375" style="60" customWidth="1"/>
    <col min="4630" max="4631" width="21" style="60" customWidth="1"/>
    <col min="4632" max="4632" width="19.28515625" style="60" customWidth="1"/>
    <col min="4633" max="4633" width="12.7109375" style="60" customWidth="1"/>
    <col min="4634" max="4634" width="6.28515625" style="60" customWidth="1"/>
    <col min="4635" max="4635" width="21.7109375" style="60" customWidth="1"/>
    <col min="4636" max="4636" width="1" style="60" customWidth="1"/>
    <col min="4637" max="4648" width="21.7109375" style="60" customWidth="1"/>
    <col min="4649" max="4649" width="1" style="60" customWidth="1"/>
    <col min="4650" max="4661" width="21.7109375" style="60" customWidth="1"/>
    <col min="4662" max="4864" width="9.28515625" style="60"/>
    <col min="4865" max="4865" width="0" style="60" hidden="1" customWidth="1"/>
    <col min="4866" max="4866" width="12.7109375" style="60" customWidth="1"/>
    <col min="4867" max="4867" width="70.7109375" style="60" customWidth="1"/>
    <col min="4868" max="4868" width="1" style="60" customWidth="1"/>
    <col min="4869" max="4869" width="1.28515625" style="60" customWidth="1"/>
    <col min="4870" max="4871" width="21" style="60" customWidth="1"/>
    <col min="4872" max="4872" width="19.28515625" style="60" customWidth="1"/>
    <col min="4873" max="4873" width="12.7109375" style="60" customWidth="1"/>
    <col min="4874" max="4874" width="2.7109375" style="60" customWidth="1"/>
    <col min="4875" max="4875" width="19.5703125" style="60" customWidth="1"/>
    <col min="4876" max="4876" width="18.5703125" style="60" customWidth="1"/>
    <col min="4877" max="4877" width="19.28515625" style="60" customWidth="1"/>
    <col min="4878" max="4878" width="12.7109375" style="60" customWidth="1"/>
    <col min="4879" max="4879" width="40.28515625" style="60" customWidth="1"/>
    <col min="4880" max="4880" width="2.7109375" style="60" customWidth="1"/>
    <col min="4881" max="4882" width="21" style="60" customWidth="1"/>
    <col min="4883" max="4883" width="19.28515625" style="60" customWidth="1"/>
    <col min="4884" max="4884" width="12.7109375" style="60" customWidth="1"/>
    <col min="4885" max="4885" width="2.7109375" style="60" customWidth="1"/>
    <col min="4886" max="4887" width="21" style="60" customWidth="1"/>
    <col min="4888" max="4888" width="19.28515625" style="60" customWidth="1"/>
    <col min="4889" max="4889" width="12.7109375" style="60" customWidth="1"/>
    <col min="4890" max="4890" width="6.28515625" style="60" customWidth="1"/>
    <col min="4891" max="4891" width="21.7109375" style="60" customWidth="1"/>
    <col min="4892" max="4892" width="1" style="60" customWidth="1"/>
    <col min="4893" max="4904" width="21.7109375" style="60" customWidth="1"/>
    <col min="4905" max="4905" width="1" style="60" customWidth="1"/>
    <col min="4906" max="4917" width="21.7109375" style="60" customWidth="1"/>
    <col min="4918" max="5120" width="9.28515625" style="60"/>
    <col min="5121" max="5121" width="0" style="60" hidden="1" customWidth="1"/>
    <col min="5122" max="5122" width="12.7109375" style="60" customWidth="1"/>
    <col min="5123" max="5123" width="70.7109375" style="60" customWidth="1"/>
    <col min="5124" max="5124" width="1" style="60" customWidth="1"/>
    <col min="5125" max="5125" width="1.28515625" style="60" customWidth="1"/>
    <col min="5126" max="5127" width="21" style="60" customWidth="1"/>
    <col min="5128" max="5128" width="19.28515625" style="60" customWidth="1"/>
    <col min="5129" max="5129" width="12.7109375" style="60" customWidth="1"/>
    <col min="5130" max="5130" width="2.7109375" style="60" customWidth="1"/>
    <col min="5131" max="5131" width="19.5703125" style="60" customWidth="1"/>
    <col min="5132" max="5132" width="18.5703125" style="60" customWidth="1"/>
    <col min="5133" max="5133" width="19.28515625" style="60" customWidth="1"/>
    <col min="5134" max="5134" width="12.7109375" style="60" customWidth="1"/>
    <col min="5135" max="5135" width="40.28515625" style="60" customWidth="1"/>
    <col min="5136" max="5136" width="2.7109375" style="60" customWidth="1"/>
    <col min="5137" max="5138" width="21" style="60" customWidth="1"/>
    <col min="5139" max="5139" width="19.28515625" style="60" customWidth="1"/>
    <col min="5140" max="5140" width="12.7109375" style="60" customWidth="1"/>
    <col min="5141" max="5141" width="2.7109375" style="60" customWidth="1"/>
    <col min="5142" max="5143" width="21" style="60" customWidth="1"/>
    <col min="5144" max="5144" width="19.28515625" style="60" customWidth="1"/>
    <col min="5145" max="5145" width="12.7109375" style="60" customWidth="1"/>
    <col min="5146" max="5146" width="6.28515625" style="60" customWidth="1"/>
    <col min="5147" max="5147" width="21.7109375" style="60" customWidth="1"/>
    <col min="5148" max="5148" width="1" style="60" customWidth="1"/>
    <col min="5149" max="5160" width="21.7109375" style="60" customWidth="1"/>
    <col min="5161" max="5161" width="1" style="60" customWidth="1"/>
    <col min="5162" max="5173" width="21.7109375" style="60" customWidth="1"/>
    <col min="5174" max="5376" width="9.28515625" style="60"/>
    <col min="5377" max="5377" width="0" style="60" hidden="1" customWidth="1"/>
    <col min="5378" max="5378" width="12.7109375" style="60" customWidth="1"/>
    <col min="5379" max="5379" width="70.7109375" style="60" customWidth="1"/>
    <col min="5380" max="5380" width="1" style="60" customWidth="1"/>
    <col min="5381" max="5381" width="1.28515625" style="60" customWidth="1"/>
    <col min="5382" max="5383" width="21" style="60" customWidth="1"/>
    <col min="5384" max="5384" width="19.28515625" style="60" customWidth="1"/>
    <col min="5385" max="5385" width="12.7109375" style="60" customWidth="1"/>
    <col min="5386" max="5386" width="2.7109375" style="60" customWidth="1"/>
    <col min="5387" max="5387" width="19.5703125" style="60" customWidth="1"/>
    <col min="5388" max="5388" width="18.5703125" style="60" customWidth="1"/>
    <col min="5389" max="5389" width="19.28515625" style="60" customWidth="1"/>
    <col min="5390" max="5390" width="12.7109375" style="60" customWidth="1"/>
    <col min="5391" max="5391" width="40.28515625" style="60" customWidth="1"/>
    <col min="5392" max="5392" width="2.7109375" style="60" customWidth="1"/>
    <col min="5393" max="5394" width="21" style="60" customWidth="1"/>
    <col min="5395" max="5395" width="19.28515625" style="60" customWidth="1"/>
    <col min="5396" max="5396" width="12.7109375" style="60" customWidth="1"/>
    <col min="5397" max="5397" width="2.7109375" style="60" customWidth="1"/>
    <col min="5398" max="5399" width="21" style="60" customWidth="1"/>
    <col min="5400" max="5400" width="19.28515625" style="60" customWidth="1"/>
    <col min="5401" max="5401" width="12.7109375" style="60" customWidth="1"/>
    <col min="5402" max="5402" width="6.28515625" style="60" customWidth="1"/>
    <col min="5403" max="5403" width="21.7109375" style="60" customWidth="1"/>
    <col min="5404" max="5404" width="1" style="60" customWidth="1"/>
    <col min="5405" max="5416" width="21.7109375" style="60" customWidth="1"/>
    <col min="5417" max="5417" width="1" style="60" customWidth="1"/>
    <col min="5418" max="5429" width="21.7109375" style="60" customWidth="1"/>
    <col min="5430" max="5632" width="9.28515625" style="60"/>
    <col min="5633" max="5633" width="0" style="60" hidden="1" customWidth="1"/>
    <col min="5634" max="5634" width="12.7109375" style="60" customWidth="1"/>
    <col min="5635" max="5635" width="70.7109375" style="60" customWidth="1"/>
    <col min="5636" max="5636" width="1" style="60" customWidth="1"/>
    <col min="5637" max="5637" width="1.28515625" style="60" customWidth="1"/>
    <col min="5638" max="5639" width="21" style="60" customWidth="1"/>
    <col min="5640" max="5640" width="19.28515625" style="60" customWidth="1"/>
    <col min="5641" max="5641" width="12.7109375" style="60" customWidth="1"/>
    <col min="5642" max="5642" width="2.7109375" style="60" customWidth="1"/>
    <col min="5643" max="5643" width="19.5703125" style="60" customWidth="1"/>
    <col min="5644" max="5644" width="18.5703125" style="60" customWidth="1"/>
    <col min="5645" max="5645" width="19.28515625" style="60" customWidth="1"/>
    <col min="5646" max="5646" width="12.7109375" style="60" customWidth="1"/>
    <col min="5647" max="5647" width="40.28515625" style="60" customWidth="1"/>
    <col min="5648" max="5648" width="2.7109375" style="60" customWidth="1"/>
    <col min="5649" max="5650" width="21" style="60" customWidth="1"/>
    <col min="5651" max="5651" width="19.28515625" style="60" customWidth="1"/>
    <col min="5652" max="5652" width="12.7109375" style="60" customWidth="1"/>
    <col min="5653" max="5653" width="2.7109375" style="60" customWidth="1"/>
    <col min="5654" max="5655" width="21" style="60" customWidth="1"/>
    <col min="5656" max="5656" width="19.28515625" style="60" customWidth="1"/>
    <col min="5657" max="5657" width="12.7109375" style="60" customWidth="1"/>
    <col min="5658" max="5658" width="6.28515625" style="60" customWidth="1"/>
    <col min="5659" max="5659" width="21.7109375" style="60" customWidth="1"/>
    <col min="5660" max="5660" width="1" style="60" customWidth="1"/>
    <col min="5661" max="5672" width="21.7109375" style="60" customWidth="1"/>
    <col min="5673" max="5673" width="1" style="60" customWidth="1"/>
    <col min="5674" max="5685" width="21.7109375" style="60" customWidth="1"/>
    <col min="5686" max="5888" width="9.28515625" style="60"/>
    <col min="5889" max="5889" width="0" style="60" hidden="1" customWidth="1"/>
    <col min="5890" max="5890" width="12.7109375" style="60" customWidth="1"/>
    <col min="5891" max="5891" width="70.7109375" style="60" customWidth="1"/>
    <col min="5892" max="5892" width="1" style="60" customWidth="1"/>
    <col min="5893" max="5893" width="1.28515625" style="60" customWidth="1"/>
    <col min="5894" max="5895" width="21" style="60" customWidth="1"/>
    <col min="5896" max="5896" width="19.28515625" style="60" customWidth="1"/>
    <col min="5897" max="5897" width="12.7109375" style="60" customWidth="1"/>
    <col min="5898" max="5898" width="2.7109375" style="60" customWidth="1"/>
    <col min="5899" max="5899" width="19.5703125" style="60" customWidth="1"/>
    <col min="5900" max="5900" width="18.5703125" style="60" customWidth="1"/>
    <col min="5901" max="5901" width="19.28515625" style="60" customWidth="1"/>
    <col min="5902" max="5902" width="12.7109375" style="60" customWidth="1"/>
    <col min="5903" max="5903" width="40.28515625" style="60" customWidth="1"/>
    <col min="5904" max="5904" width="2.7109375" style="60" customWidth="1"/>
    <col min="5905" max="5906" width="21" style="60" customWidth="1"/>
    <col min="5907" max="5907" width="19.28515625" style="60" customWidth="1"/>
    <col min="5908" max="5908" width="12.7109375" style="60" customWidth="1"/>
    <col min="5909" max="5909" width="2.7109375" style="60" customWidth="1"/>
    <col min="5910" max="5911" width="21" style="60" customWidth="1"/>
    <col min="5912" max="5912" width="19.28515625" style="60" customWidth="1"/>
    <col min="5913" max="5913" width="12.7109375" style="60" customWidth="1"/>
    <col min="5914" max="5914" width="6.28515625" style="60" customWidth="1"/>
    <col min="5915" max="5915" width="21.7109375" style="60" customWidth="1"/>
    <col min="5916" max="5916" width="1" style="60" customWidth="1"/>
    <col min="5917" max="5928" width="21.7109375" style="60" customWidth="1"/>
    <col min="5929" max="5929" width="1" style="60" customWidth="1"/>
    <col min="5930" max="5941" width="21.7109375" style="60" customWidth="1"/>
    <col min="5942" max="6144" width="9.28515625" style="60"/>
    <col min="6145" max="6145" width="0" style="60" hidden="1" customWidth="1"/>
    <col min="6146" max="6146" width="12.7109375" style="60" customWidth="1"/>
    <col min="6147" max="6147" width="70.7109375" style="60" customWidth="1"/>
    <col min="6148" max="6148" width="1" style="60" customWidth="1"/>
    <col min="6149" max="6149" width="1.28515625" style="60" customWidth="1"/>
    <col min="6150" max="6151" width="21" style="60" customWidth="1"/>
    <col min="6152" max="6152" width="19.28515625" style="60" customWidth="1"/>
    <col min="6153" max="6153" width="12.7109375" style="60" customWidth="1"/>
    <col min="6154" max="6154" width="2.7109375" style="60" customWidth="1"/>
    <col min="6155" max="6155" width="19.5703125" style="60" customWidth="1"/>
    <col min="6156" max="6156" width="18.5703125" style="60" customWidth="1"/>
    <col min="6157" max="6157" width="19.28515625" style="60" customWidth="1"/>
    <col min="6158" max="6158" width="12.7109375" style="60" customWidth="1"/>
    <col min="6159" max="6159" width="40.28515625" style="60" customWidth="1"/>
    <col min="6160" max="6160" width="2.7109375" style="60" customWidth="1"/>
    <col min="6161" max="6162" width="21" style="60" customWidth="1"/>
    <col min="6163" max="6163" width="19.28515625" style="60" customWidth="1"/>
    <col min="6164" max="6164" width="12.7109375" style="60" customWidth="1"/>
    <col min="6165" max="6165" width="2.7109375" style="60" customWidth="1"/>
    <col min="6166" max="6167" width="21" style="60" customWidth="1"/>
    <col min="6168" max="6168" width="19.28515625" style="60" customWidth="1"/>
    <col min="6169" max="6169" width="12.7109375" style="60" customWidth="1"/>
    <col min="6170" max="6170" width="6.28515625" style="60" customWidth="1"/>
    <col min="6171" max="6171" width="21.7109375" style="60" customWidth="1"/>
    <col min="6172" max="6172" width="1" style="60" customWidth="1"/>
    <col min="6173" max="6184" width="21.7109375" style="60" customWidth="1"/>
    <col min="6185" max="6185" width="1" style="60" customWidth="1"/>
    <col min="6186" max="6197" width="21.7109375" style="60" customWidth="1"/>
    <col min="6198" max="6400" width="9.28515625" style="60"/>
    <col min="6401" max="6401" width="0" style="60" hidden="1" customWidth="1"/>
    <col min="6402" max="6402" width="12.7109375" style="60" customWidth="1"/>
    <col min="6403" max="6403" width="70.7109375" style="60" customWidth="1"/>
    <col min="6404" max="6404" width="1" style="60" customWidth="1"/>
    <col min="6405" max="6405" width="1.28515625" style="60" customWidth="1"/>
    <col min="6406" max="6407" width="21" style="60" customWidth="1"/>
    <col min="6408" max="6408" width="19.28515625" style="60" customWidth="1"/>
    <col min="6409" max="6409" width="12.7109375" style="60" customWidth="1"/>
    <col min="6410" max="6410" width="2.7109375" style="60" customWidth="1"/>
    <col min="6411" max="6411" width="19.5703125" style="60" customWidth="1"/>
    <col min="6412" max="6412" width="18.5703125" style="60" customWidth="1"/>
    <col min="6413" max="6413" width="19.28515625" style="60" customWidth="1"/>
    <col min="6414" max="6414" width="12.7109375" style="60" customWidth="1"/>
    <col min="6415" max="6415" width="40.28515625" style="60" customWidth="1"/>
    <col min="6416" max="6416" width="2.7109375" style="60" customWidth="1"/>
    <col min="6417" max="6418" width="21" style="60" customWidth="1"/>
    <col min="6419" max="6419" width="19.28515625" style="60" customWidth="1"/>
    <col min="6420" max="6420" width="12.7109375" style="60" customWidth="1"/>
    <col min="6421" max="6421" width="2.7109375" style="60" customWidth="1"/>
    <col min="6422" max="6423" width="21" style="60" customWidth="1"/>
    <col min="6424" max="6424" width="19.28515625" style="60" customWidth="1"/>
    <col min="6425" max="6425" width="12.7109375" style="60" customWidth="1"/>
    <col min="6426" max="6426" width="6.28515625" style="60" customWidth="1"/>
    <col min="6427" max="6427" width="21.7109375" style="60" customWidth="1"/>
    <col min="6428" max="6428" width="1" style="60" customWidth="1"/>
    <col min="6429" max="6440" width="21.7109375" style="60" customWidth="1"/>
    <col min="6441" max="6441" width="1" style="60" customWidth="1"/>
    <col min="6442" max="6453" width="21.7109375" style="60" customWidth="1"/>
    <col min="6454" max="6656" width="9.28515625" style="60"/>
    <col min="6657" max="6657" width="0" style="60" hidden="1" customWidth="1"/>
    <col min="6658" max="6658" width="12.7109375" style="60" customWidth="1"/>
    <col min="6659" max="6659" width="70.7109375" style="60" customWidth="1"/>
    <col min="6660" max="6660" width="1" style="60" customWidth="1"/>
    <col min="6661" max="6661" width="1.28515625" style="60" customWidth="1"/>
    <col min="6662" max="6663" width="21" style="60" customWidth="1"/>
    <col min="6664" max="6664" width="19.28515625" style="60" customWidth="1"/>
    <col min="6665" max="6665" width="12.7109375" style="60" customWidth="1"/>
    <col min="6666" max="6666" width="2.7109375" style="60" customWidth="1"/>
    <col min="6667" max="6667" width="19.5703125" style="60" customWidth="1"/>
    <col min="6668" max="6668" width="18.5703125" style="60" customWidth="1"/>
    <col min="6669" max="6669" width="19.28515625" style="60" customWidth="1"/>
    <col min="6670" max="6670" width="12.7109375" style="60" customWidth="1"/>
    <col min="6671" max="6671" width="40.28515625" style="60" customWidth="1"/>
    <col min="6672" max="6672" width="2.7109375" style="60" customWidth="1"/>
    <col min="6673" max="6674" width="21" style="60" customWidth="1"/>
    <col min="6675" max="6675" width="19.28515625" style="60" customWidth="1"/>
    <col min="6676" max="6676" width="12.7109375" style="60" customWidth="1"/>
    <col min="6677" max="6677" width="2.7109375" style="60" customWidth="1"/>
    <col min="6678" max="6679" width="21" style="60" customWidth="1"/>
    <col min="6680" max="6680" width="19.28515625" style="60" customWidth="1"/>
    <col min="6681" max="6681" width="12.7109375" style="60" customWidth="1"/>
    <col min="6682" max="6682" width="6.28515625" style="60" customWidth="1"/>
    <col min="6683" max="6683" width="21.7109375" style="60" customWidth="1"/>
    <col min="6684" max="6684" width="1" style="60" customWidth="1"/>
    <col min="6685" max="6696" width="21.7109375" style="60" customWidth="1"/>
    <col min="6697" max="6697" width="1" style="60" customWidth="1"/>
    <col min="6698" max="6709" width="21.7109375" style="60" customWidth="1"/>
    <col min="6710" max="6912" width="9.28515625" style="60"/>
    <col min="6913" max="6913" width="0" style="60" hidden="1" customWidth="1"/>
    <col min="6914" max="6914" width="12.7109375" style="60" customWidth="1"/>
    <col min="6915" max="6915" width="70.7109375" style="60" customWidth="1"/>
    <col min="6916" max="6916" width="1" style="60" customWidth="1"/>
    <col min="6917" max="6917" width="1.28515625" style="60" customWidth="1"/>
    <col min="6918" max="6919" width="21" style="60" customWidth="1"/>
    <col min="6920" max="6920" width="19.28515625" style="60" customWidth="1"/>
    <col min="6921" max="6921" width="12.7109375" style="60" customWidth="1"/>
    <col min="6922" max="6922" width="2.7109375" style="60" customWidth="1"/>
    <col min="6923" max="6923" width="19.5703125" style="60" customWidth="1"/>
    <col min="6924" max="6924" width="18.5703125" style="60" customWidth="1"/>
    <col min="6925" max="6925" width="19.28515625" style="60" customWidth="1"/>
    <col min="6926" max="6926" width="12.7109375" style="60" customWidth="1"/>
    <col min="6927" max="6927" width="40.28515625" style="60" customWidth="1"/>
    <col min="6928" max="6928" width="2.7109375" style="60" customWidth="1"/>
    <col min="6929" max="6930" width="21" style="60" customWidth="1"/>
    <col min="6931" max="6931" width="19.28515625" style="60" customWidth="1"/>
    <col min="6932" max="6932" width="12.7109375" style="60" customWidth="1"/>
    <col min="6933" max="6933" width="2.7109375" style="60" customWidth="1"/>
    <col min="6934" max="6935" width="21" style="60" customWidth="1"/>
    <col min="6936" max="6936" width="19.28515625" style="60" customWidth="1"/>
    <col min="6937" max="6937" width="12.7109375" style="60" customWidth="1"/>
    <col min="6938" max="6938" width="6.28515625" style="60" customWidth="1"/>
    <col min="6939" max="6939" width="21.7109375" style="60" customWidth="1"/>
    <col min="6940" max="6940" width="1" style="60" customWidth="1"/>
    <col min="6941" max="6952" width="21.7109375" style="60" customWidth="1"/>
    <col min="6953" max="6953" width="1" style="60" customWidth="1"/>
    <col min="6954" max="6965" width="21.7109375" style="60" customWidth="1"/>
    <col min="6966" max="7168" width="9.28515625" style="60"/>
    <col min="7169" max="7169" width="0" style="60" hidden="1" customWidth="1"/>
    <col min="7170" max="7170" width="12.7109375" style="60" customWidth="1"/>
    <col min="7171" max="7171" width="70.7109375" style="60" customWidth="1"/>
    <col min="7172" max="7172" width="1" style="60" customWidth="1"/>
    <col min="7173" max="7173" width="1.28515625" style="60" customWidth="1"/>
    <col min="7174" max="7175" width="21" style="60" customWidth="1"/>
    <col min="7176" max="7176" width="19.28515625" style="60" customWidth="1"/>
    <col min="7177" max="7177" width="12.7109375" style="60" customWidth="1"/>
    <col min="7178" max="7178" width="2.7109375" style="60" customWidth="1"/>
    <col min="7179" max="7179" width="19.5703125" style="60" customWidth="1"/>
    <col min="7180" max="7180" width="18.5703125" style="60" customWidth="1"/>
    <col min="7181" max="7181" width="19.28515625" style="60" customWidth="1"/>
    <col min="7182" max="7182" width="12.7109375" style="60" customWidth="1"/>
    <col min="7183" max="7183" width="40.28515625" style="60" customWidth="1"/>
    <col min="7184" max="7184" width="2.7109375" style="60" customWidth="1"/>
    <col min="7185" max="7186" width="21" style="60" customWidth="1"/>
    <col min="7187" max="7187" width="19.28515625" style="60" customWidth="1"/>
    <col min="7188" max="7188" width="12.7109375" style="60" customWidth="1"/>
    <col min="7189" max="7189" width="2.7109375" style="60" customWidth="1"/>
    <col min="7190" max="7191" width="21" style="60" customWidth="1"/>
    <col min="7192" max="7192" width="19.28515625" style="60" customWidth="1"/>
    <col min="7193" max="7193" width="12.7109375" style="60" customWidth="1"/>
    <col min="7194" max="7194" width="6.28515625" style="60" customWidth="1"/>
    <col min="7195" max="7195" width="21.7109375" style="60" customWidth="1"/>
    <col min="7196" max="7196" width="1" style="60" customWidth="1"/>
    <col min="7197" max="7208" width="21.7109375" style="60" customWidth="1"/>
    <col min="7209" max="7209" width="1" style="60" customWidth="1"/>
    <col min="7210" max="7221" width="21.7109375" style="60" customWidth="1"/>
    <col min="7222" max="7424" width="9.28515625" style="60"/>
    <col min="7425" max="7425" width="0" style="60" hidden="1" customWidth="1"/>
    <col min="7426" max="7426" width="12.7109375" style="60" customWidth="1"/>
    <col min="7427" max="7427" width="70.7109375" style="60" customWidth="1"/>
    <col min="7428" max="7428" width="1" style="60" customWidth="1"/>
    <col min="7429" max="7429" width="1.28515625" style="60" customWidth="1"/>
    <col min="7430" max="7431" width="21" style="60" customWidth="1"/>
    <col min="7432" max="7432" width="19.28515625" style="60" customWidth="1"/>
    <col min="7433" max="7433" width="12.7109375" style="60" customWidth="1"/>
    <col min="7434" max="7434" width="2.7109375" style="60" customWidth="1"/>
    <col min="7435" max="7435" width="19.5703125" style="60" customWidth="1"/>
    <col min="7436" max="7436" width="18.5703125" style="60" customWidth="1"/>
    <col min="7437" max="7437" width="19.28515625" style="60" customWidth="1"/>
    <col min="7438" max="7438" width="12.7109375" style="60" customWidth="1"/>
    <col min="7439" max="7439" width="40.28515625" style="60" customWidth="1"/>
    <col min="7440" max="7440" width="2.7109375" style="60" customWidth="1"/>
    <col min="7441" max="7442" width="21" style="60" customWidth="1"/>
    <col min="7443" max="7443" width="19.28515625" style="60" customWidth="1"/>
    <col min="7444" max="7444" width="12.7109375" style="60" customWidth="1"/>
    <col min="7445" max="7445" width="2.7109375" style="60" customWidth="1"/>
    <col min="7446" max="7447" width="21" style="60" customWidth="1"/>
    <col min="7448" max="7448" width="19.28515625" style="60" customWidth="1"/>
    <col min="7449" max="7449" width="12.7109375" style="60" customWidth="1"/>
    <col min="7450" max="7450" width="6.28515625" style="60" customWidth="1"/>
    <col min="7451" max="7451" width="21.7109375" style="60" customWidth="1"/>
    <col min="7452" max="7452" width="1" style="60" customWidth="1"/>
    <col min="7453" max="7464" width="21.7109375" style="60" customWidth="1"/>
    <col min="7465" max="7465" width="1" style="60" customWidth="1"/>
    <col min="7466" max="7477" width="21.7109375" style="60" customWidth="1"/>
    <col min="7478" max="7680" width="9.28515625" style="60"/>
    <col min="7681" max="7681" width="0" style="60" hidden="1" customWidth="1"/>
    <col min="7682" max="7682" width="12.7109375" style="60" customWidth="1"/>
    <col min="7683" max="7683" width="70.7109375" style="60" customWidth="1"/>
    <col min="7684" max="7684" width="1" style="60" customWidth="1"/>
    <col min="7685" max="7685" width="1.28515625" style="60" customWidth="1"/>
    <col min="7686" max="7687" width="21" style="60" customWidth="1"/>
    <col min="7688" max="7688" width="19.28515625" style="60" customWidth="1"/>
    <col min="7689" max="7689" width="12.7109375" style="60" customWidth="1"/>
    <col min="7690" max="7690" width="2.7109375" style="60" customWidth="1"/>
    <col min="7691" max="7691" width="19.5703125" style="60" customWidth="1"/>
    <col min="7692" max="7692" width="18.5703125" style="60" customWidth="1"/>
    <col min="7693" max="7693" width="19.28515625" style="60" customWidth="1"/>
    <col min="7694" max="7694" width="12.7109375" style="60" customWidth="1"/>
    <col min="7695" max="7695" width="40.28515625" style="60" customWidth="1"/>
    <col min="7696" max="7696" width="2.7109375" style="60" customWidth="1"/>
    <col min="7697" max="7698" width="21" style="60" customWidth="1"/>
    <col min="7699" max="7699" width="19.28515625" style="60" customWidth="1"/>
    <col min="7700" max="7700" width="12.7109375" style="60" customWidth="1"/>
    <col min="7701" max="7701" width="2.7109375" style="60" customWidth="1"/>
    <col min="7702" max="7703" width="21" style="60" customWidth="1"/>
    <col min="7704" max="7704" width="19.28515625" style="60" customWidth="1"/>
    <col min="7705" max="7705" width="12.7109375" style="60" customWidth="1"/>
    <col min="7706" max="7706" width="6.28515625" style="60" customWidth="1"/>
    <col min="7707" max="7707" width="21.7109375" style="60" customWidth="1"/>
    <col min="7708" max="7708" width="1" style="60" customWidth="1"/>
    <col min="7709" max="7720" width="21.7109375" style="60" customWidth="1"/>
    <col min="7721" max="7721" width="1" style="60" customWidth="1"/>
    <col min="7722" max="7733" width="21.7109375" style="60" customWidth="1"/>
    <col min="7734" max="7936" width="9.28515625" style="60"/>
    <col min="7937" max="7937" width="0" style="60" hidden="1" customWidth="1"/>
    <col min="7938" max="7938" width="12.7109375" style="60" customWidth="1"/>
    <col min="7939" max="7939" width="70.7109375" style="60" customWidth="1"/>
    <col min="7940" max="7940" width="1" style="60" customWidth="1"/>
    <col min="7941" max="7941" width="1.28515625" style="60" customWidth="1"/>
    <col min="7942" max="7943" width="21" style="60" customWidth="1"/>
    <col min="7944" max="7944" width="19.28515625" style="60" customWidth="1"/>
    <col min="7945" max="7945" width="12.7109375" style="60" customWidth="1"/>
    <col min="7946" max="7946" width="2.7109375" style="60" customWidth="1"/>
    <col min="7947" max="7947" width="19.5703125" style="60" customWidth="1"/>
    <col min="7948" max="7948" width="18.5703125" style="60" customWidth="1"/>
    <col min="7949" max="7949" width="19.28515625" style="60" customWidth="1"/>
    <col min="7950" max="7950" width="12.7109375" style="60" customWidth="1"/>
    <col min="7951" max="7951" width="40.28515625" style="60" customWidth="1"/>
    <col min="7952" max="7952" width="2.7109375" style="60" customWidth="1"/>
    <col min="7953" max="7954" width="21" style="60" customWidth="1"/>
    <col min="7955" max="7955" width="19.28515625" style="60" customWidth="1"/>
    <col min="7956" max="7956" width="12.7109375" style="60" customWidth="1"/>
    <col min="7957" max="7957" width="2.7109375" style="60" customWidth="1"/>
    <col min="7958" max="7959" width="21" style="60" customWidth="1"/>
    <col min="7960" max="7960" width="19.28515625" style="60" customWidth="1"/>
    <col min="7961" max="7961" width="12.7109375" style="60" customWidth="1"/>
    <col min="7962" max="7962" width="6.28515625" style="60" customWidth="1"/>
    <col min="7963" max="7963" width="21.7109375" style="60" customWidth="1"/>
    <col min="7964" max="7964" width="1" style="60" customWidth="1"/>
    <col min="7965" max="7976" width="21.7109375" style="60" customWidth="1"/>
    <col min="7977" max="7977" width="1" style="60" customWidth="1"/>
    <col min="7978" max="7989" width="21.7109375" style="60" customWidth="1"/>
    <col min="7990" max="8192" width="9.28515625" style="60"/>
    <col min="8193" max="8193" width="0" style="60" hidden="1" customWidth="1"/>
    <col min="8194" max="8194" width="12.7109375" style="60" customWidth="1"/>
    <col min="8195" max="8195" width="70.7109375" style="60" customWidth="1"/>
    <col min="8196" max="8196" width="1" style="60" customWidth="1"/>
    <col min="8197" max="8197" width="1.28515625" style="60" customWidth="1"/>
    <col min="8198" max="8199" width="21" style="60" customWidth="1"/>
    <col min="8200" max="8200" width="19.28515625" style="60" customWidth="1"/>
    <col min="8201" max="8201" width="12.7109375" style="60" customWidth="1"/>
    <col min="8202" max="8202" width="2.7109375" style="60" customWidth="1"/>
    <col min="8203" max="8203" width="19.5703125" style="60" customWidth="1"/>
    <col min="8204" max="8204" width="18.5703125" style="60" customWidth="1"/>
    <col min="8205" max="8205" width="19.28515625" style="60" customWidth="1"/>
    <col min="8206" max="8206" width="12.7109375" style="60" customWidth="1"/>
    <col min="8207" max="8207" width="40.28515625" style="60" customWidth="1"/>
    <col min="8208" max="8208" width="2.7109375" style="60" customWidth="1"/>
    <col min="8209" max="8210" width="21" style="60" customWidth="1"/>
    <col min="8211" max="8211" width="19.28515625" style="60" customWidth="1"/>
    <col min="8212" max="8212" width="12.7109375" style="60" customWidth="1"/>
    <col min="8213" max="8213" width="2.7109375" style="60" customWidth="1"/>
    <col min="8214" max="8215" width="21" style="60" customWidth="1"/>
    <col min="8216" max="8216" width="19.28515625" style="60" customWidth="1"/>
    <col min="8217" max="8217" width="12.7109375" style="60" customWidth="1"/>
    <col min="8218" max="8218" width="6.28515625" style="60" customWidth="1"/>
    <col min="8219" max="8219" width="21.7109375" style="60" customWidth="1"/>
    <col min="8220" max="8220" width="1" style="60" customWidth="1"/>
    <col min="8221" max="8232" width="21.7109375" style="60" customWidth="1"/>
    <col min="8233" max="8233" width="1" style="60" customWidth="1"/>
    <col min="8234" max="8245" width="21.7109375" style="60" customWidth="1"/>
    <col min="8246" max="8448" width="9.28515625" style="60"/>
    <col min="8449" max="8449" width="0" style="60" hidden="1" customWidth="1"/>
    <col min="8450" max="8450" width="12.7109375" style="60" customWidth="1"/>
    <col min="8451" max="8451" width="70.7109375" style="60" customWidth="1"/>
    <col min="8452" max="8452" width="1" style="60" customWidth="1"/>
    <col min="8453" max="8453" width="1.28515625" style="60" customWidth="1"/>
    <col min="8454" max="8455" width="21" style="60" customWidth="1"/>
    <col min="8456" max="8456" width="19.28515625" style="60" customWidth="1"/>
    <col min="8457" max="8457" width="12.7109375" style="60" customWidth="1"/>
    <col min="8458" max="8458" width="2.7109375" style="60" customWidth="1"/>
    <col min="8459" max="8459" width="19.5703125" style="60" customWidth="1"/>
    <col min="8460" max="8460" width="18.5703125" style="60" customWidth="1"/>
    <col min="8461" max="8461" width="19.28515625" style="60" customWidth="1"/>
    <col min="8462" max="8462" width="12.7109375" style="60" customWidth="1"/>
    <col min="8463" max="8463" width="40.28515625" style="60" customWidth="1"/>
    <col min="8464" max="8464" width="2.7109375" style="60" customWidth="1"/>
    <col min="8465" max="8466" width="21" style="60" customWidth="1"/>
    <col min="8467" max="8467" width="19.28515625" style="60" customWidth="1"/>
    <col min="8468" max="8468" width="12.7109375" style="60" customWidth="1"/>
    <col min="8469" max="8469" width="2.7109375" style="60" customWidth="1"/>
    <col min="8470" max="8471" width="21" style="60" customWidth="1"/>
    <col min="8472" max="8472" width="19.28515625" style="60" customWidth="1"/>
    <col min="8473" max="8473" width="12.7109375" style="60" customWidth="1"/>
    <col min="8474" max="8474" width="6.28515625" style="60" customWidth="1"/>
    <col min="8475" max="8475" width="21.7109375" style="60" customWidth="1"/>
    <col min="8476" max="8476" width="1" style="60" customWidth="1"/>
    <col min="8477" max="8488" width="21.7109375" style="60" customWidth="1"/>
    <col min="8489" max="8489" width="1" style="60" customWidth="1"/>
    <col min="8490" max="8501" width="21.7109375" style="60" customWidth="1"/>
    <col min="8502" max="8704" width="9.28515625" style="60"/>
    <col min="8705" max="8705" width="0" style="60" hidden="1" customWidth="1"/>
    <col min="8706" max="8706" width="12.7109375" style="60" customWidth="1"/>
    <col min="8707" max="8707" width="70.7109375" style="60" customWidth="1"/>
    <col min="8708" max="8708" width="1" style="60" customWidth="1"/>
    <col min="8709" max="8709" width="1.28515625" style="60" customWidth="1"/>
    <col min="8710" max="8711" width="21" style="60" customWidth="1"/>
    <col min="8712" max="8712" width="19.28515625" style="60" customWidth="1"/>
    <col min="8713" max="8713" width="12.7109375" style="60" customWidth="1"/>
    <col min="8714" max="8714" width="2.7109375" style="60" customWidth="1"/>
    <col min="8715" max="8715" width="19.5703125" style="60" customWidth="1"/>
    <col min="8716" max="8716" width="18.5703125" style="60" customWidth="1"/>
    <col min="8717" max="8717" width="19.28515625" style="60" customWidth="1"/>
    <col min="8718" max="8718" width="12.7109375" style="60" customWidth="1"/>
    <col min="8719" max="8719" width="40.28515625" style="60" customWidth="1"/>
    <col min="8720" max="8720" width="2.7109375" style="60" customWidth="1"/>
    <col min="8721" max="8722" width="21" style="60" customWidth="1"/>
    <col min="8723" max="8723" width="19.28515625" style="60" customWidth="1"/>
    <col min="8724" max="8724" width="12.7109375" style="60" customWidth="1"/>
    <col min="8725" max="8725" width="2.7109375" style="60" customWidth="1"/>
    <col min="8726" max="8727" width="21" style="60" customWidth="1"/>
    <col min="8728" max="8728" width="19.28515625" style="60" customWidth="1"/>
    <col min="8729" max="8729" width="12.7109375" style="60" customWidth="1"/>
    <col min="8730" max="8730" width="6.28515625" style="60" customWidth="1"/>
    <col min="8731" max="8731" width="21.7109375" style="60" customWidth="1"/>
    <col min="8732" max="8732" width="1" style="60" customWidth="1"/>
    <col min="8733" max="8744" width="21.7109375" style="60" customWidth="1"/>
    <col min="8745" max="8745" width="1" style="60" customWidth="1"/>
    <col min="8746" max="8757" width="21.7109375" style="60" customWidth="1"/>
    <col min="8758" max="8960" width="9.28515625" style="60"/>
    <col min="8961" max="8961" width="0" style="60" hidden="1" customWidth="1"/>
    <col min="8962" max="8962" width="12.7109375" style="60" customWidth="1"/>
    <col min="8963" max="8963" width="70.7109375" style="60" customWidth="1"/>
    <col min="8964" max="8964" width="1" style="60" customWidth="1"/>
    <col min="8965" max="8965" width="1.28515625" style="60" customWidth="1"/>
    <col min="8966" max="8967" width="21" style="60" customWidth="1"/>
    <col min="8968" max="8968" width="19.28515625" style="60" customWidth="1"/>
    <col min="8969" max="8969" width="12.7109375" style="60" customWidth="1"/>
    <col min="8970" max="8970" width="2.7109375" style="60" customWidth="1"/>
    <col min="8971" max="8971" width="19.5703125" style="60" customWidth="1"/>
    <col min="8972" max="8972" width="18.5703125" style="60" customWidth="1"/>
    <col min="8973" max="8973" width="19.28515625" style="60" customWidth="1"/>
    <col min="8974" max="8974" width="12.7109375" style="60" customWidth="1"/>
    <col min="8975" max="8975" width="40.28515625" style="60" customWidth="1"/>
    <col min="8976" max="8976" width="2.7109375" style="60" customWidth="1"/>
    <col min="8977" max="8978" width="21" style="60" customWidth="1"/>
    <col min="8979" max="8979" width="19.28515625" style="60" customWidth="1"/>
    <col min="8980" max="8980" width="12.7109375" style="60" customWidth="1"/>
    <col min="8981" max="8981" width="2.7109375" style="60" customWidth="1"/>
    <col min="8982" max="8983" width="21" style="60" customWidth="1"/>
    <col min="8984" max="8984" width="19.28515625" style="60" customWidth="1"/>
    <col min="8985" max="8985" width="12.7109375" style="60" customWidth="1"/>
    <col min="8986" max="8986" width="6.28515625" style="60" customWidth="1"/>
    <col min="8987" max="8987" width="21.7109375" style="60" customWidth="1"/>
    <col min="8988" max="8988" width="1" style="60" customWidth="1"/>
    <col min="8989" max="9000" width="21.7109375" style="60" customWidth="1"/>
    <col min="9001" max="9001" width="1" style="60" customWidth="1"/>
    <col min="9002" max="9013" width="21.7109375" style="60" customWidth="1"/>
    <col min="9014" max="9216" width="9.28515625" style="60"/>
    <col min="9217" max="9217" width="0" style="60" hidden="1" customWidth="1"/>
    <col min="9218" max="9218" width="12.7109375" style="60" customWidth="1"/>
    <col min="9219" max="9219" width="70.7109375" style="60" customWidth="1"/>
    <col min="9220" max="9220" width="1" style="60" customWidth="1"/>
    <col min="9221" max="9221" width="1.28515625" style="60" customWidth="1"/>
    <col min="9222" max="9223" width="21" style="60" customWidth="1"/>
    <col min="9224" max="9224" width="19.28515625" style="60" customWidth="1"/>
    <col min="9225" max="9225" width="12.7109375" style="60" customWidth="1"/>
    <col min="9226" max="9226" width="2.7109375" style="60" customWidth="1"/>
    <col min="9227" max="9227" width="19.5703125" style="60" customWidth="1"/>
    <col min="9228" max="9228" width="18.5703125" style="60" customWidth="1"/>
    <col min="9229" max="9229" width="19.28515625" style="60" customWidth="1"/>
    <col min="9230" max="9230" width="12.7109375" style="60" customWidth="1"/>
    <col min="9231" max="9231" width="40.28515625" style="60" customWidth="1"/>
    <col min="9232" max="9232" width="2.7109375" style="60" customWidth="1"/>
    <col min="9233" max="9234" width="21" style="60" customWidth="1"/>
    <col min="9235" max="9235" width="19.28515625" style="60" customWidth="1"/>
    <col min="9236" max="9236" width="12.7109375" style="60" customWidth="1"/>
    <col min="9237" max="9237" width="2.7109375" style="60" customWidth="1"/>
    <col min="9238" max="9239" width="21" style="60" customWidth="1"/>
    <col min="9240" max="9240" width="19.28515625" style="60" customWidth="1"/>
    <col min="9241" max="9241" width="12.7109375" style="60" customWidth="1"/>
    <col min="9242" max="9242" width="6.28515625" style="60" customWidth="1"/>
    <col min="9243" max="9243" width="21.7109375" style="60" customWidth="1"/>
    <col min="9244" max="9244" width="1" style="60" customWidth="1"/>
    <col min="9245" max="9256" width="21.7109375" style="60" customWidth="1"/>
    <col min="9257" max="9257" width="1" style="60" customWidth="1"/>
    <col min="9258" max="9269" width="21.7109375" style="60" customWidth="1"/>
    <col min="9270" max="9472" width="9.28515625" style="60"/>
    <col min="9473" max="9473" width="0" style="60" hidden="1" customWidth="1"/>
    <col min="9474" max="9474" width="12.7109375" style="60" customWidth="1"/>
    <col min="9475" max="9475" width="70.7109375" style="60" customWidth="1"/>
    <col min="9476" max="9476" width="1" style="60" customWidth="1"/>
    <col min="9477" max="9477" width="1.28515625" style="60" customWidth="1"/>
    <col min="9478" max="9479" width="21" style="60" customWidth="1"/>
    <col min="9480" max="9480" width="19.28515625" style="60" customWidth="1"/>
    <col min="9481" max="9481" width="12.7109375" style="60" customWidth="1"/>
    <col min="9482" max="9482" width="2.7109375" style="60" customWidth="1"/>
    <col min="9483" max="9483" width="19.5703125" style="60" customWidth="1"/>
    <col min="9484" max="9484" width="18.5703125" style="60" customWidth="1"/>
    <col min="9485" max="9485" width="19.28515625" style="60" customWidth="1"/>
    <col min="9486" max="9486" width="12.7109375" style="60" customWidth="1"/>
    <col min="9487" max="9487" width="40.28515625" style="60" customWidth="1"/>
    <col min="9488" max="9488" width="2.7109375" style="60" customWidth="1"/>
    <col min="9489" max="9490" width="21" style="60" customWidth="1"/>
    <col min="9491" max="9491" width="19.28515625" style="60" customWidth="1"/>
    <col min="9492" max="9492" width="12.7109375" style="60" customWidth="1"/>
    <col min="9493" max="9493" width="2.7109375" style="60" customWidth="1"/>
    <col min="9494" max="9495" width="21" style="60" customWidth="1"/>
    <col min="9496" max="9496" width="19.28515625" style="60" customWidth="1"/>
    <col min="9497" max="9497" width="12.7109375" style="60" customWidth="1"/>
    <col min="9498" max="9498" width="6.28515625" style="60" customWidth="1"/>
    <col min="9499" max="9499" width="21.7109375" style="60" customWidth="1"/>
    <col min="9500" max="9500" width="1" style="60" customWidth="1"/>
    <col min="9501" max="9512" width="21.7109375" style="60" customWidth="1"/>
    <col min="9513" max="9513" width="1" style="60" customWidth="1"/>
    <col min="9514" max="9525" width="21.7109375" style="60" customWidth="1"/>
    <col min="9526" max="9728" width="9.28515625" style="60"/>
    <col min="9729" max="9729" width="0" style="60" hidden="1" customWidth="1"/>
    <col min="9730" max="9730" width="12.7109375" style="60" customWidth="1"/>
    <col min="9731" max="9731" width="70.7109375" style="60" customWidth="1"/>
    <col min="9732" max="9732" width="1" style="60" customWidth="1"/>
    <col min="9733" max="9733" width="1.28515625" style="60" customWidth="1"/>
    <col min="9734" max="9735" width="21" style="60" customWidth="1"/>
    <col min="9736" max="9736" width="19.28515625" style="60" customWidth="1"/>
    <col min="9737" max="9737" width="12.7109375" style="60" customWidth="1"/>
    <col min="9738" max="9738" width="2.7109375" style="60" customWidth="1"/>
    <col min="9739" max="9739" width="19.5703125" style="60" customWidth="1"/>
    <col min="9740" max="9740" width="18.5703125" style="60" customWidth="1"/>
    <col min="9741" max="9741" width="19.28515625" style="60" customWidth="1"/>
    <col min="9742" max="9742" width="12.7109375" style="60" customWidth="1"/>
    <col min="9743" max="9743" width="40.28515625" style="60" customWidth="1"/>
    <col min="9744" max="9744" width="2.7109375" style="60" customWidth="1"/>
    <col min="9745" max="9746" width="21" style="60" customWidth="1"/>
    <col min="9747" max="9747" width="19.28515625" style="60" customWidth="1"/>
    <col min="9748" max="9748" width="12.7109375" style="60" customWidth="1"/>
    <col min="9749" max="9749" width="2.7109375" style="60" customWidth="1"/>
    <col min="9750" max="9751" width="21" style="60" customWidth="1"/>
    <col min="9752" max="9752" width="19.28515625" style="60" customWidth="1"/>
    <col min="9753" max="9753" width="12.7109375" style="60" customWidth="1"/>
    <col min="9754" max="9754" width="6.28515625" style="60" customWidth="1"/>
    <col min="9755" max="9755" width="21.7109375" style="60" customWidth="1"/>
    <col min="9756" max="9756" width="1" style="60" customWidth="1"/>
    <col min="9757" max="9768" width="21.7109375" style="60" customWidth="1"/>
    <col min="9769" max="9769" width="1" style="60" customWidth="1"/>
    <col min="9770" max="9781" width="21.7109375" style="60" customWidth="1"/>
    <col min="9782" max="9984" width="9.28515625" style="60"/>
    <col min="9985" max="9985" width="0" style="60" hidden="1" customWidth="1"/>
    <col min="9986" max="9986" width="12.7109375" style="60" customWidth="1"/>
    <col min="9987" max="9987" width="70.7109375" style="60" customWidth="1"/>
    <col min="9988" max="9988" width="1" style="60" customWidth="1"/>
    <col min="9989" max="9989" width="1.28515625" style="60" customWidth="1"/>
    <col min="9990" max="9991" width="21" style="60" customWidth="1"/>
    <col min="9992" max="9992" width="19.28515625" style="60" customWidth="1"/>
    <col min="9993" max="9993" width="12.7109375" style="60" customWidth="1"/>
    <col min="9994" max="9994" width="2.7109375" style="60" customWidth="1"/>
    <col min="9995" max="9995" width="19.5703125" style="60" customWidth="1"/>
    <col min="9996" max="9996" width="18.5703125" style="60" customWidth="1"/>
    <col min="9997" max="9997" width="19.28515625" style="60" customWidth="1"/>
    <col min="9998" max="9998" width="12.7109375" style="60" customWidth="1"/>
    <col min="9999" max="9999" width="40.28515625" style="60" customWidth="1"/>
    <col min="10000" max="10000" width="2.7109375" style="60" customWidth="1"/>
    <col min="10001" max="10002" width="21" style="60" customWidth="1"/>
    <col min="10003" max="10003" width="19.28515625" style="60" customWidth="1"/>
    <col min="10004" max="10004" width="12.7109375" style="60" customWidth="1"/>
    <col min="10005" max="10005" width="2.7109375" style="60" customWidth="1"/>
    <col min="10006" max="10007" width="21" style="60" customWidth="1"/>
    <col min="10008" max="10008" width="19.28515625" style="60" customWidth="1"/>
    <col min="10009" max="10009" width="12.7109375" style="60" customWidth="1"/>
    <col min="10010" max="10010" width="6.28515625" style="60" customWidth="1"/>
    <col min="10011" max="10011" width="21.7109375" style="60" customWidth="1"/>
    <col min="10012" max="10012" width="1" style="60" customWidth="1"/>
    <col min="10013" max="10024" width="21.7109375" style="60" customWidth="1"/>
    <col min="10025" max="10025" width="1" style="60" customWidth="1"/>
    <col min="10026" max="10037" width="21.7109375" style="60" customWidth="1"/>
    <col min="10038" max="10240" width="9.28515625" style="60"/>
    <col min="10241" max="10241" width="0" style="60" hidden="1" customWidth="1"/>
    <col min="10242" max="10242" width="12.7109375" style="60" customWidth="1"/>
    <col min="10243" max="10243" width="70.7109375" style="60" customWidth="1"/>
    <col min="10244" max="10244" width="1" style="60" customWidth="1"/>
    <col min="10245" max="10245" width="1.28515625" style="60" customWidth="1"/>
    <col min="10246" max="10247" width="21" style="60" customWidth="1"/>
    <col min="10248" max="10248" width="19.28515625" style="60" customWidth="1"/>
    <col min="10249" max="10249" width="12.7109375" style="60" customWidth="1"/>
    <col min="10250" max="10250" width="2.7109375" style="60" customWidth="1"/>
    <col min="10251" max="10251" width="19.5703125" style="60" customWidth="1"/>
    <col min="10252" max="10252" width="18.5703125" style="60" customWidth="1"/>
    <col min="10253" max="10253" width="19.28515625" style="60" customWidth="1"/>
    <col min="10254" max="10254" width="12.7109375" style="60" customWidth="1"/>
    <col min="10255" max="10255" width="40.28515625" style="60" customWidth="1"/>
    <col min="10256" max="10256" width="2.7109375" style="60" customWidth="1"/>
    <col min="10257" max="10258" width="21" style="60" customWidth="1"/>
    <col min="10259" max="10259" width="19.28515625" style="60" customWidth="1"/>
    <col min="10260" max="10260" width="12.7109375" style="60" customWidth="1"/>
    <col min="10261" max="10261" width="2.7109375" style="60" customWidth="1"/>
    <col min="10262" max="10263" width="21" style="60" customWidth="1"/>
    <col min="10264" max="10264" width="19.28515625" style="60" customWidth="1"/>
    <col min="10265" max="10265" width="12.7109375" style="60" customWidth="1"/>
    <col min="10266" max="10266" width="6.28515625" style="60" customWidth="1"/>
    <col min="10267" max="10267" width="21.7109375" style="60" customWidth="1"/>
    <col min="10268" max="10268" width="1" style="60" customWidth="1"/>
    <col min="10269" max="10280" width="21.7109375" style="60" customWidth="1"/>
    <col min="10281" max="10281" width="1" style="60" customWidth="1"/>
    <col min="10282" max="10293" width="21.7109375" style="60" customWidth="1"/>
    <col min="10294" max="10496" width="9.28515625" style="60"/>
    <col min="10497" max="10497" width="0" style="60" hidden="1" customWidth="1"/>
    <col min="10498" max="10498" width="12.7109375" style="60" customWidth="1"/>
    <col min="10499" max="10499" width="70.7109375" style="60" customWidth="1"/>
    <col min="10500" max="10500" width="1" style="60" customWidth="1"/>
    <col min="10501" max="10501" width="1.28515625" style="60" customWidth="1"/>
    <col min="10502" max="10503" width="21" style="60" customWidth="1"/>
    <col min="10504" max="10504" width="19.28515625" style="60" customWidth="1"/>
    <col min="10505" max="10505" width="12.7109375" style="60" customWidth="1"/>
    <col min="10506" max="10506" width="2.7109375" style="60" customWidth="1"/>
    <col min="10507" max="10507" width="19.5703125" style="60" customWidth="1"/>
    <col min="10508" max="10508" width="18.5703125" style="60" customWidth="1"/>
    <col min="10509" max="10509" width="19.28515625" style="60" customWidth="1"/>
    <col min="10510" max="10510" width="12.7109375" style="60" customWidth="1"/>
    <col min="10511" max="10511" width="40.28515625" style="60" customWidth="1"/>
    <col min="10512" max="10512" width="2.7109375" style="60" customWidth="1"/>
    <col min="10513" max="10514" width="21" style="60" customWidth="1"/>
    <col min="10515" max="10515" width="19.28515625" style="60" customWidth="1"/>
    <col min="10516" max="10516" width="12.7109375" style="60" customWidth="1"/>
    <col min="10517" max="10517" width="2.7109375" style="60" customWidth="1"/>
    <col min="10518" max="10519" width="21" style="60" customWidth="1"/>
    <col min="10520" max="10520" width="19.28515625" style="60" customWidth="1"/>
    <col min="10521" max="10521" width="12.7109375" style="60" customWidth="1"/>
    <col min="10522" max="10522" width="6.28515625" style="60" customWidth="1"/>
    <col min="10523" max="10523" width="21.7109375" style="60" customWidth="1"/>
    <col min="10524" max="10524" width="1" style="60" customWidth="1"/>
    <col min="10525" max="10536" width="21.7109375" style="60" customWidth="1"/>
    <col min="10537" max="10537" width="1" style="60" customWidth="1"/>
    <col min="10538" max="10549" width="21.7109375" style="60" customWidth="1"/>
    <col min="10550" max="10752" width="9.28515625" style="60"/>
    <col min="10753" max="10753" width="0" style="60" hidden="1" customWidth="1"/>
    <col min="10754" max="10754" width="12.7109375" style="60" customWidth="1"/>
    <col min="10755" max="10755" width="70.7109375" style="60" customWidth="1"/>
    <col min="10756" max="10756" width="1" style="60" customWidth="1"/>
    <col min="10757" max="10757" width="1.28515625" style="60" customWidth="1"/>
    <col min="10758" max="10759" width="21" style="60" customWidth="1"/>
    <col min="10760" max="10760" width="19.28515625" style="60" customWidth="1"/>
    <col min="10761" max="10761" width="12.7109375" style="60" customWidth="1"/>
    <col min="10762" max="10762" width="2.7109375" style="60" customWidth="1"/>
    <col min="10763" max="10763" width="19.5703125" style="60" customWidth="1"/>
    <col min="10764" max="10764" width="18.5703125" style="60" customWidth="1"/>
    <col min="10765" max="10765" width="19.28515625" style="60" customWidth="1"/>
    <col min="10766" max="10766" width="12.7109375" style="60" customWidth="1"/>
    <col min="10767" max="10767" width="40.28515625" style="60" customWidth="1"/>
    <col min="10768" max="10768" width="2.7109375" style="60" customWidth="1"/>
    <col min="10769" max="10770" width="21" style="60" customWidth="1"/>
    <col min="10771" max="10771" width="19.28515625" style="60" customWidth="1"/>
    <col min="10772" max="10772" width="12.7109375" style="60" customWidth="1"/>
    <col min="10773" max="10773" width="2.7109375" style="60" customWidth="1"/>
    <col min="10774" max="10775" width="21" style="60" customWidth="1"/>
    <col min="10776" max="10776" width="19.28515625" style="60" customWidth="1"/>
    <col min="10777" max="10777" width="12.7109375" style="60" customWidth="1"/>
    <col min="10778" max="10778" width="6.28515625" style="60" customWidth="1"/>
    <col min="10779" max="10779" width="21.7109375" style="60" customWidth="1"/>
    <col min="10780" max="10780" width="1" style="60" customWidth="1"/>
    <col min="10781" max="10792" width="21.7109375" style="60" customWidth="1"/>
    <col min="10793" max="10793" width="1" style="60" customWidth="1"/>
    <col min="10794" max="10805" width="21.7109375" style="60" customWidth="1"/>
    <col min="10806" max="11008" width="9.28515625" style="60"/>
    <col min="11009" max="11009" width="0" style="60" hidden="1" customWidth="1"/>
    <col min="11010" max="11010" width="12.7109375" style="60" customWidth="1"/>
    <col min="11011" max="11011" width="70.7109375" style="60" customWidth="1"/>
    <col min="11012" max="11012" width="1" style="60" customWidth="1"/>
    <col min="11013" max="11013" width="1.28515625" style="60" customWidth="1"/>
    <col min="11014" max="11015" width="21" style="60" customWidth="1"/>
    <col min="11016" max="11016" width="19.28515625" style="60" customWidth="1"/>
    <col min="11017" max="11017" width="12.7109375" style="60" customWidth="1"/>
    <col min="11018" max="11018" width="2.7109375" style="60" customWidth="1"/>
    <col min="11019" max="11019" width="19.5703125" style="60" customWidth="1"/>
    <col min="11020" max="11020" width="18.5703125" style="60" customWidth="1"/>
    <col min="11021" max="11021" width="19.28515625" style="60" customWidth="1"/>
    <col min="11022" max="11022" width="12.7109375" style="60" customWidth="1"/>
    <col min="11023" max="11023" width="40.28515625" style="60" customWidth="1"/>
    <col min="11024" max="11024" width="2.7109375" style="60" customWidth="1"/>
    <col min="11025" max="11026" width="21" style="60" customWidth="1"/>
    <col min="11027" max="11027" width="19.28515625" style="60" customWidth="1"/>
    <col min="11028" max="11028" width="12.7109375" style="60" customWidth="1"/>
    <col min="11029" max="11029" width="2.7109375" style="60" customWidth="1"/>
    <col min="11030" max="11031" width="21" style="60" customWidth="1"/>
    <col min="11032" max="11032" width="19.28515625" style="60" customWidth="1"/>
    <col min="11033" max="11033" width="12.7109375" style="60" customWidth="1"/>
    <col min="11034" max="11034" width="6.28515625" style="60" customWidth="1"/>
    <col min="11035" max="11035" width="21.7109375" style="60" customWidth="1"/>
    <col min="11036" max="11036" width="1" style="60" customWidth="1"/>
    <col min="11037" max="11048" width="21.7109375" style="60" customWidth="1"/>
    <col min="11049" max="11049" width="1" style="60" customWidth="1"/>
    <col min="11050" max="11061" width="21.7109375" style="60" customWidth="1"/>
    <col min="11062" max="11264" width="9.28515625" style="60"/>
    <col min="11265" max="11265" width="0" style="60" hidden="1" customWidth="1"/>
    <col min="11266" max="11266" width="12.7109375" style="60" customWidth="1"/>
    <col min="11267" max="11267" width="70.7109375" style="60" customWidth="1"/>
    <col min="11268" max="11268" width="1" style="60" customWidth="1"/>
    <col min="11269" max="11269" width="1.28515625" style="60" customWidth="1"/>
    <col min="11270" max="11271" width="21" style="60" customWidth="1"/>
    <col min="11272" max="11272" width="19.28515625" style="60" customWidth="1"/>
    <col min="11273" max="11273" width="12.7109375" style="60" customWidth="1"/>
    <col min="11274" max="11274" width="2.7109375" style="60" customWidth="1"/>
    <col min="11275" max="11275" width="19.5703125" style="60" customWidth="1"/>
    <col min="11276" max="11276" width="18.5703125" style="60" customWidth="1"/>
    <col min="11277" max="11277" width="19.28515625" style="60" customWidth="1"/>
    <col min="11278" max="11278" width="12.7109375" style="60" customWidth="1"/>
    <col min="11279" max="11279" width="40.28515625" style="60" customWidth="1"/>
    <col min="11280" max="11280" width="2.7109375" style="60" customWidth="1"/>
    <col min="11281" max="11282" width="21" style="60" customWidth="1"/>
    <col min="11283" max="11283" width="19.28515625" style="60" customWidth="1"/>
    <col min="11284" max="11284" width="12.7109375" style="60" customWidth="1"/>
    <col min="11285" max="11285" width="2.7109375" style="60" customWidth="1"/>
    <col min="11286" max="11287" width="21" style="60" customWidth="1"/>
    <col min="11288" max="11288" width="19.28515625" style="60" customWidth="1"/>
    <col min="11289" max="11289" width="12.7109375" style="60" customWidth="1"/>
    <col min="11290" max="11290" width="6.28515625" style="60" customWidth="1"/>
    <col min="11291" max="11291" width="21.7109375" style="60" customWidth="1"/>
    <col min="11292" max="11292" width="1" style="60" customWidth="1"/>
    <col min="11293" max="11304" width="21.7109375" style="60" customWidth="1"/>
    <col min="11305" max="11305" width="1" style="60" customWidth="1"/>
    <col min="11306" max="11317" width="21.7109375" style="60" customWidth="1"/>
    <col min="11318" max="11520" width="9.28515625" style="60"/>
    <col min="11521" max="11521" width="0" style="60" hidden="1" customWidth="1"/>
    <col min="11522" max="11522" width="12.7109375" style="60" customWidth="1"/>
    <col min="11523" max="11523" width="70.7109375" style="60" customWidth="1"/>
    <col min="11524" max="11524" width="1" style="60" customWidth="1"/>
    <col min="11525" max="11525" width="1.28515625" style="60" customWidth="1"/>
    <col min="11526" max="11527" width="21" style="60" customWidth="1"/>
    <col min="11528" max="11528" width="19.28515625" style="60" customWidth="1"/>
    <col min="11529" max="11529" width="12.7109375" style="60" customWidth="1"/>
    <col min="11530" max="11530" width="2.7109375" style="60" customWidth="1"/>
    <col min="11531" max="11531" width="19.5703125" style="60" customWidth="1"/>
    <col min="11532" max="11532" width="18.5703125" style="60" customWidth="1"/>
    <col min="11533" max="11533" width="19.28515625" style="60" customWidth="1"/>
    <col min="11534" max="11534" width="12.7109375" style="60" customWidth="1"/>
    <col min="11535" max="11535" width="40.28515625" style="60" customWidth="1"/>
    <col min="11536" max="11536" width="2.7109375" style="60" customWidth="1"/>
    <col min="11537" max="11538" width="21" style="60" customWidth="1"/>
    <col min="11539" max="11539" width="19.28515625" style="60" customWidth="1"/>
    <col min="11540" max="11540" width="12.7109375" style="60" customWidth="1"/>
    <col min="11541" max="11541" width="2.7109375" style="60" customWidth="1"/>
    <col min="11542" max="11543" width="21" style="60" customWidth="1"/>
    <col min="11544" max="11544" width="19.28515625" style="60" customWidth="1"/>
    <col min="11545" max="11545" width="12.7109375" style="60" customWidth="1"/>
    <col min="11546" max="11546" width="6.28515625" style="60" customWidth="1"/>
    <col min="11547" max="11547" width="21.7109375" style="60" customWidth="1"/>
    <col min="11548" max="11548" width="1" style="60" customWidth="1"/>
    <col min="11549" max="11560" width="21.7109375" style="60" customWidth="1"/>
    <col min="11561" max="11561" width="1" style="60" customWidth="1"/>
    <col min="11562" max="11573" width="21.7109375" style="60" customWidth="1"/>
    <col min="11574" max="11776" width="9.28515625" style="60"/>
    <col min="11777" max="11777" width="0" style="60" hidden="1" customWidth="1"/>
    <col min="11778" max="11778" width="12.7109375" style="60" customWidth="1"/>
    <col min="11779" max="11779" width="70.7109375" style="60" customWidth="1"/>
    <col min="11780" max="11780" width="1" style="60" customWidth="1"/>
    <col min="11781" max="11781" width="1.28515625" style="60" customWidth="1"/>
    <col min="11782" max="11783" width="21" style="60" customWidth="1"/>
    <col min="11784" max="11784" width="19.28515625" style="60" customWidth="1"/>
    <col min="11785" max="11785" width="12.7109375" style="60" customWidth="1"/>
    <col min="11786" max="11786" width="2.7109375" style="60" customWidth="1"/>
    <col min="11787" max="11787" width="19.5703125" style="60" customWidth="1"/>
    <col min="11788" max="11788" width="18.5703125" style="60" customWidth="1"/>
    <col min="11789" max="11789" width="19.28515625" style="60" customWidth="1"/>
    <col min="11790" max="11790" width="12.7109375" style="60" customWidth="1"/>
    <col min="11791" max="11791" width="40.28515625" style="60" customWidth="1"/>
    <col min="11792" max="11792" width="2.7109375" style="60" customWidth="1"/>
    <col min="11793" max="11794" width="21" style="60" customWidth="1"/>
    <col min="11795" max="11795" width="19.28515625" style="60" customWidth="1"/>
    <col min="11796" max="11796" width="12.7109375" style="60" customWidth="1"/>
    <col min="11797" max="11797" width="2.7109375" style="60" customWidth="1"/>
    <col min="11798" max="11799" width="21" style="60" customWidth="1"/>
    <col min="11800" max="11800" width="19.28515625" style="60" customWidth="1"/>
    <col min="11801" max="11801" width="12.7109375" style="60" customWidth="1"/>
    <col min="11802" max="11802" width="6.28515625" style="60" customWidth="1"/>
    <col min="11803" max="11803" width="21.7109375" style="60" customWidth="1"/>
    <col min="11804" max="11804" width="1" style="60" customWidth="1"/>
    <col min="11805" max="11816" width="21.7109375" style="60" customWidth="1"/>
    <col min="11817" max="11817" width="1" style="60" customWidth="1"/>
    <col min="11818" max="11829" width="21.7109375" style="60" customWidth="1"/>
    <col min="11830" max="12032" width="9.28515625" style="60"/>
    <col min="12033" max="12033" width="0" style="60" hidden="1" customWidth="1"/>
    <col min="12034" max="12034" width="12.7109375" style="60" customWidth="1"/>
    <col min="12035" max="12035" width="70.7109375" style="60" customWidth="1"/>
    <col min="12036" max="12036" width="1" style="60" customWidth="1"/>
    <col min="12037" max="12037" width="1.28515625" style="60" customWidth="1"/>
    <col min="12038" max="12039" width="21" style="60" customWidth="1"/>
    <col min="12040" max="12040" width="19.28515625" style="60" customWidth="1"/>
    <col min="12041" max="12041" width="12.7109375" style="60" customWidth="1"/>
    <col min="12042" max="12042" width="2.7109375" style="60" customWidth="1"/>
    <col min="12043" max="12043" width="19.5703125" style="60" customWidth="1"/>
    <col min="12044" max="12044" width="18.5703125" style="60" customWidth="1"/>
    <col min="12045" max="12045" width="19.28515625" style="60" customWidth="1"/>
    <col min="12046" max="12046" width="12.7109375" style="60" customWidth="1"/>
    <col min="12047" max="12047" width="40.28515625" style="60" customWidth="1"/>
    <col min="12048" max="12048" width="2.7109375" style="60" customWidth="1"/>
    <col min="12049" max="12050" width="21" style="60" customWidth="1"/>
    <col min="12051" max="12051" width="19.28515625" style="60" customWidth="1"/>
    <col min="12052" max="12052" width="12.7109375" style="60" customWidth="1"/>
    <col min="12053" max="12053" width="2.7109375" style="60" customWidth="1"/>
    <col min="12054" max="12055" width="21" style="60" customWidth="1"/>
    <col min="12056" max="12056" width="19.28515625" style="60" customWidth="1"/>
    <col min="12057" max="12057" width="12.7109375" style="60" customWidth="1"/>
    <col min="12058" max="12058" width="6.28515625" style="60" customWidth="1"/>
    <col min="12059" max="12059" width="21.7109375" style="60" customWidth="1"/>
    <col min="12060" max="12060" width="1" style="60" customWidth="1"/>
    <col min="12061" max="12072" width="21.7109375" style="60" customWidth="1"/>
    <col min="12073" max="12073" width="1" style="60" customWidth="1"/>
    <col min="12074" max="12085" width="21.7109375" style="60" customWidth="1"/>
    <col min="12086" max="12288" width="9.28515625" style="60"/>
    <col min="12289" max="12289" width="0" style="60" hidden="1" customWidth="1"/>
    <col min="12290" max="12290" width="12.7109375" style="60" customWidth="1"/>
    <col min="12291" max="12291" width="70.7109375" style="60" customWidth="1"/>
    <col min="12292" max="12292" width="1" style="60" customWidth="1"/>
    <col min="12293" max="12293" width="1.28515625" style="60" customWidth="1"/>
    <col min="12294" max="12295" width="21" style="60" customWidth="1"/>
    <col min="12296" max="12296" width="19.28515625" style="60" customWidth="1"/>
    <col min="12297" max="12297" width="12.7109375" style="60" customWidth="1"/>
    <col min="12298" max="12298" width="2.7109375" style="60" customWidth="1"/>
    <col min="12299" max="12299" width="19.5703125" style="60" customWidth="1"/>
    <col min="12300" max="12300" width="18.5703125" style="60" customWidth="1"/>
    <col min="12301" max="12301" width="19.28515625" style="60" customWidth="1"/>
    <col min="12302" max="12302" width="12.7109375" style="60" customWidth="1"/>
    <col min="12303" max="12303" width="40.28515625" style="60" customWidth="1"/>
    <col min="12304" max="12304" width="2.7109375" style="60" customWidth="1"/>
    <col min="12305" max="12306" width="21" style="60" customWidth="1"/>
    <col min="12307" max="12307" width="19.28515625" style="60" customWidth="1"/>
    <col min="12308" max="12308" width="12.7109375" style="60" customWidth="1"/>
    <col min="12309" max="12309" width="2.7109375" style="60" customWidth="1"/>
    <col min="12310" max="12311" width="21" style="60" customWidth="1"/>
    <col min="12312" max="12312" width="19.28515625" style="60" customWidth="1"/>
    <col min="12313" max="12313" width="12.7109375" style="60" customWidth="1"/>
    <col min="12314" max="12314" width="6.28515625" style="60" customWidth="1"/>
    <col min="12315" max="12315" width="21.7109375" style="60" customWidth="1"/>
    <col min="12316" max="12316" width="1" style="60" customWidth="1"/>
    <col min="12317" max="12328" width="21.7109375" style="60" customWidth="1"/>
    <col min="12329" max="12329" width="1" style="60" customWidth="1"/>
    <col min="12330" max="12341" width="21.7109375" style="60" customWidth="1"/>
    <col min="12342" max="12544" width="9.28515625" style="60"/>
    <col min="12545" max="12545" width="0" style="60" hidden="1" customWidth="1"/>
    <col min="12546" max="12546" width="12.7109375" style="60" customWidth="1"/>
    <col min="12547" max="12547" width="70.7109375" style="60" customWidth="1"/>
    <col min="12548" max="12548" width="1" style="60" customWidth="1"/>
    <col min="12549" max="12549" width="1.28515625" style="60" customWidth="1"/>
    <col min="12550" max="12551" width="21" style="60" customWidth="1"/>
    <col min="12552" max="12552" width="19.28515625" style="60" customWidth="1"/>
    <col min="12553" max="12553" width="12.7109375" style="60" customWidth="1"/>
    <col min="12554" max="12554" width="2.7109375" style="60" customWidth="1"/>
    <col min="12555" max="12555" width="19.5703125" style="60" customWidth="1"/>
    <col min="12556" max="12556" width="18.5703125" style="60" customWidth="1"/>
    <col min="12557" max="12557" width="19.28515625" style="60" customWidth="1"/>
    <col min="12558" max="12558" width="12.7109375" style="60" customWidth="1"/>
    <col min="12559" max="12559" width="40.28515625" style="60" customWidth="1"/>
    <col min="12560" max="12560" width="2.7109375" style="60" customWidth="1"/>
    <col min="12561" max="12562" width="21" style="60" customWidth="1"/>
    <col min="12563" max="12563" width="19.28515625" style="60" customWidth="1"/>
    <col min="12564" max="12564" width="12.7109375" style="60" customWidth="1"/>
    <col min="12565" max="12565" width="2.7109375" style="60" customWidth="1"/>
    <col min="12566" max="12567" width="21" style="60" customWidth="1"/>
    <col min="12568" max="12568" width="19.28515625" style="60" customWidth="1"/>
    <col min="12569" max="12569" width="12.7109375" style="60" customWidth="1"/>
    <col min="12570" max="12570" width="6.28515625" style="60" customWidth="1"/>
    <col min="12571" max="12571" width="21.7109375" style="60" customWidth="1"/>
    <col min="12572" max="12572" width="1" style="60" customWidth="1"/>
    <col min="12573" max="12584" width="21.7109375" style="60" customWidth="1"/>
    <col min="12585" max="12585" width="1" style="60" customWidth="1"/>
    <col min="12586" max="12597" width="21.7109375" style="60" customWidth="1"/>
    <col min="12598" max="12800" width="9.28515625" style="60"/>
    <col min="12801" max="12801" width="0" style="60" hidden="1" customWidth="1"/>
    <col min="12802" max="12802" width="12.7109375" style="60" customWidth="1"/>
    <col min="12803" max="12803" width="70.7109375" style="60" customWidth="1"/>
    <col min="12804" max="12804" width="1" style="60" customWidth="1"/>
    <col min="12805" max="12805" width="1.28515625" style="60" customWidth="1"/>
    <col min="12806" max="12807" width="21" style="60" customWidth="1"/>
    <col min="12808" max="12808" width="19.28515625" style="60" customWidth="1"/>
    <col min="12809" max="12809" width="12.7109375" style="60" customWidth="1"/>
    <col min="12810" max="12810" width="2.7109375" style="60" customWidth="1"/>
    <col min="12811" max="12811" width="19.5703125" style="60" customWidth="1"/>
    <col min="12812" max="12812" width="18.5703125" style="60" customWidth="1"/>
    <col min="12813" max="12813" width="19.28515625" style="60" customWidth="1"/>
    <col min="12814" max="12814" width="12.7109375" style="60" customWidth="1"/>
    <col min="12815" max="12815" width="40.28515625" style="60" customWidth="1"/>
    <col min="12816" max="12816" width="2.7109375" style="60" customWidth="1"/>
    <col min="12817" max="12818" width="21" style="60" customWidth="1"/>
    <col min="12819" max="12819" width="19.28515625" style="60" customWidth="1"/>
    <col min="12820" max="12820" width="12.7109375" style="60" customWidth="1"/>
    <col min="12821" max="12821" width="2.7109375" style="60" customWidth="1"/>
    <col min="12822" max="12823" width="21" style="60" customWidth="1"/>
    <col min="12824" max="12824" width="19.28515625" style="60" customWidth="1"/>
    <col min="12825" max="12825" width="12.7109375" style="60" customWidth="1"/>
    <col min="12826" max="12826" width="6.28515625" style="60" customWidth="1"/>
    <col min="12827" max="12827" width="21.7109375" style="60" customWidth="1"/>
    <col min="12828" max="12828" width="1" style="60" customWidth="1"/>
    <col min="12829" max="12840" width="21.7109375" style="60" customWidth="1"/>
    <col min="12841" max="12841" width="1" style="60" customWidth="1"/>
    <col min="12842" max="12853" width="21.7109375" style="60" customWidth="1"/>
    <col min="12854" max="13056" width="9.28515625" style="60"/>
    <col min="13057" max="13057" width="0" style="60" hidden="1" customWidth="1"/>
    <col min="13058" max="13058" width="12.7109375" style="60" customWidth="1"/>
    <col min="13059" max="13059" width="70.7109375" style="60" customWidth="1"/>
    <col min="13060" max="13060" width="1" style="60" customWidth="1"/>
    <col min="13061" max="13061" width="1.28515625" style="60" customWidth="1"/>
    <col min="13062" max="13063" width="21" style="60" customWidth="1"/>
    <col min="13064" max="13064" width="19.28515625" style="60" customWidth="1"/>
    <col min="13065" max="13065" width="12.7109375" style="60" customWidth="1"/>
    <col min="13066" max="13066" width="2.7109375" style="60" customWidth="1"/>
    <col min="13067" max="13067" width="19.5703125" style="60" customWidth="1"/>
    <col min="13068" max="13068" width="18.5703125" style="60" customWidth="1"/>
    <col min="13069" max="13069" width="19.28515625" style="60" customWidth="1"/>
    <col min="13070" max="13070" width="12.7109375" style="60" customWidth="1"/>
    <col min="13071" max="13071" width="40.28515625" style="60" customWidth="1"/>
    <col min="13072" max="13072" width="2.7109375" style="60" customWidth="1"/>
    <col min="13073" max="13074" width="21" style="60" customWidth="1"/>
    <col min="13075" max="13075" width="19.28515625" style="60" customWidth="1"/>
    <col min="13076" max="13076" width="12.7109375" style="60" customWidth="1"/>
    <col min="13077" max="13077" width="2.7109375" style="60" customWidth="1"/>
    <col min="13078" max="13079" width="21" style="60" customWidth="1"/>
    <col min="13080" max="13080" width="19.28515625" style="60" customWidth="1"/>
    <col min="13081" max="13081" width="12.7109375" style="60" customWidth="1"/>
    <col min="13082" max="13082" width="6.28515625" style="60" customWidth="1"/>
    <col min="13083" max="13083" width="21.7109375" style="60" customWidth="1"/>
    <col min="13084" max="13084" width="1" style="60" customWidth="1"/>
    <col min="13085" max="13096" width="21.7109375" style="60" customWidth="1"/>
    <col min="13097" max="13097" width="1" style="60" customWidth="1"/>
    <col min="13098" max="13109" width="21.7109375" style="60" customWidth="1"/>
    <col min="13110" max="13312" width="9.28515625" style="60"/>
    <col min="13313" max="13313" width="0" style="60" hidden="1" customWidth="1"/>
    <col min="13314" max="13314" width="12.7109375" style="60" customWidth="1"/>
    <col min="13315" max="13315" width="70.7109375" style="60" customWidth="1"/>
    <col min="13316" max="13316" width="1" style="60" customWidth="1"/>
    <col min="13317" max="13317" width="1.28515625" style="60" customWidth="1"/>
    <col min="13318" max="13319" width="21" style="60" customWidth="1"/>
    <col min="13320" max="13320" width="19.28515625" style="60" customWidth="1"/>
    <col min="13321" max="13321" width="12.7109375" style="60" customWidth="1"/>
    <col min="13322" max="13322" width="2.7109375" style="60" customWidth="1"/>
    <col min="13323" max="13323" width="19.5703125" style="60" customWidth="1"/>
    <col min="13324" max="13324" width="18.5703125" style="60" customWidth="1"/>
    <col min="13325" max="13325" width="19.28515625" style="60" customWidth="1"/>
    <col min="13326" max="13326" width="12.7109375" style="60" customWidth="1"/>
    <col min="13327" max="13327" width="40.28515625" style="60" customWidth="1"/>
    <col min="13328" max="13328" width="2.7109375" style="60" customWidth="1"/>
    <col min="13329" max="13330" width="21" style="60" customWidth="1"/>
    <col min="13331" max="13331" width="19.28515625" style="60" customWidth="1"/>
    <col min="13332" max="13332" width="12.7109375" style="60" customWidth="1"/>
    <col min="13333" max="13333" width="2.7109375" style="60" customWidth="1"/>
    <col min="13334" max="13335" width="21" style="60" customWidth="1"/>
    <col min="13336" max="13336" width="19.28515625" style="60" customWidth="1"/>
    <col min="13337" max="13337" width="12.7109375" style="60" customWidth="1"/>
    <col min="13338" max="13338" width="6.28515625" style="60" customWidth="1"/>
    <col min="13339" max="13339" width="21.7109375" style="60" customWidth="1"/>
    <col min="13340" max="13340" width="1" style="60" customWidth="1"/>
    <col min="13341" max="13352" width="21.7109375" style="60" customWidth="1"/>
    <col min="13353" max="13353" width="1" style="60" customWidth="1"/>
    <col min="13354" max="13365" width="21.7109375" style="60" customWidth="1"/>
    <col min="13366" max="13568" width="9.28515625" style="60"/>
    <col min="13569" max="13569" width="0" style="60" hidden="1" customWidth="1"/>
    <col min="13570" max="13570" width="12.7109375" style="60" customWidth="1"/>
    <col min="13571" max="13571" width="70.7109375" style="60" customWidth="1"/>
    <col min="13572" max="13572" width="1" style="60" customWidth="1"/>
    <col min="13573" max="13573" width="1.28515625" style="60" customWidth="1"/>
    <col min="13574" max="13575" width="21" style="60" customWidth="1"/>
    <col min="13576" max="13576" width="19.28515625" style="60" customWidth="1"/>
    <col min="13577" max="13577" width="12.7109375" style="60" customWidth="1"/>
    <col min="13578" max="13578" width="2.7109375" style="60" customWidth="1"/>
    <col min="13579" max="13579" width="19.5703125" style="60" customWidth="1"/>
    <col min="13580" max="13580" width="18.5703125" style="60" customWidth="1"/>
    <col min="13581" max="13581" width="19.28515625" style="60" customWidth="1"/>
    <col min="13582" max="13582" width="12.7109375" style="60" customWidth="1"/>
    <col min="13583" max="13583" width="40.28515625" style="60" customWidth="1"/>
    <col min="13584" max="13584" width="2.7109375" style="60" customWidth="1"/>
    <col min="13585" max="13586" width="21" style="60" customWidth="1"/>
    <col min="13587" max="13587" width="19.28515625" style="60" customWidth="1"/>
    <col min="13588" max="13588" width="12.7109375" style="60" customWidth="1"/>
    <col min="13589" max="13589" width="2.7109375" style="60" customWidth="1"/>
    <col min="13590" max="13591" width="21" style="60" customWidth="1"/>
    <col min="13592" max="13592" width="19.28515625" style="60" customWidth="1"/>
    <col min="13593" max="13593" width="12.7109375" style="60" customWidth="1"/>
    <col min="13594" max="13594" width="6.28515625" style="60" customWidth="1"/>
    <col min="13595" max="13595" width="21.7109375" style="60" customWidth="1"/>
    <col min="13596" max="13596" width="1" style="60" customWidth="1"/>
    <col min="13597" max="13608" width="21.7109375" style="60" customWidth="1"/>
    <col min="13609" max="13609" width="1" style="60" customWidth="1"/>
    <col min="13610" max="13621" width="21.7109375" style="60" customWidth="1"/>
    <col min="13622" max="13824" width="9.28515625" style="60"/>
    <col min="13825" max="13825" width="0" style="60" hidden="1" customWidth="1"/>
    <col min="13826" max="13826" width="12.7109375" style="60" customWidth="1"/>
    <col min="13827" max="13827" width="70.7109375" style="60" customWidth="1"/>
    <col min="13828" max="13828" width="1" style="60" customWidth="1"/>
    <col min="13829" max="13829" width="1.28515625" style="60" customWidth="1"/>
    <col min="13830" max="13831" width="21" style="60" customWidth="1"/>
    <col min="13832" max="13832" width="19.28515625" style="60" customWidth="1"/>
    <col min="13833" max="13833" width="12.7109375" style="60" customWidth="1"/>
    <col min="13834" max="13834" width="2.7109375" style="60" customWidth="1"/>
    <col min="13835" max="13835" width="19.5703125" style="60" customWidth="1"/>
    <col min="13836" max="13836" width="18.5703125" style="60" customWidth="1"/>
    <col min="13837" max="13837" width="19.28515625" style="60" customWidth="1"/>
    <col min="13838" max="13838" width="12.7109375" style="60" customWidth="1"/>
    <col min="13839" max="13839" width="40.28515625" style="60" customWidth="1"/>
    <col min="13840" max="13840" width="2.7109375" style="60" customWidth="1"/>
    <col min="13841" max="13842" width="21" style="60" customWidth="1"/>
    <col min="13843" max="13843" width="19.28515625" style="60" customWidth="1"/>
    <col min="13844" max="13844" width="12.7109375" style="60" customWidth="1"/>
    <col min="13845" max="13845" width="2.7109375" style="60" customWidth="1"/>
    <col min="13846" max="13847" width="21" style="60" customWidth="1"/>
    <col min="13848" max="13848" width="19.28515625" style="60" customWidth="1"/>
    <col min="13849" max="13849" width="12.7109375" style="60" customWidth="1"/>
    <col min="13850" max="13850" width="6.28515625" style="60" customWidth="1"/>
    <col min="13851" max="13851" width="21.7109375" style="60" customWidth="1"/>
    <col min="13852" max="13852" width="1" style="60" customWidth="1"/>
    <col min="13853" max="13864" width="21.7109375" style="60" customWidth="1"/>
    <col min="13865" max="13865" width="1" style="60" customWidth="1"/>
    <col min="13866" max="13877" width="21.7109375" style="60" customWidth="1"/>
    <col min="13878" max="14080" width="9.28515625" style="60"/>
    <col min="14081" max="14081" width="0" style="60" hidden="1" customWidth="1"/>
    <col min="14082" max="14082" width="12.7109375" style="60" customWidth="1"/>
    <col min="14083" max="14083" width="70.7109375" style="60" customWidth="1"/>
    <col min="14084" max="14084" width="1" style="60" customWidth="1"/>
    <col min="14085" max="14085" width="1.28515625" style="60" customWidth="1"/>
    <col min="14086" max="14087" width="21" style="60" customWidth="1"/>
    <col min="14088" max="14088" width="19.28515625" style="60" customWidth="1"/>
    <col min="14089" max="14089" width="12.7109375" style="60" customWidth="1"/>
    <col min="14090" max="14090" width="2.7109375" style="60" customWidth="1"/>
    <col min="14091" max="14091" width="19.5703125" style="60" customWidth="1"/>
    <col min="14092" max="14092" width="18.5703125" style="60" customWidth="1"/>
    <col min="14093" max="14093" width="19.28515625" style="60" customWidth="1"/>
    <col min="14094" max="14094" width="12.7109375" style="60" customWidth="1"/>
    <col min="14095" max="14095" width="40.28515625" style="60" customWidth="1"/>
    <col min="14096" max="14096" width="2.7109375" style="60" customWidth="1"/>
    <col min="14097" max="14098" width="21" style="60" customWidth="1"/>
    <col min="14099" max="14099" width="19.28515625" style="60" customWidth="1"/>
    <col min="14100" max="14100" width="12.7109375" style="60" customWidth="1"/>
    <col min="14101" max="14101" width="2.7109375" style="60" customWidth="1"/>
    <col min="14102" max="14103" width="21" style="60" customWidth="1"/>
    <col min="14104" max="14104" width="19.28515625" style="60" customWidth="1"/>
    <col min="14105" max="14105" width="12.7109375" style="60" customWidth="1"/>
    <col min="14106" max="14106" width="6.28515625" style="60" customWidth="1"/>
    <col min="14107" max="14107" width="21.7109375" style="60" customWidth="1"/>
    <col min="14108" max="14108" width="1" style="60" customWidth="1"/>
    <col min="14109" max="14120" width="21.7109375" style="60" customWidth="1"/>
    <col min="14121" max="14121" width="1" style="60" customWidth="1"/>
    <col min="14122" max="14133" width="21.7109375" style="60" customWidth="1"/>
    <col min="14134" max="14336" width="9.28515625" style="60"/>
    <col min="14337" max="14337" width="0" style="60" hidden="1" customWidth="1"/>
    <col min="14338" max="14338" width="12.7109375" style="60" customWidth="1"/>
    <col min="14339" max="14339" width="70.7109375" style="60" customWidth="1"/>
    <col min="14340" max="14340" width="1" style="60" customWidth="1"/>
    <col min="14341" max="14341" width="1.28515625" style="60" customWidth="1"/>
    <col min="14342" max="14343" width="21" style="60" customWidth="1"/>
    <col min="14344" max="14344" width="19.28515625" style="60" customWidth="1"/>
    <col min="14345" max="14345" width="12.7109375" style="60" customWidth="1"/>
    <col min="14346" max="14346" width="2.7109375" style="60" customWidth="1"/>
    <col min="14347" max="14347" width="19.5703125" style="60" customWidth="1"/>
    <col min="14348" max="14348" width="18.5703125" style="60" customWidth="1"/>
    <col min="14349" max="14349" width="19.28515625" style="60" customWidth="1"/>
    <col min="14350" max="14350" width="12.7109375" style="60" customWidth="1"/>
    <col min="14351" max="14351" width="40.28515625" style="60" customWidth="1"/>
    <col min="14352" max="14352" width="2.7109375" style="60" customWidth="1"/>
    <col min="14353" max="14354" width="21" style="60" customWidth="1"/>
    <col min="14355" max="14355" width="19.28515625" style="60" customWidth="1"/>
    <col min="14356" max="14356" width="12.7109375" style="60" customWidth="1"/>
    <col min="14357" max="14357" width="2.7109375" style="60" customWidth="1"/>
    <col min="14358" max="14359" width="21" style="60" customWidth="1"/>
    <col min="14360" max="14360" width="19.28515625" style="60" customWidth="1"/>
    <col min="14361" max="14361" width="12.7109375" style="60" customWidth="1"/>
    <col min="14362" max="14362" width="6.28515625" style="60" customWidth="1"/>
    <col min="14363" max="14363" width="21.7109375" style="60" customWidth="1"/>
    <col min="14364" max="14364" width="1" style="60" customWidth="1"/>
    <col min="14365" max="14376" width="21.7109375" style="60" customWidth="1"/>
    <col min="14377" max="14377" width="1" style="60" customWidth="1"/>
    <col min="14378" max="14389" width="21.7109375" style="60" customWidth="1"/>
    <col min="14390" max="14592" width="9.28515625" style="60"/>
    <col min="14593" max="14593" width="0" style="60" hidden="1" customWidth="1"/>
    <col min="14594" max="14594" width="12.7109375" style="60" customWidth="1"/>
    <col min="14595" max="14595" width="70.7109375" style="60" customWidth="1"/>
    <col min="14596" max="14596" width="1" style="60" customWidth="1"/>
    <col min="14597" max="14597" width="1.28515625" style="60" customWidth="1"/>
    <col min="14598" max="14599" width="21" style="60" customWidth="1"/>
    <col min="14600" max="14600" width="19.28515625" style="60" customWidth="1"/>
    <col min="14601" max="14601" width="12.7109375" style="60" customWidth="1"/>
    <col min="14602" max="14602" width="2.7109375" style="60" customWidth="1"/>
    <col min="14603" max="14603" width="19.5703125" style="60" customWidth="1"/>
    <col min="14604" max="14604" width="18.5703125" style="60" customWidth="1"/>
    <col min="14605" max="14605" width="19.28515625" style="60" customWidth="1"/>
    <col min="14606" max="14606" width="12.7109375" style="60" customWidth="1"/>
    <col min="14607" max="14607" width="40.28515625" style="60" customWidth="1"/>
    <col min="14608" max="14608" width="2.7109375" style="60" customWidth="1"/>
    <col min="14609" max="14610" width="21" style="60" customWidth="1"/>
    <col min="14611" max="14611" width="19.28515625" style="60" customWidth="1"/>
    <col min="14612" max="14612" width="12.7109375" style="60" customWidth="1"/>
    <col min="14613" max="14613" width="2.7109375" style="60" customWidth="1"/>
    <col min="14614" max="14615" width="21" style="60" customWidth="1"/>
    <col min="14616" max="14616" width="19.28515625" style="60" customWidth="1"/>
    <col min="14617" max="14617" width="12.7109375" style="60" customWidth="1"/>
    <col min="14618" max="14618" width="6.28515625" style="60" customWidth="1"/>
    <col min="14619" max="14619" width="21.7109375" style="60" customWidth="1"/>
    <col min="14620" max="14620" width="1" style="60" customWidth="1"/>
    <col min="14621" max="14632" width="21.7109375" style="60" customWidth="1"/>
    <col min="14633" max="14633" width="1" style="60" customWidth="1"/>
    <col min="14634" max="14645" width="21.7109375" style="60" customWidth="1"/>
    <col min="14646" max="14848" width="9.28515625" style="60"/>
    <col min="14849" max="14849" width="0" style="60" hidden="1" customWidth="1"/>
    <col min="14850" max="14850" width="12.7109375" style="60" customWidth="1"/>
    <col min="14851" max="14851" width="70.7109375" style="60" customWidth="1"/>
    <col min="14852" max="14852" width="1" style="60" customWidth="1"/>
    <col min="14853" max="14853" width="1.28515625" style="60" customWidth="1"/>
    <col min="14854" max="14855" width="21" style="60" customWidth="1"/>
    <col min="14856" max="14856" width="19.28515625" style="60" customWidth="1"/>
    <col min="14857" max="14857" width="12.7109375" style="60" customWidth="1"/>
    <col min="14858" max="14858" width="2.7109375" style="60" customWidth="1"/>
    <col min="14859" max="14859" width="19.5703125" style="60" customWidth="1"/>
    <col min="14860" max="14860" width="18.5703125" style="60" customWidth="1"/>
    <col min="14861" max="14861" width="19.28515625" style="60" customWidth="1"/>
    <col min="14862" max="14862" width="12.7109375" style="60" customWidth="1"/>
    <col min="14863" max="14863" width="40.28515625" style="60" customWidth="1"/>
    <col min="14864" max="14864" width="2.7109375" style="60" customWidth="1"/>
    <col min="14865" max="14866" width="21" style="60" customWidth="1"/>
    <col min="14867" max="14867" width="19.28515625" style="60" customWidth="1"/>
    <col min="14868" max="14868" width="12.7109375" style="60" customWidth="1"/>
    <col min="14869" max="14869" width="2.7109375" style="60" customWidth="1"/>
    <col min="14870" max="14871" width="21" style="60" customWidth="1"/>
    <col min="14872" max="14872" width="19.28515625" style="60" customWidth="1"/>
    <col min="14873" max="14873" width="12.7109375" style="60" customWidth="1"/>
    <col min="14874" max="14874" width="6.28515625" style="60" customWidth="1"/>
    <col min="14875" max="14875" width="21.7109375" style="60" customWidth="1"/>
    <col min="14876" max="14876" width="1" style="60" customWidth="1"/>
    <col min="14877" max="14888" width="21.7109375" style="60" customWidth="1"/>
    <col min="14889" max="14889" width="1" style="60" customWidth="1"/>
    <col min="14890" max="14901" width="21.7109375" style="60" customWidth="1"/>
    <col min="14902" max="15104" width="9.28515625" style="60"/>
    <col min="15105" max="15105" width="0" style="60" hidden="1" customWidth="1"/>
    <col min="15106" max="15106" width="12.7109375" style="60" customWidth="1"/>
    <col min="15107" max="15107" width="70.7109375" style="60" customWidth="1"/>
    <col min="15108" max="15108" width="1" style="60" customWidth="1"/>
    <col min="15109" max="15109" width="1.28515625" style="60" customWidth="1"/>
    <col min="15110" max="15111" width="21" style="60" customWidth="1"/>
    <col min="15112" max="15112" width="19.28515625" style="60" customWidth="1"/>
    <col min="15113" max="15113" width="12.7109375" style="60" customWidth="1"/>
    <col min="15114" max="15114" width="2.7109375" style="60" customWidth="1"/>
    <col min="15115" max="15115" width="19.5703125" style="60" customWidth="1"/>
    <col min="15116" max="15116" width="18.5703125" style="60" customWidth="1"/>
    <col min="15117" max="15117" width="19.28515625" style="60" customWidth="1"/>
    <col min="15118" max="15118" width="12.7109375" style="60" customWidth="1"/>
    <col min="15119" max="15119" width="40.28515625" style="60" customWidth="1"/>
    <col min="15120" max="15120" width="2.7109375" style="60" customWidth="1"/>
    <col min="15121" max="15122" width="21" style="60" customWidth="1"/>
    <col min="15123" max="15123" width="19.28515625" style="60" customWidth="1"/>
    <col min="15124" max="15124" width="12.7109375" style="60" customWidth="1"/>
    <col min="15125" max="15125" width="2.7109375" style="60" customWidth="1"/>
    <col min="15126" max="15127" width="21" style="60" customWidth="1"/>
    <col min="15128" max="15128" width="19.28515625" style="60" customWidth="1"/>
    <col min="15129" max="15129" width="12.7109375" style="60" customWidth="1"/>
    <col min="15130" max="15130" width="6.28515625" style="60" customWidth="1"/>
    <col min="15131" max="15131" width="21.7109375" style="60" customWidth="1"/>
    <col min="15132" max="15132" width="1" style="60" customWidth="1"/>
    <col min="15133" max="15144" width="21.7109375" style="60" customWidth="1"/>
    <col min="15145" max="15145" width="1" style="60" customWidth="1"/>
    <col min="15146" max="15157" width="21.7109375" style="60" customWidth="1"/>
    <col min="15158" max="15360" width="9.28515625" style="60"/>
    <col min="15361" max="15361" width="0" style="60" hidden="1" customWidth="1"/>
    <col min="15362" max="15362" width="12.7109375" style="60" customWidth="1"/>
    <col min="15363" max="15363" width="70.7109375" style="60" customWidth="1"/>
    <col min="15364" max="15364" width="1" style="60" customWidth="1"/>
    <col min="15365" max="15365" width="1.28515625" style="60" customWidth="1"/>
    <col min="15366" max="15367" width="21" style="60" customWidth="1"/>
    <col min="15368" max="15368" width="19.28515625" style="60" customWidth="1"/>
    <col min="15369" max="15369" width="12.7109375" style="60" customWidth="1"/>
    <col min="15370" max="15370" width="2.7109375" style="60" customWidth="1"/>
    <col min="15371" max="15371" width="19.5703125" style="60" customWidth="1"/>
    <col min="15372" max="15372" width="18.5703125" style="60" customWidth="1"/>
    <col min="15373" max="15373" width="19.28515625" style="60" customWidth="1"/>
    <col min="15374" max="15374" width="12.7109375" style="60" customWidth="1"/>
    <col min="15375" max="15375" width="40.28515625" style="60" customWidth="1"/>
    <col min="15376" max="15376" width="2.7109375" style="60" customWidth="1"/>
    <col min="15377" max="15378" width="21" style="60" customWidth="1"/>
    <col min="15379" max="15379" width="19.28515625" style="60" customWidth="1"/>
    <col min="15380" max="15380" width="12.7109375" style="60" customWidth="1"/>
    <col min="15381" max="15381" width="2.7109375" style="60" customWidth="1"/>
    <col min="15382" max="15383" width="21" style="60" customWidth="1"/>
    <col min="15384" max="15384" width="19.28515625" style="60" customWidth="1"/>
    <col min="15385" max="15385" width="12.7109375" style="60" customWidth="1"/>
    <col min="15386" max="15386" width="6.28515625" style="60" customWidth="1"/>
    <col min="15387" max="15387" width="21.7109375" style="60" customWidth="1"/>
    <col min="15388" max="15388" width="1" style="60" customWidth="1"/>
    <col min="15389" max="15400" width="21.7109375" style="60" customWidth="1"/>
    <col min="15401" max="15401" width="1" style="60" customWidth="1"/>
    <col min="15402" max="15413" width="21.7109375" style="60" customWidth="1"/>
    <col min="15414" max="15616" width="9.28515625" style="60"/>
    <col min="15617" max="15617" width="0" style="60" hidden="1" customWidth="1"/>
    <col min="15618" max="15618" width="12.7109375" style="60" customWidth="1"/>
    <col min="15619" max="15619" width="70.7109375" style="60" customWidth="1"/>
    <col min="15620" max="15620" width="1" style="60" customWidth="1"/>
    <col min="15621" max="15621" width="1.28515625" style="60" customWidth="1"/>
    <col min="15622" max="15623" width="21" style="60" customWidth="1"/>
    <col min="15624" max="15624" width="19.28515625" style="60" customWidth="1"/>
    <col min="15625" max="15625" width="12.7109375" style="60" customWidth="1"/>
    <col min="15626" max="15626" width="2.7109375" style="60" customWidth="1"/>
    <col min="15627" max="15627" width="19.5703125" style="60" customWidth="1"/>
    <col min="15628" max="15628" width="18.5703125" style="60" customWidth="1"/>
    <col min="15629" max="15629" width="19.28515625" style="60" customWidth="1"/>
    <col min="15630" max="15630" width="12.7109375" style="60" customWidth="1"/>
    <col min="15631" max="15631" width="40.28515625" style="60" customWidth="1"/>
    <col min="15632" max="15632" width="2.7109375" style="60" customWidth="1"/>
    <col min="15633" max="15634" width="21" style="60" customWidth="1"/>
    <col min="15635" max="15635" width="19.28515625" style="60" customWidth="1"/>
    <col min="15636" max="15636" width="12.7109375" style="60" customWidth="1"/>
    <col min="15637" max="15637" width="2.7109375" style="60" customWidth="1"/>
    <col min="15638" max="15639" width="21" style="60" customWidth="1"/>
    <col min="15640" max="15640" width="19.28515625" style="60" customWidth="1"/>
    <col min="15641" max="15641" width="12.7109375" style="60" customWidth="1"/>
    <col min="15642" max="15642" width="6.28515625" style="60" customWidth="1"/>
    <col min="15643" max="15643" width="21.7109375" style="60" customWidth="1"/>
    <col min="15644" max="15644" width="1" style="60" customWidth="1"/>
    <col min="15645" max="15656" width="21.7109375" style="60" customWidth="1"/>
    <col min="15657" max="15657" width="1" style="60" customWidth="1"/>
    <col min="15658" max="15669" width="21.7109375" style="60" customWidth="1"/>
    <col min="15670" max="15872" width="9.28515625" style="60"/>
    <col min="15873" max="15873" width="0" style="60" hidden="1" customWidth="1"/>
    <col min="15874" max="15874" width="12.7109375" style="60" customWidth="1"/>
    <col min="15875" max="15875" width="70.7109375" style="60" customWidth="1"/>
    <col min="15876" max="15876" width="1" style="60" customWidth="1"/>
    <col min="15877" max="15877" width="1.28515625" style="60" customWidth="1"/>
    <col min="15878" max="15879" width="21" style="60" customWidth="1"/>
    <col min="15880" max="15880" width="19.28515625" style="60" customWidth="1"/>
    <col min="15881" max="15881" width="12.7109375" style="60" customWidth="1"/>
    <col min="15882" max="15882" width="2.7109375" style="60" customWidth="1"/>
    <col min="15883" max="15883" width="19.5703125" style="60" customWidth="1"/>
    <col min="15884" max="15884" width="18.5703125" style="60" customWidth="1"/>
    <col min="15885" max="15885" width="19.28515625" style="60" customWidth="1"/>
    <col min="15886" max="15886" width="12.7109375" style="60" customWidth="1"/>
    <col min="15887" max="15887" width="40.28515625" style="60" customWidth="1"/>
    <col min="15888" max="15888" width="2.7109375" style="60" customWidth="1"/>
    <col min="15889" max="15890" width="21" style="60" customWidth="1"/>
    <col min="15891" max="15891" width="19.28515625" style="60" customWidth="1"/>
    <col min="15892" max="15892" width="12.7109375" style="60" customWidth="1"/>
    <col min="15893" max="15893" width="2.7109375" style="60" customWidth="1"/>
    <col min="15894" max="15895" width="21" style="60" customWidth="1"/>
    <col min="15896" max="15896" width="19.28515625" style="60" customWidth="1"/>
    <col min="15897" max="15897" width="12.7109375" style="60" customWidth="1"/>
    <col min="15898" max="15898" width="6.28515625" style="60" customWidth="1"/>
    <col min="15899" max="15899" width="21.7109375" style="60" customWidth="1"/>
    <col min="15900" max="15900" width="1" style="60" customWidth="1"/>
    <col min="15901" max="15912" width="21.7109375" style="60" customWidth="1"/>
    <col min="15913" max="15913" width="1" style="60" customWidth="1"/>
    <col min="15914" max="15925" width="21.7109375" style="60" customWidth="1"/>
    <col min="15926" max="16128" width="9.28515625" style="60"/>
    <col min="16129" max="16129" width="0" style="60" hidden="1" customWidth="1"/>
    <col min="16130" max="16130" width="12.7109375" style="60" customWidth="1"/>
    <col min="16131" max="16131" width="70.7109375" style="60" customWidth="1"/>
    <col min="16132" max="16132" width="1" style="60" customWidth="1"/>
    <col min="16133" max="16133" width="1.28515625" style="60" customWidth="1"/>
    <col min="16134" max="16135" width="21" style="60" customWidth="1"/>
    <col min="16136" max="16136" width="19.28515625" style="60" customWidth="1"/>
    <col min="16137" max="16137" width="12.7109375" style="60" customWidth="1"/>
    <col min="16138" max="16138" width="2.7109375" style="60" customWidth="1"/>
    <col min="16139" max="16139" width="19.5703125" style="60" customWidth="1"/>
    <col min="16140" max="16140" width="18.5703125" style="60" customWidth="1"/>
    <col min="16141" max="16141" width="19.28515625" style="60" customWidth="1"/>
    <col min="16142" max="16142" width="12.7109375" style="60" customWidth="1"/>
    <col min="16143" max="16143" width="40.28515625" style="60" customWidth="1"/>
    <col min="16144" max="16144" width="2.7109375" style="60" customWidth="1"/>
    <col min="16145" max="16146" width="21" style="60" customWidth="1"/>
    <col min="16147" max="16147" width="19.28515625" style="60" customWidth="1"/>
    <col min="16148" max="16148" width="12.7109375" style="60" customWidth="1"/>
    <col min="16149" max="16149" width="2.7109375" style="60" customWidth="1"/>
    <col min="16150" max="16151" width="21" style="60" customWidth="1"/>
    <col min="16152" max="16152" width="19.28515625" style="60" customWidth="1"/>
    <col min="16153" max="16153" width="12.7109375" style="60" customWidth="1"/>
    <col min="16154" max="16154" width="6.28515625" style="60" customWidth="1"/>
    <col min="16155" max="16155" width="21.7109375" style="60" customWidth="1"/>
    <col min="16156" max="16156" width="1" style="60" customWidth="1"/>
    <col min="16157" max="16168" width="21.7109375" style="60" customWidth="1"/>
    <col min="16169" max="16169" width="1" style="60" customWidth="1"/>
    <col min="16170" max="16181" width="21.7109375" style="60" customWidth="1"/>
    <col min="16182" max="16384" width="9.28515625" style="60"/>
  </cols>
  <sheetData>
    <row r="1" spans="1:53" s="46" customFormat="1">
      <c r="A1" s="46" t="s">
        <v>50</v>
      </c>
      <c r="B1" s="47" t="s">
        <v>51</v>
      </c>
      <c r="C1" s="48" t="s">
        <v>52</v>
      </c>
      <c r="D1" s="49"/>
      <c r="E1" s="50"/>
      <c r="F1" s="51" t="s">
        <v>53</v>
      </c>
      <c r="G1" s="51" t="s">
        <v>54</v>
      </c>
      <c r="H1" s="52" t="s">
        <v>55</v>
      </c>
      <c r="I1" s="53" t="s">
        <v>55</v>
      </c>
      <c r="J1" s="54"/>
      <c r="K1" s="51" t="s">
        <v>56</v>
      </c>
      <c r="L1" s="51" t="s">
        <v>57</v>
      </c>
      <c r="M1" s="52" t="s">
        <v>55</v>
      </c>
      <c r="N1" s="53" t="s">
        <v>55</v>
      </c>
      <c r="O1" s="55"/>
      <c r="P1" s="54"/>
      <c r="Q1" s="51" t="s">
        <v>58</v>
      </c>
      <c r="R1" s="51" t="s">
        <v>59</v>
      </c>
      <c r="S1" s="52" t="s">
        <v>55</v>
      </c>
      <c r="T1" s="53" t="s">
        <v>55</v>
      </c>
      <c r="U1" s="54"/>
      <c r="V1" s="51" t="s">
        <v>60</v>
      </c>
      <c r="W1" s="51" t="s">
        <v>61</v>
      </c>
      <c r="X1" s="52" t="s">
        <v>55</v>
      </c>
      <c r="Y1" s="53" t="s">
        <v>55</v>
      </c>
      <c r="Z1" s="56"/>
      <c r="AA1" s="57" t="s">
        <v>62</v>
      </c>
      <c r="AB1" s="58"/>
      <c r="AC1" s="59" t="s">
        <v>63</v>
      </c>
      <c r="AD1" s="59" t="s">
        <v>64</v>
      </c>
      <c r="AE1" s="59" t="s">
        <v>65</v>
      </c>
      <c r="AF1" s="59" t="s">
        <v>66</v>
      </c>
      <c r="AG1" s="59" t="s">
        <v>67</v>
      </c>
      <c r="AH1" s="59" t="s">
        <v>68</v>
      </c>
      <c r="AI1" s="59" t="s">
        <v>69</v>
      </c>
      <c r="AJ1" s="59" t="s">
        <v>70</v>
      </c>
      <c r="AK1" s="59" t="s">
        <v>71</v>
      </c>
      <c r="AL1" s="59" t="s">
        <v>72</v>
      </c>
      <c r="AM1" s="59" t="s">
        <v>73</v>
      </c>
      <c r="AN1" s="59" t="s">
        <v>74</v>
      </c>
      <c r="AO1" s="58"/>
      <c r="AP1" s="59" t="s">
        <v>75</v>
      </c>
      <c r="AQ1" s="59" t="s">
        <v>76</v>
      </c>
      <c r="AR1" s="59" t="s">
        <v>77</v>
      </c>
      <c r="AS1" s="59" t="s">
        <v>78</v>
      </c>
      <c r="AT1" s="59" t="s">
        <v>79</v>
      </c>
      <c r="AU1" s="59" t="s">
        <v>80</v>
      </c>
      <c r="AV1" s="59" t="s">
        <v>81</v>
      </c>
      <c r="AW1" s="59" t="s">
        <v>82</v>
      </c>
      <c r="AX1" s="59" t="s">
        <v>83</v>
      </c>
      <c r="AY1" s="59" t="s">
        <v>84</v>
      </c>
      <c r="AZ1" s="59" t="s">
        <v>85</v>
      </c>
      <c r="BA1" s="59" t="s">
        <v>86</v>
      </c>
    </row>
    <row r="2" spans="1:53">
      <c r="C2" s="61" t="s">
        <v>87</v>
      </c>
      <c r="D2" s="62"/>
      <c r="E2" s="395"/>
      <c r="F2" s="63"/>
      <c r="G2" s="63" t="s">
        <v>87</v>
      </c>
      <c r="H2" s="63"/>
      <c r="I2" s="64"/>
      <c r="J2" s="65"/>
      <c r="K2" s="63"/>
      <c r="L2" s="63" t="s">
        <v>87</v>
      </c>
      <c r="M2" s="63"/>
      <c r="N2" s="64"/>
      <c r="O2" s="66"/>
      <c r="P2" s="65"/>
      <c r="Q2" s="63"/>
      <c r="R2" s="63" t="s">
        <v>87</v>
      </c>
      <c r="S2" s="63"/>
      <c r="T2" s="64"/>
      <c r="U2" s="65"/>
      <c r="V2" s="63"/>
      <c r="W2" s="63" t="s">
        <v>87</v>
      </c>
      <c r="X2" s="63"/>
      <c r="Y2" s="64"/>
      <c r="Z2" s="67"/>
      <c r="AA2" s="396" t="s">
        <v>87</v>
      </c>
      <c r="AB2" s="68"/>
      <c r="AC2" s="74"/>
      <c r="AD2" s="74"/>
      <c r="AE2" s="74"/>
      <c r="AF2" s="74"/>
      <c r="AG2" s="74"/>
      <c r="AH2" s="74"/>
      <c r="AI2" s="74"/>
      <c r="AJ2" s="74"/>
      <c r="AN2" s="70"/>
      <c r="AO2" s="68"/>
      <c r="AP2" s="63" t="s">
        <v>87</v>
      </c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70"/>
    </row>
    <row r="3" spans="1:53">
      <c r="C3" s="61" t="s">
        <v>1690</v>
      </c>
      <c r="E3" s="72"/>
      <c r="F3" s="73"/>
      <c r="G3" s="74" t="s">
        <v>1691</v>
      </c>
      <c r="H3" s="75"/>
      <c r="I3" s="76"/>
      <c r="K3" s="73"/>
      <c r="L3" s="74" t="s">
        <v>1691</v>
      </c>
      <c r="M3" s="75"/>
      <c r="N3" s="76"/>
      <c r="Q3" s="73"/>
      <c r="R3" s="74" t="s">
        <v>1691</v>
      </c>
      <c r="S3" s="75"/>
      <c r="T3" s="76"/>
      <c r="V3" s="73"/>
      <c r="W3" s="74" t="s">
        <v>1691</v>
      </c>
      <c r="X3" s="75"/>
      <c r="Y3" s="76"/>
      <c r="AA3" s="79" t="s">
        <v>1691</v>
      </c>
      <c r="AB3" s="68"/>
      <c r="AC3" s="63"/>
      <c r="AD3" s="74"/>
      <c r="AE3" s="74"/>
      <c r="AF3" s="74"/>
      <c r="AG3" s="74"/>
      <c r="AH3" s="74"/>
      <c r="AI3" s="74"/>
      <c r="AJ3" s="74"/>
      <c r="AN3" s="70"/>
      <c r="AO3" s="68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70"/>
    </row>
    <row r="4" spans="1:53" ht="13.5" thickBot="1">
      <c r="B4" s="80" t="s">
        <v>1692</v>
      </c>
      <c r="C4" s="81"/>
      <c r="D4" s="82"/>
      <c r="E4" s="83"/>
      <c r="F4" s="84"/>
      <c r="G4" s="84"/>
      <c r="H4" s="85"/>
      <c r="I4" s="86"/>
      <c r="J4" s="87"/>
      <c r="K4" s="84"/>
      <c r="L4" s="84"/>
      <c r="M4" s="85"/>
      <c r="N4" s="86"/>
      <c r="O4" s="88"/>
      <c r="P4" s="87"/>
      <c r="Q4" s="84"/>
      <c r="R4" s="84"/>
      <c r="S4" s="85"/>
      <c r="T4" s="86"/>
      <c r="U4" s="87"/>
      <c r="V4" s="84"/>
      <c r="W4" s="84"/>
      <c r="X4" s="85"/>
      <c r="Y4" s="86"/>
      <c r="Z4" s="89"/>
      <c r="AA4" s="90"/>
      <c r="AB4" s="68"/>
      <c r="AC4" s="63"/>
      <c r="AD4" s="74"/>
      <c r="AE4" s="74"/>
      <c r="AF4" s="74"/>
      <c r="AG4" s="74"/>
      <c r="AH4" s="74"/>
      <c r="AI4" s="74"/>
      <c r="AJ4" s="74"/>
      <c r="AN4" s="70"/>
      <c r="AO4" s="68"/>
      <c r="AP4" s="63">
        <v>0</v>
      </c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70"/>
    </row>
    <row r="5" spans="1:53">
      <c r="B5" s="91" t="s">
        <v>88</v>
      </c>
      <c r="C5" s="92" t="s">
        <v>89</v>
      </c>
      <c r="E5" s="93"/>
      <c r="F5" s="94" t="s">
        <v>90</v>
      </c>
      <c r="G5" s="95"/>
      <c r="H5" s="74" t="s">
        <v>91</v>
      </c>
      <c r="I5" s="76"/>
      <c r="J5" s="96"/>
      <c r="K5" s="94" t="s">
        <v>92</v>
      </c>
      <c r="L5" s="95"/>
      <c r="M5" s="74" t="s">
        <v>91</v>
      </c>
      <c r="N5" s="76"/>
      <c r="P5" s="96"/>
      <c r="Q5" s="94" t="s">
        <v>93</v>
      </c>
      <c r="R5" s="95"/>
      <c r="S5" s="74" t="s">
        <v>91</v>
      </c>
      <c r="T5" s="76"/>
      <c r="U5" s="96"/>
      <c r="V5" s="94" t="s">
        <v>94</v>
      </c>
      <c r="W5" s="95"/>
      <c r="X5" s="74" t="s">
        <v>91</v>
      </c>
      <c r="Y5" s="76"/>
      <c r="Z5" s="97"/>
      <c r="AA5" s="98"/>
      <c r="AB5" s="68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68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109" customFormat="1" ht="13.5" thickBot="1">
      <c r="A6" s="60"/>
      <c r="B6" s="100" t="s">
        <v>95</v>
      </c>
      <c r="C6" s="101" t="s">
        <v>1651</v>
      </c>
      <c r="D6" s="82"/>
      <c r="E6" s="102"/>
      <c r="F6" s="103" t="s">
        <v>1693</v>
      </c>
      <c r="G6" s="104">
        <v>2020</v>
      </c>
      <c r="H6" s="84" t="s">
        <v>96</v>
      </c>
      <c r="I6" s="105" t="s">
        <v>97</v>
      </c>
      <c r="J6" s="106"/>
      <c r="K6" s="103" t="s">
        <v>1693</v>
      </c>
      <c r="L6" s="104">
        <v>2020</v>
      </c>
      <c r="M6" s="84" t="s">
        <v>96</v>
      </c>
      <c r="N6" s="105" t="s">
        <v>97</v>
      </c>
      <c r="O6" s="105" t="s">
        <v>98</v>
      </c>
      <c r="P6" s="106"/>
      <c r="Q6" s="103" t="s">
        <v>1693</v>
      </c>
      <c r="R6" s="104">
        <v>2020</v>
      </c>
      <c r="S6" s="84" t="s">
        <v>96</v>
      </c>
      <c r="T6" s="105" t="s">
        <v>97</v>
      </c>
      <c r="U6" s="106"/>
      <c r="V6" s="103" t="s">
        <v>1693</v>
      </c>
      <c r="W6" s="104">
        <v>2020</v>
      </c>
      <c r="X6" s="84" t="s">
        <v>96</v>
      </c>
      <c r="Y6" s="105" t="s">
        <v>97</v>
      </c>
      <c r="Z6" s="107"/>
      <c r="AA6" s="108" t="s">
        <v>99</v>
      </c>
      <c r="AB6" s="68"/>
      <c r="AC6" s="103" t="s">
        <v>100</v>
      </c>
      <c r="AD6" s="103" t="s">
        <v>101</v>
      </c>
      <c r="AE6" s="103" t="s">
        <v>102</v>
      </c>
      <c r="AF6" s="103" t="s">
        <v>103</v>
      </c>
      <c r="AG6" s="103" t="s">
        <v>104</v>
      </c>
      <c r="AH6" s="103" t="s">
        <v>105</v>
      </c>
      <c r="AI6" s="103" t="s">
        <v>106</v>
      </c>
      <c r="AJ6" s="103" t="s">
        <v>107</v>
      </c>
      <c r="AK6" s="103" t="s">
        <v>108</v>
      </c>
      <c r="AL6" s="103" t="s">
        <v>109</v>
      </c>
      <c r="AM6" s="103" t="s">
        <v>110</v>
      </c>
      <c r="AN6" s="103" t="s">
        <v>111</v>
      </c>
      <c r="AO6" s="68"/>
      <c r="AP6" s="103" t="s">
        <v>1694</v>
      </c>
      <c r="AQ6" s="103" t="s">
        <v>1695</v>
      </c>
      <c r="AR6" s="103" t="s">
        <v>1696</v>
      </c>
      <c r="AS6" s="103" t="s">
        <v>1697</v>
      </c>
      <c r="AT6" s="103" t="s">
        <v>1698</v>
      </c>
      <c r="AU6" s="103" t="s">
        <v>1699</v>
      </c>
      <c r="AV6" s="103" t="s">
        <v>1700</v>
      </c>
      <c r="AW6" s="103" t="s">
        <v>1701</v>
      </c>
      <c r="AX6" s="103" t="s">
        <v>1702</v>
      </c>
      <c r="AY6" s="103" t="s">
        <v>1703</v>
      </c>
      <c r="AZ6" s="103" t="s">
        <v>1704</v>
      </c>
      <c r="BA6" s="103" t="s">
        <v>1705</v>
      </c>
    </row>
    <row r="7" spans="1:53" ht="18.75" thickTop="1">
      <c r="B7" s="60" t="s">
        <v>112</v>
      </c>
      <c r="C7" s="110" t="s">
        <v>113</v>
      </c>
      <c r="E7" s="111"/>
      <c r="H7" s="112"/>
      <c r="I7" s="113"/>
      <c r="J7" s="114"/>
      <c r="M7" s="112"/>
      <c r="N7" s="113"/>
      <c r="O7" s="115"/>
      <c r="P7" s="114"/>
      <c r="S7" s="112"/>
      <c r="T7" s="113"/>
      <c r="U7" s="114"/>
      <c r="X7" s="112"/>
      <c r="Y7" s="113"/>
      <c r="Z7" s="89"/>
      <c r="AA7" s="116"/>
      <c r="AB7" s="117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7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</row>
    <row r="8" spans="1:53" s="119" customFormat="1" outlineLevel="2">
      <c r="B8" s="120"/>
      <c r="C8" s="121"/>
      <c r="D8" s="122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5"/>
      <c r="Z8" s="126"/>
      <c r="AA8" s="116"/>
      <c r="AB8" s="127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27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</row>
    <row r="9" spans="1:53" s="119" customFormat="1">
      <c r="B9" s="120" t="s">
        <v>114</v>
      </c>
      <c r="C9" s="128" t="s">
        <v>115</v>
      </c>
      <c r="D9" s="129"/>
      <c r="E9" s="129"/>
      <c r="F9" s="124"/>
      <c r="G9" s="124"/>
      <c r="H9" s="124"/>
      <c r="I9" s="124"/>
      <c r="J9" s="130"/>
      <c r="K9" s="131"/>
      <c r="L9" s="131"/>
      <c r="M9" s="131"/>
      <c r="N9" s="132"/>
      <c r="O9" s="124"/>
      <c r="P9" s="130"/>
      <c r="Q9" s="124"/>
      <c r="R9" s="124"/>
      <c r="S9" s="124"/>
      <c r="T9" s="124"/>
      <c r="U9" s="130"/>
      <c r="V9" s="124"/>
      <c r="W9" s="124"/>
      <c r="X9" s="124"/>
      <c r="Y9" s="124"/>
      <c r="Z9" s="124"/>
      <c r="AA9" s="133"/>
      <c r="AB9" s="134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4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</row>
    <row r="10" spans="1:53" s="119" customFormat="1" outlineLevel="2">
      <c r="B10" s="120"/>
      <c r="C10" s="121"/>
      <c r="D10" s="135"/>
      <c r="E10" s="135"/>
      <c r="F10" s="123"/>
      <c r="G10" s="123"/>
      <c r="H10" s="123"/>
      <c r="I10" s="136"/>
      <c r="J10" s="137"/>
      <c r="K10" s="123"/>
      <c r="L10" s="123"/>
      <c r="M10" s="123"/>
      <c r="N10" s="138"/>
      <c r="O10" s="139"/>
      <c r="P10" s="139"/>
      <c r="Q10" s="123"/>
      <c r="R10" s="123"/>
      <c r="S10" s="123"/>
      <c r="T10" s="136"/>
      <c r="U10" s="139"/>
      <c r="V10" s="123"/>
      <c r="W10" s="123"/>
      <c r="X10" s="123"/>
      <c r="Y10" s="140"/>
      <c r="AA10" s="141"/>
      <c r="AB10" s="142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42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46" customFormat="1" outlineLevel="2">
      <c r="A11" s="46" t="s">
        <v>116</v>
      </c>
      <c r="B11" s="47" t="s">
        <v>117</v>
      </c>
      <c r="C11" s="48" t="s">
        <v>118</v>
      </c>
      <c r="D11" s="49"/>
      <c r="E11" s="50"/>
      <c r="F11" s="51">
        <v>14114525.039999999</v>
      </c>
      <c r="G11" s="51">
        <v>11024090.57</v>
      </c>
      <c r="H11" s="52">
        <v>3090434.4699999988</v>
      </c>
      <c r="I11" s="53">
        <v>0.28033464079205206</v>
      </c>
      <c r="J11" s="54"/>
      <c r="K11" s="51">
        <v>136287875.38</v>
      </c>
      <c r="L11" s="51">
        <v>113323365.72</v>
      </c>
      <c r="M11" s="52"/>
      <c r="N11" s="53"/>
      <c r="O11" s="55"/>
      <c r="P11" s="54"/>
      <c r="Q11" s="51">
        <v>33626708.640000001</v>
      </c>
      <c r="R11" s="51">
        <v>27500009.800000001</v>
      </c>
      <c r="S11" s="52"/>
      <c r="T11" s="53"/>
      <c r="U11" s="54"/>
      <c r="V11" s="51">
        <v>152906823.97</v>
      </c>
      <c r="W11" s="51">
        <v>127046747.55</v>
      </c>
      <c r="X11" s="52">
        <v>25860076.420000002</v>
      </c>
      <c r="Y11" s="53">
        <v>0.20354772490199025</v>
      </c>
      <c r="Z11" s="56"/>
      <c r="AA11" s="57">
        <v>13723381.83</v>
      </c>
      <c r="AB11" s="58"/>
      <c r="AC11" s="59">
        <v>13270373.9</v>
      </c>
      <c r="AD11" s="59">
        <v>12483151.25</v>
      </c>
      <c r="AE11" s="59">
        <v>10203852.949999999</v>
      </c>
      <c r="AF11" s="59">
        <v>8701543.0399999991</v>
      </c>
      <c r="AG11" s="59">
        <v>10462030.67</v>
      </c>
      <c r="AH11" s="59">
        <v>8688122.4700000007</v>
      </c>
      <c r="AI11" s="59">
        <v>11707947.619999999</v>
      </c>
      <c r="AJ11" s="59">
        <v>10306334.02</v>
      </c>
      <c r="AK11" s="59">
        <v>8693281.1400000006</v>
      </c>
      <c r="AL11" s="59">
        <v>7782638.0899999999</v>
      </c>
      <c r="AM11" s="59">
        <v>11024090.57</v>
      </c>
      <c r="AN11" s="59">
        <v>16618948.59</v>
      </c>
      <c r="AO11" s="58"/>
      <c r="AP11" s="59">
        <v>17114450.940000001</v>
      </c>
      <c r="AQ11" s="59">
        <v>14781194.74</v>
      </c>
      <c r="AR11" s="59">
        <v>10808355.4</v>
      </c>
      <c r="AS11" s="59">
        <v>12329050.140000001</v>
      </c>
      <c r="AT11" s="59">
        <v>10620717</v>
      </c>
      <c r="AU11" s="59">
        <v>10648315.49</v>
      </c>
      <c r="AV11" s="59">
        <v>13102769.09</v>
      </c>
      <c r="AW11" s="59">
        <v>13256313.939999999</v>
      </c>
      <c r="AX11" s="59">
        <v>9996263.1799999997</v>
      </c>
      <c r="AY11" s="59">
        <v>9515920.4199999999</v>
      </c>
      <c r="AZ11" s="59">
        <v>14114525.039999999</v>
      </c>
      <c r="BA11" s="59">
        <v>-4541479.09</v>
      </c>
    </row>
    <row r="12" spans="1:53" s="46" customFormat="1" outlineLevel="2">
      <c r="A12" s="46" t="s">
        <v>119</v>
      </c>
      <c r="B12" s="47" t="s">
        <v>120</v>
      </c>
      <c r="C12" s="48" t="s">
        <v>121</v>
      </c>
      <c r="D12" s="49"/>
      <c r="E12" s="50"/>
      <c r="F12" s="51">
        <v>6232790.4900000002</v>
      </c>
      <c r="G12" s="51">
        <v>4830131.92</v>
      </c>
      <c r="H12" s="52">
        <v>1402658.5700000003</v>
      </c>
      <c r="I12" s="53">
        <v>0.29039756951400209</v>
      </c>
      <c r="J12" s="54"/>
      <c r="K12" s="51">
        <v>63568408.039999999</v>
      </c>
      <c r="L12" s="51">
        <v>54767111.873999998</v>
      </c>
      <c r="M12" s="52"/>
      <c r="N12" s="53"/>
      <c r="O12" s="55"/>
      <c r="P12" s="54"/>
      <c r="Q12" s="51">
        <v>16710918.85</v>
      </c>
      <c r="R12" s="51">
        <v>13663639.859999999</v>
      </c>
      <c r="S12" s="52"/>
      <c r="T12" s="53"/>
      <c r="U12" s="54"/>
      <c r="V12" s="51">
        <v>70003357.730000004</v>
      </c>
      <c r="W12" s="51">
        <v>59728608.843999997</v>
      </c>
      <c r="X12" s="52">
        <v>10274748.886000007</v>
      </c>
      <c r="Y12" s="53">
        <v>0.17202391090064961</v>
      </c>
      <c r="Z12" s="56"/>
      <c r="AA12" s="57">
        <v>4961496.97</v>
      </c>
      <c r="AB12" s="58"/>
      <c r="AC12" s="59">
        <v>5176782.5599999996</v>
      </c>
      <c r="AD12" s="59">
        <v>4807579.37</v>
      </c>
      <c r="AE12" s="59">
        <v>4150354.1</v>
      </c>
      <c r="AF12" s="59">
        <v>4203018.63</v>
      </c>
      <c r="AG12" s="59">
        <v>4979414.6900000004</v>
      </c>
      <c r="AH12" s="59">
        <v>4972428.4040000001</v>
      </c>
      <c r="AI12" s="59">
        <v>6679109.6900000004</v>
      </c>
      <c r="AJ12" s="59">
        <v>6134784.5700000003</v>
      </c>
      <c r="AK12" s="59">
        <v>4876489.47</v>
      </c>
      <c r="AL12" s="59">
        <v>3957018.4699999997</v>
      </c>
      <c r="AM12" s="59">
        <v>4830131.92</v>
      </c>
      <c r="AN12" s="59">
        <v>6434949.6900000004</v>
      </c>
      <c r="AO12" s="58"/>
      <c r="AP12" s="59">
        <v>6316094.3300000001</v>
      </c>
      <c r="AQ12" s="59">
        <v>4805799.7</v>
      </c>
      <c r="AR12" s="59">
        <v>4173105.61</v>
      </c>
      <c r="AS12" s="59">
        <v>5875654.3600000003</v>
      </c>
      <c r="AT12" s="59">
        <v>5240497.3600000003</v>
      </c>
      <c r="AU12" s="59">
        <v>5580171.1799999997</v>
      </c>
      <c r="AV12" s="59">
        <v>7352380.4100000001</v>
      </c>
      <c r="AW12" s="59">
        <v>7513786.2400000002</v>
      </c>
      <c r="AX12" s="59">
        <v>5616306.04</v>
      </c>
      <c r="AY12" s="59">
        <v>4861822.32</v>
      </c>
      <c r="AZ12" s="59">
        <v>6232790.4900000002</v>
      </c>
      <c r="BA12" s="59">
        <v>-2353453.7200000002</v>
      </c>
    </row>
    <row r="13" spans="1:53" s="46" customFormat="1" outlineLevel="2">
      <c r="A13" s="46" t="s">
        <v>122</v>
      </c>
      <c r="B13" s="47" t="s">
        <v>123</v>
      </c>
      <c r="C13" s="48" t="s">
        <v>124</v>
      </c>
      <c r="D13" s="49"/>
      <c r="E13" s="50"/>
      <c r="F13" s="51">
        <v>7297647.2400000002</v>
      </c>
      <c r="G13" s="51">
        <v>3213549.79</v>
      </c>
      <c r="H13" s="52">
        <v>4084097.45</v>
      </c>
      <c r="I13" s="53">
        <v>1.2708990732643979</v>
      </c>
      <c r="J13" s="54"/>
      <c r="K13" s="51">
        <v>54755237.060000002</v>
      </c>
      <c r="L13" s="51">
        <v>40156763.990000002</v>
      </c>
      <c r="M13" s="52"/>
      <c r="N13" s="53"/>
      <c r="O13" s="55"/>
      <c r="P13" s="54"/>
      <c r="Q13" s="51">
        <v>15566042.52</v>
      </c>
      <c r="R13" s="51">
        <v>8876782.6999999993</v>
      </c>
      <c r="S13" s="52"/>
      <c r="T13" s="53"/>
      <c r="U13" s="54"/>
      <c r="V13" s="51">
        <v>60417571.660000004</v>
      </c>
      <c r="W13" s="51">
        <v>46563814.450000003</v>
      </c>
      <c r="X13" s="52">
        <v>13853757.210000001</v>
      </c>
      <c r="Y13" s="53">
        <v>0.29752195720297137</v>
      </c>
      <c r="Z13" s="56"/>
      <c r="AA13" s="57">
        <v>6407050.46</v>
      </c>
      <c r="AB13" s="58"/>
      <c r="AC13" s="59">
        <v>6032254.2400000002</v>
      </c>
      <c r="AD13" s="59">
        <v>4933430.49</v>
      </c>
      <c r="AE13" s="59">
        <v>4046811.23</v>
      </c>
      <c r="AF13" s="59">
        <v>2798253.13</v>
      </c>
      <c r="AG13" s="59">
        <v>2962078.5300000003</v>
      </c>
      <c r="AH13" s="59">
        <v>2283455.0099999998</v>
      </c>
      <c r="AI13" s="59">
        <v>3949932.43</v>
      </c>
      <c r="AJ13" s="59">
        <v>4273766.2300000004</v>
      </c>
      <c r="AK13" s="59">
        <v>3247330.7</v>
      </c>
      <c r="AL13" s="59">
        <v>2415902.21</v>
      </c>
      <c r="AM13" s="59">
        <v>3213549.79</v>
      </c>
      <c r="AN13" s="59">
        <v>5662334.5999999996</v>
      </c>
      <c r="AO13" s="58"/>
      <c r="AP13" s="59">
        <v>6527268.9699999997</v>
      </c>
      <c r="AQ13" s="59">
        <v>6543300.3799999999</v>
      </c>
      <c r="AR13" s="59">
        <v>5094928.7</v>
      </c>
      <c r="AS13" s="59">
        <v>3646364.08</v>
      </c>
      <c r="AT13" s="59">
        <v>3483212.27</v>
      </c>
      <c r="AU13" s="59">
        <v>3707311.13</v>
      </c>
      <c r="AV13" s="59">
        <v>4850090.83</v>
      </c>
      <c r="AW13" s="59">
        <v>5336718.18</v>
      </c>
      <c r="AX13" s="59">
        <v>4429834.1900000004</v>
      </c>
      <c r="AY13" s="59">
        <v>3838561.09</v>
      </c>
      <c r="AZ13" s="59">
        <v>7297647.2400000002</v>
      </c>
      <c r="BA13" s="59">
        <v>-5463258.8099999996</v>
      </c>
    </row>
    <row r="14" spans="1:53" s="119" customFormat="1" outlineLevel="1">
      <c r="A14" s="119" t="s">
        <v>125</v>
      </c>
      <c r="B14" s="120"/>
      <c r="C14" s="121" t="s">
        <v>126</v>
      </c>
      <c r="D14" s="135"/>
      <c r="E14" s="135"/>
      <c r="F14" s="123">
        <v>27644962.770000003</v>
      </c>
      <c r="G14" s="123">
        <v>19067772.280000001</v>
      </c>
      <c r="H14" s="143">
        <v>8577190.4900000021</v>
      </c>
      <c r="I14" s="144">
        <v>0.44982656411292121</v>
      </c>
      <c r="J14" s="137"/>
      <c r="K14" s="123">
        <v>254611520.47999999</v>
      </c>
      <c r="L14" s="123">
        <v>208247241.58399999</v>
      </c>
      <c r="M14" s="123"/>
      <c r="N14" s="138"/>
      <c r="O14" s="139"/>
      <c r="P14" s="139"/>
      <c r="Q14" s="123">
        <v>65903670.010000005</v>
      </c>
      <c r="R14" s="123">
        <v>50040432.359999999</v>
      </c>
      <c r="S14" s="123"/>
      <c r="T14" s="136"/>
      <c r="U14" s="139"/>
      <c r="V14" s="123">
        <v>283327753.36000001</v>
      </c>
      <c r="W14" s="123">
        <v>233339170.84399998</v>
      </c>
      <c r="X14" s="143">
        <v>49988582.516000032</v>
      </c>
      <c r="Y14" s="138">
        <v>0.21423142259050942</v>
      </c>
      <c r="AA14" s="141">
        <v>25091929.260000002</v>
      </c>
      <c r="AB14" s="142"/>
      <c r="AC14" s="123">
        <v>24479410.700000003</v>
      </c>
      <c r="AD14" s="123">
        <v>22224161.109999999</v>
      </c>
      <c r="AE14" s="123">
        <v>18401018.279999997</v>
      </c>
      <c r="AF14" s="123">
        <v>15702814.799999997</v>
      </c>
      <c r="AG14" s="123">
        <v>18403523.890000001</v>
      </c>
      <c r="AH14" s="123">
        <v>15944005.884000001</v>
      </c>
      <c r="AI14" s="123">
        <v>22336989.739999998</v>
      </c>
      <c r="AJ14" s="123">
        <v>20714884.82</v>
      </c>
      <c r="AK14" s="123">
        <v>16817101.309999999</v>
      </c>
      <c r="AL14" s="123">
        <v>14155558.77</v>
      </c>
      <c r="AM14" s="123">
        <v>19067772.280000001</v>
      </c>
      <c r="AN14" s="123">
        <v>28716232.880000003</v>
      </c>
      <c r="AO14" s="142"/>
      <c r="AP14" s="123">
        <v>29957814.240000002</v>
      </c>
      <c r="AQ14" s="123">
        <v>26130294.82</v>
      </c>
      <c r="AR14" s="123">
        <v>20076389.710000001</v>
      </c>
      <c r="AS14" s="123">
        <v>21851068.579999998</v>
      </c>
      <c r="AT14" s="123">
        <v>19344426.629999999</v>
      </c>
      <c r="AU14" s="123">
        <v>19935797.800000001</v>
      </c>
      <c r="AV14" s="123">
        <v>25305240.329999998</v>
      </c>
      <c r="AW14" s="123">
        <v>26106818.359999999</v>
      </c>
      <c r="AX14" s="123">
        <v>20042403.41</v>
      </c>
      <c r="AY14" s="123">
        <v>18216303.829999998</v>
      </c>
      <c r="AZ14" s="123">
        <v>27644962.770000003</v>
      </c>
      <c r="BA14" s="123">
        <v>-12358191.620000001</v>
      </c>
    </row>
    <row r="15" spans="1:53" s="119" customFormat="1" outlineLevel="2">
      <c r="B15" s="120"/>
      <c r="C15" s="121"/>
      <c r="D15" s="135"/>
      <c r="E15" s="135"/>
      <c r="F15" s="123"/>
      <c r="G15" s="123"/>
      <c r="H15" s="123"/>
      <c r="I15" s="136"/>
      <c r="J15" s="137"/>
      <c r="K15" s="123"/>
      <c r="L15" s="123"/>
      <c r="M15" s="123"/>
      <c r="N15" s="138"/>
      <c r="O15" s="139"/>
      <c r="P15" s="139"/>
      <c r="Q15" s="123"/>
      <c r="R15" s="123"/>
      <c r="S15" s="123"/>
      <c r="T15" s="136"/>
      <c r="U15" s="139"/>
      <c r="V15" s="123"/>
      <c r="W15" s="123"/>
      <c r="X15" s="123"/>
      <c r="Y15" s="140"/>
      <c r="AA15" s="141"/>
      <c r="AB15" s="142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42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:53" s="46" customFormat="1" outlineLevel="2">
      <c r="A16" s="46" t="s">
        <v>127</v>
      </c>
      <c r="B16" s="47" t="s">
        <v>128</v>
      </c>
      <c r="C16" s="48" t="s">
        <v>129</v>
      </c>
      <c r="D16" s="49"/>
      <c r="E16" s="50"/>
      <c r="F16" s="51">
        <v>8560971.8100000005</v>
      </c>
      <c r="G16" s="51">
        <v>7570439.2699999996</v>
      </c>
      <c r="H16" s="52">
        <v>990532.54000000097</v>
      </c>
      <c r="I16" s="53">
        <v>0.13084214860890114</v>
      </c>
      <c r="J16" s="54"/>
      <c r="K16" s="51">
        <v>82367714.969999999</v>
      </c>
      <c r="L16" s="51">
        <v>74928984.489999995</v>
      </c>
      <c r="M16" s="52"/>
      <c r="N16" s="53"/>
      <c r="O16" s="55"/>
      <c r="P16" s="54"/>
      <c r="Q16" s="51">
        <v>22378295.09</v>
      </c>
      <c r="R16" s="51">
        <v>20798978.170000002</v>
      </c>
      <c r="S16" s="52"/>
      <c r="T16" s="53"/>
      <c r="U16" s="54"/>
      <c r="V16" s="51">
        <v>90127863.069999993</v>
      </c>
      <c r="W16" s="51">
        <v>81153105.159999996</v>
      </c>
      <c r="X16" s="52">
        <v>8974757.9099999964</v>
      </c>
      <c r="Y16" s="53">
        <v>0.11059044373355185</v>
      </c>
      <c r="Z16" s="56"/>
      <c r="AA16" s="57">
        <v>6224120.6699999999</v>
      </c>
      <c r="AB16" s="58"/>
      <c r="AC16" s="59">
        <v>6920627.46</v>
      </c>
      <c r="AD16" s="59">
        <v>6965781.6900000004</v>
      </c>
      <c r="AE16" s="59">
        <v>5904464.2300000004</v>
      </c>
      <c r="AF16" s="59">
        <v>5922933.6799999997</v>
      </c>
      <c r="AG16" s="59">
        <v>6856099.29</v>
      </c>
      <c r="AH16" s="59">
        <v>6592001.7599999998</v>
      </c>
      <c r="AI16" s="59">
        <v>8210744.0499999998</v>
      </c>
      <c r="AJ16" s="59">
        <v>6757354.1600000001</v>
      </c>
      <c r="AK16" s="59">
        <v>6595598.0800000001</v>
      </c>
      <c r="AL16" s="59">
        <v>6632940.8200000003</v>
      </c>
      <c r="AM16" s="59">
        <v>7570439.2699999996</v>
      </c>
      <c r="AN16" s="59">
        <v>7760148.0999999996</v>
      </c>
      <c r="AO16" s="58"/>
      <c r="AP16" s="59">
        <v>7146559.0700000003</v>
      </c>
      <c r="AQ16" s="59">
        <v>7561663.2699999996</v>
      </c>
      <c r="AR16" s="59">
        <v>6790415.1500000004</v>
      </c>
      <c r="AS16" s="59">
        <v>7298952.8399999999</v>
      </c>
      <c r="AT16" s="59">
        <v>7434142.8700000001</v>
      </c>
      <c r="AU16" s="59">
        <v>7234443.8200000003</v>
      </c>
      <c r="AV16" s="59">
        <v>8152218.1900000004</v>
      </c>
      <c r="AW16" s="59">
        <v>8371024.6699999999</v>
      </c>
      <c r="AX16" s="59">
        <v>6538285.6600000001</v>
      </c>
      <c r="AY16" s="59">
        <v>7279037.6200000001</v>
      </c>
      <c r="AZ16" s="59">
        <v>8560971.8100000005</v>
      </c>
      <c r="BA16" s="59">
        <v>-3615302.44</v>
      </c>
    </row>
    <row r="17" spans="1:53" s="46" customFormat="1" outlineLevel="2">
      <c r="A17" s="46" t="s">
        <v>130</v>
      </c>
      <c r="B17" s="47" t="s">
        <v>131</v>
      </c>
      <c r="C17" s="48" t="s">
        <v>132</v>
      </c>
      <c r="D17" s="49"/>
      <c r="E17" s="50"/>
      <c r="F17" s="51">
        <v>5692515.4400000004</v>
      </c>
      <c r="G17" s="51">
        <v>5896879.3300000001</v>
      </c>
      <c r="H17" s="52">
        <v>-204363.88999999966</v>
      </c>
      <c r="I17" s="53">
        <v>-3.4656278102946983E-2</v>
      </c>
      <c r="J17" s="54"/>
      <c r="K17" s="51">
        <v>56648207.57</v>
      </c>
      <c r="L17" s="51">
        <v>55198272.07</v>
      </c>
      <c r="M17" s="52"/>
      <c r="N17" s="53"/>
      <c r="O17" s="55"/>
      <c r="P17" s="54"/>
      <c r="Q17" s="51">
        <v>15566442.76</v>
      </c>
      <c r="R17" s="51">
        <v>16271230.42</v>
      </c>
      <c r="S17" s="52"/>
      <c r="T17" s="53"/>
      <c r="U17" s="54"/>
      <c r="V17" s="51">
        <v>62015385.280000001</v>
      </c>
      <c r="W17" s="51">
        <v>60072994.32</v>
      </c>
      <c r="X17" s="52">
        <v>1942390.9600000009</v>
      </c>
      <c r="Y17" s="53">
        <v>3.2333846214709562E-2</v>
      </c>
      <c r="Z17" s="56"/>
      <c r="AA17" s="57">
        <v>4874722.25</v>
      </c>
      <c r="AB17" s="58"/>
      <c r="AC17" s="59">
        <v>4550599.07</v>
      </c>
      <c r="AD17" s="59">
        <v>4994643.7</v>
      </c>
      <c r="AE17" s="59">
        <v>4934034.22</v>
      </c>
      <c r="AF17" s="59">
        <v>5099882.93</v>
      </c>
      <c r="AG17" s="59">
        <v>5210782.8099999996</v>
      </c>
      <c r="AH17" s="59">
        <v>4685268.4000000004</v>
      </c>
      <c r="AI17" s="59">
        <v>4446478.41</v>
      </c>
      <c r="AJ17" s="59">
        <v>5005352.1100000003</v>
      </c>
      <c r="AK17" s="59">
        <v>5008975.32</v>
      </c>
      <c r="AL17" s="59">
        <v>5365375.7699999996</v>
      </c>
      <c r="AM17" s="59">
        <v>5896879.3300000001</v>
      </c>
      <c r="AN17" s="59">
        <v>5367177.71</v>
      </c>
      <c r="AO17" s="58"/>
      <c r="AP17" s="59">
        <v>4905780.49</v>
      </c>
      <c r="AQ17" s="59">
        <v>5136703.53</v>
      </c>
      <c r="AR17" s="59">
        <v>4906372.7699999996</v>
      </c>
      <c r="AS17" s="59">
        <v>5316206.26</v>
      </c>
      <c r="AT17" s="59">
        <v>5603419.6900000004</v>
      </c>
      <c r="AU17" s="59">
        <v>4934659.49</v>
      </c>
      <c r="AV17" s="59">
        <v>4944179.91</v>
      </c>
      <c r="AW17" s="59">
        <v>5334442.67</v>
      </c>
      <c r="AX17" s="59">
        <v>4549125.2699999996</v>
      </c>
      <c r="AY17" s="59">
        <v>5324802.05</v>
      </c>
      <c r="AZ17" s="59">
        <v>5692515.4400000004</v>
      </c>
      <c r="BA17" s="59">
        <v>-1056316.06</v>
      </c>
    </row>
    <row r="18" spans="1:53" s="46" customFormat="1" outlineLevel="2">
      <c r="A18" s="46" t="s">
        <v>133</v>
      </c>
      <c r="B18" s="47" t="s">
        <v>134</v>
      </c>
      <c r="C18" s="48" t="s">
        <v>135</v>
      </c>
      <c r="D18" s="49"/>
      <c r="E18" s="50"/>
      <c r="F18" s="51">
        <v>1879450.88</v>
      </c>
      <c r="G18" s="51">
        <v>1704717.81</v>
      </c>
      <c r="H18" s="52">
        <v>174733.06999999983</v>
      </c>
      <c r="I18" s="53">
        <v>0.10249970345531841</v>
      </c>
      <c r="J18" s="54"/>
      <c r="K18" s="51">
        <v>17281624.620000001</v>
      </c>
      <c r="L18" s="51">
        <v>16581849.460000001</v>
      </c>
      <c r="M18" s="52"/>
      <c r="N18" s="53"/>
      <c r="O18" s="55"/>
      <c r="P18" s="54"/>
      <c r="Q18" s="51">
        <v>4911273.5199999996</v>
      </c>
      <c r="R18" s="51">
        <v>4505530.08</v>
      </c>
      <c r="S18" s="52"/>
      <c r="T18" s="53"/>
      <c r="U18" s="54"/>
      <c r="V18" s="51">
        <v>18706577.810000002</v>
      </c>
      <c r="W18" s="51">
        <v>18697226.690000001</v>
      </c>
      <c r="X18" s="52">
        <v>9351.1200000010431</v>
      </c>
      <c r="Y18" s="53">
        <v>5.0013406560462693E-4</v>
      </c>
      <c r="Z18" s="56"/>
      <c r="AA18" s="57">
        <v>2115377.23</v>
      </c>
      <c r="AB18" s="58"/>
      <c r="AC18" s="59">
        <v>1682177.97</v>
      </c>
      <c r="AD18" s="59">
        <v>1668278.94</v>
      </c>
      <c r="AE18" s="59">
        <v>1469827.3</v>
      </c>
      <c r="AF18" s="59">
        <v>1487599.28</v>
      </c>
      <c r="AG18" s="59">
        <v>1784704.75</v>
      </c>
      <c r="AH18" s="59">
        <v>1390652.9100000001</v>
      </c>
      <c r="AI18" s="59">
        <v>1466327.96</v>
      </c>
      <c r="AJ18" s="59">
        <v>1126750.27</v>
      </c>
      <c r="AK18" s="59">
        <v>1283088.24</v>
      </c>
      <c r="AL18" s="59">
        <v>1517724.03</v>
      </c>
      <c r="AM18" s="59">
        <v>1704717.81</v>
      </c>
      <c r="AN18" s="59">
        <v>1424953.19</v>
      </c>
      <c r="AO18" s="58"/>
      <c r="AP18" s="59">
        <v>1493214.35</v>
      </c>
      <c r="AQ18" s="59">
        <v>1135064.8</v>
      </c>
      <c r="AR18" s="59">
        <v>1656802.23</v>
      </c>
      <c r="AS18" s="59">
        <v>1454906.01</v>
      </c>
      <c r="AT18" s="59">
        <v>1669471.58</v>
      </c>
      <c r="AU18" s="59">
        <v>1457320.8</v>
      </c>
      <c r="AV18" s="59">
        <v>1585542.76</v>
      </c>
      <c r="AW18" s="59">
        <v>1918028.57</v>
      </c>
      <c r="AX18" s="59">
        <v>1390636.63</v>
      </c>
      <c r="AY18" s="59">
        <v>1641186.01</v>
      </c>
      <c r="AZ18" s="59">
        <v>1879450.88</v>
      </c>
      <c r="BA18" s="59">
        <v>-781407.99</v>
      </c>
    </row>
    <row r="19" spans="1:53" s="46" customFormat="1" outlineLevel="2">
      <c r="A19" s="46" t="s">
        <v>136</v>
      </c>
      <c r="B19" s="47" t="s">
        <v>137</v>
      </c>
      <c r="C19" s="48" t="s">
        <v>138</v>
      </c>
      <c r="D19" s="49"/>
      <c r="E19" s="50"/>
      <c r="F19" s="51">
        <v>1582791.99</v>
      </c>
      <c r="G19" s="51">
        <v>1235084.42</v>
      </c>
      <c r="H19" s="52">
        <v>347707.57000000007</v>
      </c>
      <c r="I19" s="53">
        <v>0.2815253470689883</v>
      </c>
      <c r="J19" s="54"/>
      <c r="K19" s="51">
        <v>14055845.34</v>
      </c>
      <c r="L19" s="51">
        <v>11917759.09</v>
      </c>
      <c r="M19" s="52"/>
      <c r="N19" s="53"/>
      <c r="O19" s="55"/>
      <c r="P19" s="54"/>
      <c r="Q19" s="51">
        <v>4134407.38</v>
      </c>
      <c r="R19" s="51">
        <v>3454411.77</v>
      </c>
      <c r="S19" s="52"/>
      <c r="T19" s="53"/>
      <c r="U19" s="54"/>
      <c r="V19" s="51">
        <v>15285461.17</v>
      </c>
      <c r="W19" s="51">
        <v>13083951.789999999</v>
      </c>
      <c r="X19" s="52">
        <v>2201509.3800000008</v>
      </c>
      <c r="Y19" s="53">
        <v>0.16826027910639382</v>
      </c>
      <c r="Z19" s="56"/>
      <c r="AA19" s="57">
        <v>1166192.7</v>
      </c>
      <c r="AB19" s="58"/>
      <c r="AC19" s="59">
        <v>1230008.58</v>
      </c>
      <c r="AD19" s="59">
        <v>1327452</v>
      </c>
      <c r="AE19" s="59">
        <v>1052270.28</v>
      </c>
      <c r="AF19" s="59">
        <v>872706.69000000006</v>
      </c>
      <c r="AG19" s="59">
        <v>983728.18</v>
      </c>
      <c r="AH19" s="59">
        <v>867578.29</v>
      </c>
      <c r="AI19" s="59">
        <v>1108544.57</v>
      </c>
      <c r="AJ19" s="59">
        <v>1021058.73</v>
      </c>
      <c r="AK19" s="59">
        <v>1097654.1599999999</v>
      </c>
      <c r="AL19" s="59">
        <v>1121673.19</v>
      </c>
      <c r="AM19" s="59">
        <v>1235084.42</v>
      </c>
      <c r="AN19" s="59">
        <v>1229615.83</v>
      </c>
      <c r="AO19" s="58"/>
      <c r="AP19" s="59">
        <v>1219096.03</v>
      </c>
      <c r="AQ19" s="59">
        <v>1311764.5</v>
      </c>
      <c r="AR19" s="59">
        <v>1363420.3900000001</v>
      </c>
      <c r="AS19" s="59">
        <v>1194771.19</v>
      </c>
      <c r="AT19" s="59">
        <v>1237753.72</v>
      </c>
      <c r="AU19" s="59">
        <v>1156946.56</v>
      </c>
      <c r="AV19" s="59">
        <v>1113043.03</v>
      </c>
      <c r="AW19" s="59">
        <v>1324642.54</v>
      </c>
      <c r="AX19" s="59">
        <v>1279291.8599999999</v>
      </c>
      <c r="AY19" s="59">
        <v>1272323.53</v>
      </c>
      <c r="AZ19" s="59">
        <v>1582791.99</v>
      </c>
      <c r="BA19" s="59">
        <v>-662185.47</v>
      </c>
    </row>
    <row r="20" spans="1:53" s="46" customFormat="1" outlineLevel="2">
      <c r="A20" s="46" t="s">
        <v>139</v>
      </c>
      <c r="B20" s="47" t="s">
        <v>140</v>
      </c>
      <c r="C20" s="48" t="s">
        <v>141</v>
      </c>
      <c r="D20" s="49"/>
      <c r="E20" s="50"/>
      <c r="F20" s="51">
        <v>1747780.6800000002</v>
      </c>
      <c r="G20" s="51">
        <v>1628801.9300000002</v>
      </c>
      <c r="H20" s="52">
        <v>118978.75</v>
      </c>
      <c r="I20" s="53">
        <v>7.3046788445296107E-2</v>
      </c>
      <c r="J20" s="54"/>
      <c r="K20" s="51">
        <v>16956869.890000001</v>
      </c>
      <c r="L20" s="51">
        <v>15572096.439999999</v>
      </c>
      <c r="M20" s="52"/>
      <c r="N20" s="53"/>
      <c r="O20" s="55"/>
      <c r="P20" s="54"/>
      <c r="Q20" s="51">
        <v>4620635.1399999997</v>
      </c>
      <c r="R20" s="51">
        <v>4367420.05</v>
      </c>
      <c r="S20" s="52"/>
      <c r="T20" s="53"/>
      <c r="U20" s="54"/>
      <c r="V20" s="51">
        <v>18521668.190000001</v>
      </c>
      <c r="W20" s="51">
        <v>16868909.189999998</v>
      </c>
      <c r="X20" s="52">
        <v>1652759.0000000037</v>
      </c>
      <c r="Y20" s="53">
        <v>9.7976637456781757E-2</v>
      </c>
      <c r="Z20" s="56"/>
      <c r="AA20" s="57">
        <v>1296812.75</v>
      </c>
      <c r="AB20" s="58"/>
      <c r="AC20" s="59">
        <v>1492939.33</v>
      </c>
      <c r="AD20" s="59">
        <v>1422547.96</v>
      </c>
      <c r="AE20" s="59">
        <v>1225484.76</v>
      </c>
      <c r="AF20" s="59">
        <v>1320309.73</v>
      </c>
      <c r="AG20" s="59">
        <v>1524865.24</v>
      </c>
      <c r="AH20" s="59">
        <v>1315182.8999999999</v>
      </c>
      <c r="AI20" s="59">
        <v>1619242.06</v>
      </c>
      <c r="AJ20" s="59">
        <v>1284104.4100000001</v>
      </c>
      <c r="AK20" s="59">
        <v>1312362.6400000001</v>
      </c>
      <c r="AL20" s="59">
        <v>1426255.48</v>
      </c>
      <c r="AM20" s="59">
        <v>1628801.9300000002</v>
      </c>
      <c r="AN20" s="59">
        <v>1564798.3</v>
      </c>
      <c r="AO20" s="58"/>
      <c r="AP20" s="59">
        <v>1448742.58</v>
      </c>
      <c r="AQ20" s="59">
        <v>1542530.72</v>
      </c>
      <c r="AR20" s="59">
        <v>1486756.12</v>
      </c>
      <c r="AS20" s="59">
        <v>1510081.22</v>
      </c>
      <c r="AT20" s="59">
        <v>1511192.54</v>
      </c>
      <c r="AU20" s="59">
        <v>1514876.78</v>
      </c>
      <c r="AV20" s="59">
        <v>1667807.04</v>
      </c>
      <c r="AW20" s="59">
        <v>1654247.75</v>
      </c>
      <c r="AX20" s="59">
        <v>1306366.8799999999</v>
      </c>
      <c r="AY20" s="59">
        <v>1566487.58</v>
      </c>
      <c r="AZ20" s="59">
        <v>1747780.6800000002</v>
      </c>
      <c r="BA20" s="59">
        <v>-723206.04</v>
      </c>
    </row>
    <row r="21" spans="1:53" s="46" customFormat="1" outlineLevel="2">
      <c r="A21" s="46" t="s">
        <v>142</v>
      </c>
      <c r="B21" s="47" t="s">
        <v>143</v>
      </c>
      <c r="C21" s="48" t="s">
        <v>144</v>
      </c>
      <c r="D21" s="49"/>
      <c r="E21" s="50"/>
      <c r="F21" s="51">
        <v>4796709.12</v>
      </c>
      <c r="G21" s="51">
        <v>2108951.2799999998</v>
      </c>
      <c r="H21" s="52">
        <v>2687757.8400000003</v>
      </c>
      <c r="I21" s="53">
        <v>1.2744523145171949</v>
      </c>
      <c r="J21" s="54"/>
      <c r="K21" s="51">
        <v>33439177.170000002</v>
      </c>
      <c r="L21" s="51">
        <v>24009147.760000002</v>
      </c>
      <c r="M21" s="52"/>
      <c r="N21" s="53"/>
      <c r="O21" s="55"/>
      <c r="P21" s="54"/>
      <c r="Q21" s="51">
        <v>11179156.35</v>
      </c>
      <c r="R21" s="51">
        <v>6416685.4100000001</v>
      </c>
      <c r="S21" s="52"/>
      <c r="T21" s="53"/>
      <c r="U21" s="54"/>
      <c r="V21" s="51">
        <v>35820175.460000001</v>
      </c>
      <c r="W21" s="51">
        <v>26805377</v>
      </c>
      <c r="X21" s="52">
        <v>9014798.4600000009</v>
      </c>
      <c r="Y21" s="53">
        <v>0.33630560241700763</v>
      </c>
      <c r="Z21" s="56"/>
      <c r="AA21" s="57">
        <v>2796229.24</v>
      </c>
      <c r="AB21" s="58"/>
      <c r="AC21" s="59">
        <v>3003167.77</v>
      </c>
      <c r="AD21" s="59">
        <v>2529890.86</v>
      </c>
      <c r="AE21" s="59">
        <v>2171219.25</v>
      </c>
      <c r="AF21" s="59">
        <v>1837886.13</v>
      </c>
      <c r="AG21" s="59">
        <v>1797882.78</v>
      </c>
      <c r="AH21" s="59">
        <v>1502434.93</v>
      </c>
      <c r="AI21" s="59">
        <v>2369867.7800000003</v>
      </c>
      <c r="AJ21" s="59">
        <v>2380112.85</v>
      </c>
      <c r="AK21" s="59">
        <v>2248435.7599999998</v>
      </c>
      <c r="AL21" s="59">
        <v>2059298.37</v>
      </c>
      <c r="AM21" s="59">
        <v>2108951.2799999998</v>
      </c>
      <c r="AN21" s="59">
        <v>2380998.29</v>
      </c>
      <c r="AO21" s="58"/>
      <c r="AP21" s="59">
        <v>2554679.67</v>
      </c>
      <c r="AQ21" s="59">
        <v>2723470.88</v>
      </c>
      <c r="AR21" s="59">
        <v>2693220.8</v>
      </c>
      <c r="AS21" s="59">
        <v>2745879.89</v>
      </c>
      <c r="AT21" s="59">
        <v>2538737.9699999997</v>
      </c>
      <c r="AU21" s="59">
        <v>2700931.45</v>
      </c>
      <c r="AV21" s="59">
        <v>2971601.71</v>
      </c>
      <c r="AW21" s="59">
        <v>3331498.45</v>
      </c>
      <c r="AX21" s="59">
        <v>3013949.61</v>
      </c>
      <c r="AY21" s="59">
        <v>3368497.62</v>
      </c>
      <c r="AZ21" s="59">
        <v>4796709.12</v>
      </c>
      <c r="BA21" s="59">
        <v>-3795972.4</v>
      </c>
    </row>
    <row r="22" spans="1:53" s="46" customFormat="1" outlineLevel="2">
      <c r="A22" s="46" t="s">
        <v>145</v>
      </c>
      <c r="B22" s="47" t="s">
        <v>146</v>
      </c>
      <c r="C22" s="48" t="s">
        <v>147</v>
      </c>
      <c r="D22" s="49"/>
      <c r="E22" s="50"/>
      <c r="F22" s="51">
        <v>5816700.5600000005</v>
      </c>
      <c r="G22" s="51">
        <v>3560137.71</v>
      </c>
      <c r="H22" s="52">
        <v>2256562.8500000006</v>
      </c>
      <c r="I22" s="53">
        <v>0.63384145047580209</v>
      </c>
      <c r="J22" s="54"/>
      <c r="K22" s="51">
        <v>54068794.560000002</v>
      </c>
      <c r="L22" s="51">
        <v>40771437.210000001</v>
      </c>
      <c r="M22" s="52"/>
      <c r="N22" s="53"/>
      <c r="O22" s="55"/>
      <c r="P22" s="54"/>
      <c r="Q22" s="51">
        <v>16502725.99</v>
      </c>
      <c r="R22" s="51">
        <v>10988143.77</v>
      </c>
      <c r="S22" s="52"/>
      <c r="T22" s="53"/>
      <c r="U22" s="54"/>
      <c r="V22" s="51">
        <v>57779285.340000004</v>
      </c>
      <c r="W22" s="51">
        <v>45717810.509999998</v>
      </c>
      <c r="X22" s="52">
        <v>12061474.830000006</v>
      </c>
      <c r="Y22" s="53">
        <v>0.26382441974909893</v>
      </c>
      <c r="Z22" s="56"/>
      <c r="AA22" s="57">
        <v>4946373.3</v>
      </c>
      <c r="AB22" s="58"/>
      <c r="AC22" s="59">
        <v>5325483.18</v>
      </c>
      <c r="AD22" s="59">
        <v>4299336.05</v>
      </c>
      <c r="AE22" s="59">
        <v>3905944.92</v>
      </c>
      <c r="AF22" s="59">
        <v>3869112.0300000003</v>
      </c>
      <c r="AG22" s="59">
        <v>3430274.18</v>
      </c>
      <c r="AH22" s="59">
        <v>2660941.6</v>
      </c>
      <c r="AI22" s="59">
        <v>2724511.12</v>
      </c>
      <c r="AJ22" s="59">
        <v>3567690.36</v>
      </c>
      <c r="AK22" s="59">
        <v>3789865.96</v>
      </c>
      <c r="AL22" s="59">
        <v>3638140.1</v>
      </c>
      <c r="AM22" s="59">
        <v>3560137.71</v>
      </c>
      <c r="AN22" s="59">
        <v>3710490.7800000003</v>
      </c>
      <c r="AO22" s="58"/>
      <c r="AP22" s="59">
        <v>3885591.1</v>
      </c>
      <c r="AQ22" s="59">
        <v>3974709.21</v>
      </c>
      <c r="AR22" s="59">
        <v>4823738.82</v>
      </c>
      <c r="AS22" s="59">
        <v>5482660.2199999997</v>
      </c>
      <c r="AT22" s="59">
        <v>4723714.88</v>
      </c>
      <c r="AU22" s="59">
        <v>4870075.3100000005</v>
      </c>
      <c r="AV22" s="59">
        <v>4509118.87</v>
      </c>
      <c r="AW22" s="59">
        <v>5296460.16</v>
      </c>
      <c r="AX22" s="59">
        <v>5097325.5199999996</v>
      </c>
      <c r="AY22" s="59">
        <v>5588699.9100000001</v>
      </c>
      <c r="AZ22" s="59">
        <v>5816700.5600000005</v>
      </c>
      <c r="BA22" s="59">
        <v>-2167996.2400000002</v>
      </c>
    </row>
    <row r="23" spans="1:53" s="119" customFormat="1" outlineLevel="1">
      <c r="A23" s="119" t="s">
        <v>148</v>
      </c>
      <c r="B23" s="120"/>
      <c r="C23" s="121" t="s">
        <v>129</v>
      </c>
      <c r="D23" s="135"/>
      <c r="E23" s="135"/>
      <c r="F23" s="123">
        <v>30076920.479999997</v>
      </c>
      <c r="G23" s="123">
        <v>23705011.750000004</v>
      </c>
      <c r="H23" s="143">
        <v>6371908.729999993</v>
      </c>
      <c r="I23" s="144">
        <v>0.26880006629821612</v>
      </c>
      <c r="J23" s="137"/>
      <c r="K23" s="123">
        <v>274818234.12</v>
      </c>
      <c r="L23" s="123">
        <v>238979546.52000001</v>
      </c>
      <c r="M23" s="123"/>
      <c r="N23" s="138"/>
      <c r="O23" s="139"/>
      <c r="P23" s="139"/>
      <c r="Q23" s="123">
        <v>79292936.230000004</v>
      </c>
      <c r="R23" s="123">
        <v>66802399.670000002</v>
      </c>
      <c r="S23" s="123"/>
      <c r="T23" s="136"/>
      <c r="U23" s="139"/>
      <c r="V23" s="123">
        <v>298256416.32000005</v>
      </c>
      <c r="W23" s="123">
        <v>262399374.66</v>
      </c>
      <c r="X23" s="143">
        <v>35857041.660000056</v>
      </c>
      <c r="Y23" s="138">
        <v>0.13665063686398365</v>
      </c>
      <c r="AA23" s="141">
        <v>23419828.140000001</v>
      </c>
      <c r="AB23" s="142"/>
      <c r="AC23" s="123">
        <v>24205003.360000003</v>
      </c>
      <c r="AD23" s="123">
        <v>23207931.199999999</v>
      </c>
      <c r="AE23" s="123">
        <v>20663244.960000001</v>
      </c>
      <c r="AF23" s="123">
        <v>20410430.469999999</v>
      </c>
      <c r="AG23" s="123">
        <v>21588337.23</v>
      </c>
      <c r="AH23" s="123">
        <v>19014060.789999999</v>
      </c>
      <c r="AI23" s="123">
        <v>21945715.950000003</v>
      </c>
      <c r="AJ23" s="123">
        <v>21142422.890000001</v>
      </c>
      <c r="AK23" s="123">
        <v>21335980.160000004</v>
      </c>
      <c r="AL23" s="123">
        <v>21761407.760000002</v>
      </c>
      <c r="AM23" s="123">
        <v>23705011.750000004</v>
      </c>
      <c r="AN23" s="123">
        <v>23438182.199999999</v>
      </c>
      <c r="AO23" s="142"/>
      <c r="AP23" s="123">
        <v>22653663.289999999</v>
      </c>
      <c r="AQ23" s="123">
        <v>23385906.910000004</v>
      </c>
      <c r="AR23" s="123">
        <v>23720726.280000001</v>
      </c>
      <c r="AS23" s="123">
        <v>25003457.629999999</v>
      </c>
      <c r="AT23" s="123">
        <v>24718433.25</v>
      </c>
      <c r="AU23" s="123">
        <v>23869254.210000001</v>
      </c>
      <c r="AV23" s="123">
        <v>24943511.510000002</v>
      </c>
      <c r="AW23" s="123">
        <v>27230344.809999999</v>
      </c>
      <c r="AX23" s="123">
        <v>23174981.429999996</v>
      </c>
      <c r="AY23" s="123">
        <v>26041034.32</v>
      </c>
      <c r="AZ23" s="123">
        <v>30076920.479999997</v>
      </c>
      <c r="BA23" s="123">
        <v>-12802386.640000001</v>
      </c>
    </row>
    <row r="24" spans="1:53" s="119" customFormat="1" outlineLevel="2">
      <c r="B24" s="120"/>
      <c r="C24" s="121"/>
      <c r="D24" s="135"/>
      <c r="E24" s="135"/>
      <c r="F24" s="123"/>
      <c r="G24" s="123"/>
      <c r="H24" s="123"/>
      <c r="I24" s="136"/>
      <c r="J24" s="137"/>
      <c r="K24" s="123"/>
      <c r="L24" s="123"/>
      <c r="M24" s="123"/>
      <c r="N24" s="138"/>
      <c r="O24" s="139"/>
      <c r="P24" s="139"/>
      <c r="Q24" s="123"/>
      <c r="R24" s="123"/>
      <c r="S24" s="123"/>
      <c r="T24" s="136"/>
      <c r="U24" s="139"/>
      <c r="V24" s="123"/>
      <c r="W24" s="123"/>
      <c r="X24" s="123"/>
      <c r="Y24" s="140"/>
      <c r="AA24" s="141"/>
      <c r="AB24" s="142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4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</row>
    <row r="25" spans="1:53" s="46" customFormat="1" outlineLevel="2">
      <c r="A25" s="46" t="s">
        <v>149</v>
      </c>
      <c r="B25" s="47" t="s">
        <v>150</v>
      </c>
      <c r="C25" s="48" t="s">
        <v>151</v>
      </c>
      <c r="D25" s="49"/>
      <c r="E25" s="50"/>
      <c r="F25" s="51">
        <v>146103.80000000002</v>
      </c>
      <c r="G25" s="51">
        <v>144679.78</v>
      </c>
      <c r="H25" s="52">
        <v>1424.0200000000186</v>
      </c>
      <c r="I25" s="53">
        <v>9.8425640403933343E-3</v>
      </c>
      <c r="J25" s="54"/>
      <c r="K25" s="51">
        <v>1590130.25</v>
      </c>
      <c r="L25" s="51">
        <v>1523633.76</v>
      </c>
      <c r="M25" s="52"/>
      <c r="N25" s="53"/>
      <c r="O25" s="55"/>
      <c r="P25" s="54"/>
      <c r="Q25" s="51">
        <v>430211.46</v>
      </c>
      <c r="R25" s="51">
        <v>415343.14</v>
      </c>
      <c r="S25" s="52"/>
      <c r="T25" s="53"/>
      <c r="U25" s="54"/>
      <c r="V25" s="51">
        <v>1735009.76</v>
      </c>
      <c r="W25" s="51">
        <v>1663030.17</v>
      </c>
      <c r="X25" s="52">
        <v>71979.590000000084</v>
      </c>
      <c r="Y25" s="53">
        <v>4.328219132669138E-2</v>
      </c>
      <c r="Z25" s="56"/>
      <c r="AA25" s="57">
        <v>139396.41</v>
      </c>
      <c r="AB25" s="58"/>
      <c r="AC25" s="59">
        <v>143319.33000000002</v>
      </c>
      <c r="AD25" s="59">
        <v>141581.35</v>
      </c>
      <c r="AE25" s="59">
        <v>136061.76000000001</v>
      </c>
      <c r="AF25" s="59">
        <v>142500.15</v>
      </c>
      <c r="AG25" s="59">
        <v>148696.51999999999</v>
      </c>
      <c r="AH25" s="59">
        <v>126902.78</v>
      </c>
      <c r="AI25" s="59">
        <v>136184.42000000001</v>
      </c>
      <c r="AJ25" s="59">
        <v>133044.31</v>
      </c>
      <c r="AK25" s="59">
        <v>138756.70000000001</v>
      </c>
      <c r="AL25" s="59">
        <v>131906.66</v>
      </c>
      <c r="AM25" s="59">
        <v>144679.78</v>
      </c>
      <c r="AN25" s="59">
        <v>144879.51</v>
      </c>
      <c r="AO25" s="58"/>
      <c r="AP25" s="59">
        <v>151697.76999999999</v>
      </c>
      <c r="AQ25" s="59">
        <v>144084.96</v>
      </c>
      <c r="AR25" s="59">
        <v>139299.66</v>
      </c>
      <c r="AS25" s="59">
        <v>147116.26999999999</v>
      </c>
      <c r="AT25" s="59">
        <v>151341.71</v>
      </c>
      <c r="AU25" s="59">
        <v>137510.38</v>
      </c>
      <c r="AV25" s="59">
        <v>145086.71</v>
      </c>
      <c r="AW25" s="59">
        <v>143781.33000000002</v>
      </c>
      <c r="AX25" s="59">
        <v>138836.81</v>
      </c>
      <c r="AY25" s="59">
        <v>145270.85</v>
      </c>
      <c r="AZ25" s="59">
        <v>146103.80000000002</v>
      </c>
      <c r="BA25" s="59">
        <v>-9578.19</v>
      </c>
    </row>
    <row r="26" spans="1:53" s="46" customFormat="1" outlineLevel="2">
      <c r="A26" s="46" t="s">
        <v>152</v>
      </c>
      <c r="B26" s="47" t="s">
        <v>153</v>
      </c>
      <c r="C26" s="48" t="s">
        <v>154</v>
      </c>
      <c r="D26" s="49"/>
      <c r="E26" s="50"/>
      <c r="F26" s="51">
        <v>33638.129999999997</v>
      </c>
      <c r="G26" s="51">
        <v>20962.29</v>
      </c>
      <c r="H26" s="52">
        <v>12675.839999999997</v>
      </c>
      <c r="I26" s="53">
        <v>0.60469729213745238</v>
      </c>
      <c r="J26" s="54"/>
      <c r="K26" s="51">
        <v>253463.83000000002</v>
      </c>
      <c r="L26" s="51">
        <v>206352.91</v>
      </c>
      <c r="M26" s="52"/>
      <c r="N26" s="53"/>
      <c r="O26" s="55"/>
      <c r="P26" s="54"/>
      <c r="Q26" s="51">
        <v>88246.21</v>
      </c>
      <c r="R26" s="51">
        <v>58900.87</v>
      </c>
      <c r="S26" s="52"/>
      <c r="T26" s="53"/>
      <c r="U26" s="54"/>
      <c r="V26" s="51">
        <v>276632.04000000004</v>
      </c>
      <c r="W26" s="51">
        <v>235523.57</v>
      </c>
      <c r="X26" s="52">
        <v>41108.47000000003</v>
      </c>
      <c r="Y26" s="53">
        <v>0.17454079012134552</v>
      </c>
      <c r="Z26" s="56"/>
      <c r="AA26" s="57">
        <v>29170.66</v>
      </c>
      <c r="AB26" s="58"/>
      <c r="AC26" s="59">
        <v>32954.39</v>
      </c>
      <c r="AD26" s="59">
        <v>23742.2</v>
      </c>
      <c r="AE26" s="59">
        <v>21380.41</v>
      </c>
      <c r="AF26" s="59">
        <v>19236.61</v>
      </c>
      <c r="AG26" s="59">
        <v>15555.09</v>
      </c>
      <c r="AH26" s="59">
        <v>9279.5400000000009</v>
      </c>
      <c r="AI26" s="59">
        <v>9992.24</v>
      </c>
      <c r="AJ26" s="59">
        <v>15311.56</v>
      </c>
      <c r="AK26" s="59">
        <v>18684.400000000001</v>
      </c>
      <c r="AL26" s="59">
        <v>19254.18</v>
      </c>
      <c r="AM26" s="59">
        <v>20962.29</v>
      </c>
      <c r="AN26" s="59">
        <v>23168.21</v>
      </c>
      <c r="AO26" s="58"/>
      <c r="AP26" s="59">
        <v>23802.55</v>
      </c>
      <c r="AQ26" s="59">
        <v>23148.53</v>
      </c>
      <c r="AR26" s="59">
        <v>22838.920000000002</v>
      </c>
      <c r="AS26" s="59">
        <v>23573.100000000002</v>
      </c>
      <c r="AT26" s="59">
        <v>18709.63</v>
      </c>
      <c r="AU26" s="59">
        <v>16583.43</v>
      </c>
      <c r="AV26" s="59">
        <v>15813.76</v>
      </c>
      <c r="AW26" s="59">
        <v>20747.7</v>
      </c>
      <c r="AX26" s="59">
        <v>23037.56</v>
      </c>
      <c r="AY26" s="59">
        <v>31570.52</v>
      </c>
      <c r="AZ26" s="59">
        <v>33638.129999999997</v>
      </c>
      <c r="BA26" s="59">
        <v>-3661</v>
      </c>
    </row>
    <row r="27" spans="1:53" s="119" customFormat="1" outlineLevel="1">
      <c r="A27" s="119" t="s">
        <v>155</v>
      </c>
      <c r="B27" s="120"/>
      <c r="C27" s="121" t="s">
        <v>156</v>
      </c>
      <c r="D27" s="135"/>
      <c r="E27" s="135"/>
      <c r="F27" s="123">
        <v>179741.93000000002</v>
      </c>
      <c r="G27" s="123">
        <v>165642.07</v>
      </c>
      <c r="H27" s="143">
        <v>14099.860000000015</v>
      </c>
      <c r="I27" s="144">
        <v>8.5122457114910566E-2</v>
      </c>
      <c r="J27" s="137"/>
      <c r="K27" s="123">
        <v>1843594.08</v>
      </c>
      <c r="L27" s="123">
        <v>1729986.67</v>
      </c>
      <c r="M27" s="123"/>
      <c r="N27" s="138"/>
      <c r="O27" s="139"/>
      <c r="P27" s="139"/>
      <c r="Q27" s="123">
        <v>518457.67000000004</v>
      </c>
      <c r="R27" s="123">
        <v>474244.01</v>
      </c>
      <c r="S27" s="123"/>
      <c r="T27" s="136"/>
      <c r="U27" s="139"/>
      <c r="V27" s="123">
        <v>2011641.8</v>
      </c>
      <c r="W27" s="123">
        <v>1898553.74</v>
      </c>
      <c r="X27" s="143">
        <v>113088.06000000006</v>
      </c>
      <c r="Y27" s="138">
        <v>5.9565372113196048E-2</v>
      </c>
      <c r="AA27" s="141">
        <v>168567.07</v>
      </c>
      <c r="AB27" s="142"/>
      <c r="AC27" s="123">
        <v>176273.72000000003</v>
      </c>
      <c r="AD27" s="123">
        <v>165323.55000000002</v>
      </c>
      <c r="AE27" s="123">
        <v>157442.17000000001</v>
      </c>
      <c r="AF27" s="123">
        <v>161736.76</v>
      </c>
      <c r="AG27" s="123">
        <v>164251.60999999999</v>
      </c>
      <c r="AH27" s="123">
        <v>136182.32</v>
      </c>
      <c r="AI27" s="123">
        <v>146176.66</v>
      </c>
      <c r="AJ27" s="123">
        <v>148355.87</v>
      </c>
      <c r="AK27" s="123">
        <v>157441.1</v>
      </c>
      <c r="AL27" s="123">
        <v>151160.84</v>
      </c>
      <c r="AM27" s="123">
        <v>165642.07</v>
      </c>
      <c r="AN27" s="123">
        <v>168047.72</v>
      </c>
      <c r="AO27" s="142"/>
      <c r="AP27" s="123">
        <v>175500.31999999998</v>
      </c>
      <c r="AQ27" s="123">
        <v>167233.49</v>
      </c>
      <c r="AR27" s="123">
        <v>162138.58000000002</v>
      </c>
      <c r="AS27" s="123">
        <v>170689.37</v>
      </c>
      <c r="AT27" s="123">
        <v>170051.34</v>
      </c>
      <c r="AU27" s="123">
        <v>154093.81</v>
      </c>
      <c r="AV27" s="123">
        <v>160900.47</v>
      </c>
      <c r="AW27" s="123">
        <v>164529.03000000003</v>
      </c>
      <c r="AX27" s="123">
        <v>161874.37</v>
      </c>
      <c r="AY27" s="123">
        <v>176841.37</v>
      </c>
      <c r="AZ27" s="123">
        <v>179741.93000000002</v>
      </c>
      <c r="BA27" s="123">
        <v>-13239.19</v>
      </c>
    </row>
    <row r="28" spans="1:53" s="119" customFormat="1" outlineLevel="2">
      <c r="B28" s="120"/>
      <c r="C28" s="121"/>
      <c r="D28" s="135"/>
      <c r="E28" s="135"/>
      <c r="F28" s="123"/>
      <c r="G28" s="123"/>
      <c r="H28" s="123"/>
      <c r="I28" s="136"/>
      <c r="J28" s="137"/>
      <c r="K28" s="123"/>
      <c r="L28" s="123"/>
      <c r="M28" s="123"/>
      <c r="N28" s="138"/>
      <c r="O28" s="139"/>
      <c r="P28" s="139"/>
      <c r="Q28" s="123"/>
      <c r="R28" s="123"/>
      <c r="S28" s="123"/>
      <c r="T28" s="136"/>
      <c r="U28" s="139"/>
      <c r="V28" s="123"/>
      <c r="W28" s="123"/>
      <c r="X28" s="123"/>
      <c r="Y28" s="140"/>
      <c r="AA28" s="141"/>
      <c r="AB28" s="142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4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</row>
    <row r="29" spans="1:53" s="46" customFormat="1" outlineLevel="2">
      <c r="A29" s="46" t="s">
        <v>158</v>
      </c>
      <c r="B29" s="47" t="s">
        <v>159</v>
      </c>
      <c r="C29" s="48" t="s">
        <v>160</v>
      </c>
      <c r="D29" s="49"/>
      <c r="E29" s="50"/>
      <c r="F29" s="51">
        <v>135308.67000000001</v>
      </c>
      <c r="G29" s="51">
        <v>215198.69</v>
      </c>
      <c r="H29" s="52">
        <v>-79890.01999999999</v>
      </c>
      <c r="I29" s="53">
        <v>-0.37123841227843901</v>
      </c>
      <c r="J29" s="54"/>
      <c r="K29" s="51">
        <v>1725264.1099999999</v>
      </c>
      <c r="L29" s="51">
        <v>6111859.5499999998</v>
      </c>
      <c r="M29" s="52"/>
      <c r="N29" s="53"/>
      <c r="O29" s="55"/>
      <c r="P29" s="54"/>
      <c r="Q29" s="51">
        <v>343650.60000000003</v>
      </c>
      <c r="R29" s="51">
        <v>614428.21</v>
      </c>
      <c r="S29" s="52"/>
      <c r="T29" s="53"/>
      <c r="U29" s="54"/>
      <c r="V29" s="51">
        <v>1935675.97</v>
      </c>
      <c r="W29" s="51">
        <v>7215055.46</v>
      </c>
      <c r="X29" s="52">
        <v>-5279379.49</v>
      </c>
      <c r="Y29" s="53">
        <v>-0.73171710450026117</v>
      </c>
      <c r="Z29" s="56"/>
      <c r="AA29" s="57">
        <v>1103195.9099999999</v>
      </c>
      <c r="AB29" s="58"/>
      <c r="AC29" s="59">
        <v>1161158.6499999999</v>
      </c>
      <c r="AD29" s="59">
        <v>1057248.03</v>
      </c>
      <c r="AE29" s="59">
        <v>882997.57000000007</v>
      </c>
      <c r="AF29" s="59">
        <v>774466.44000000006</v>
      </c>
      <c r="AG29" s="59">
        <v>764931.16</v>
      </c>
      <c r="AH29" s="59">
        <v>250445.83000000002</v>
      </c>
      <c r="AI29" s="59">
        <v>313509.99</v>
      </c>
      <c r="AJ29" s="59">
        <v>292673.67</v>
      </c>
      <c r="AK29" s="59">
        <v>204668.15</v>
      </c>
      <c r="AL29" s="59">
        <v>194561.37</v>
      </c>
      <c r="AM29" s="59">
        <v>215198.69</v>
      </c>
      <c r="AN29" s="59">
        <v>210411.86000000002</v>
      </c>
      <c r="AO29" s="58"/>
      <c r="AP29" s="59">
        <v>246472.28</v>
      </c>
      <c r="AQ29" s="59">
        <v>228177.01</v>
      </c>
      <c r="AR29" s="59">
        <v>207166.45</v>
      </c>
      <c r="AS29" s="59">
        <v>155811.28</v>
      </c>
      <c r="AT29" s="59">
        <v>160740.91</v>
      </c>
      <c r="AU29" s="59">
        <v>109487.73</v>
      </c>
      <c r="AV29" s="59">
        <v>135679.65</v>
      </c>
      <c r="AW29" s="59">
        <v>138078.20000000001</v>
      </c>
      <c r="AX29" s="59">
        <v>103009.69</v>
      </c>
      <c r="AY29" s="59">
        <v>105332.24</v>
      </c>
      <c r="AZ29" s="59">
        <v>135308.67000000001</v>
      </c>
      <c r="BA29" s="59">
        <v>-101050.6</v>
      </c>
    </row>
    <row r="30" spans="1:53" s="46" customFormat="1" outlineLevel="2">
      <c r="A30" s="46" t="s">
        <v>161</v>
      </c>
      <c r="B30" s="47" t="s">
        <v>162</v>
      </c>
      <c r="C30" s="48" t="s">
        <v>163</v>
      </c>
      <c r="D30" s="49"/>
      <c r="E30" s="50"/>
      <c r="F30" s="51">
        <v>-172349.64</v>
      </c>
      <c r="G30" s="51">
        <v>-165292.83000000002</v>
      </c>
      <c r="H30" s="52">
        <v>-7056.8099999999977</v>
      </c>
      <c r="I30" s="53">
        <v>-4.2692777418113038E-2</v>
      </c>
      <c r="J30" s="54"/>
      <c r="K30" s="51">
        <v>-1786744.4500000002</v>
      </c>
      <c r="L30" s="51">
        <v>-4840509.99</v>
      </c>
      <c r="M30" s="52"/>
      <c r="N30" s="53"/>
      <c r="O30" s="55"/>
      <c r="P30" s="54"/>
      <c r="Q30" s="51">
        <v>-441729.92</v>
      </c>
      <c r="R30" s="51">
        <v>-449403.67</v>
      </c>
      <c r="S30" s="52"/>
      <c r="T30" s="53"/>
      <c r="U30" s="54"/>
      <c r="V30" s="51">
        <v>-1953434.2600000002</v>
      </c>
      <c r="W30" s="51">
        <v>-5744958.1400000006</v>
      </c>
      <c r="X30" s="52">
        <v>3791523.8800000004</v>
      </c>
      <c r="Y30" s="53">
        <v>0.65997415257058778</v>
      </c>
      <c r="Z30" s="56"/>
      <c r="AA30" s="57">
        <v>-904448.15</v>
      </c>
      <c r="AB30" s="58"/>
      <c r="AC30" s="59">
        <v>-1165893.8500000001</v>
      </c>
      <c r="AD30" s="59">
        <v>-819194.59</v>
      </c>
      <c r="AE30" s="59">
        <v>-664141.59</v>
      </c>
      <c r="AF30" s="59">
        <v>-585472.44000000006</v>
      </c>
      <c r="AG30" s="59">
        <v>-526253.80000000005</v>
      </c>
      <c r="AH30" s="59">
        <v>-527967.56000000006</v>
      </c>
      <c r="AI30" s="59">
        <v>114633.48</v>
      </c>
      <c r="AJ30" s="59">
        <v>-216815.97</v>
      </c>
      <c r="AK30" s="59">
        <v>-144682.33000000002</v>
      </c>
      <c r="AL30" s="59">
        <v>-139428.51</v>
      </c>
      <c r="AM30" s="59">
        <v>-165292.83000000002</v>
      </c>
      <c r="AN30" s="59">
        <v>-166689.81</v>
      </c>
      <c r="AO30" s="58"/>
      <c r="AP30" s="59">
        <v>-187477.74</v>
      </c>
      <c r="AQ30" s="59">
        <v>-266542.78000000003</v>
      </c>
      <c r="AR30" s="59">
        <v>-161655.44</v>
      </c>
      <c r="AS30" s="59">
        <v>-151596.64000000001</v>
      </c>
      <c r="AT30" s="59">
        <v>-152278.38</v>
      </c>
      <c r="AU30" s="59">
        <v>-113095.96</v>
      </c>
      <c r="AV30" s="59">
        <v>-142410.80000000002</v>
      </c>
      <c r="AW30" s="59">
        <v>-169956.79</v>
      </c>
      <c r="AX30" s="59">
        <v>-130270.51000000001</v>
      </c>
      <c r="AY30" s="59">
        <v>-139109.76999999999</v>
      </c>
      <c r="AZ30" s="59">
        <v>-172349.64</v>
      </c>
      <c r="BA30" s="59">
        <v>13185.5</v>
      </c>
    </row>
    <row r="31" spans="1:53" s="46" customFormat="1" outlineLevel="2">
      <c r="A31" s="46" t="s">
        <v>164</v>
      </c>
      <c r="B31" s="47" t="s">
        <v>165</v>
      </c>
      <c r="C31" s="48" t="s">
        <v>166</v>
      </c>
      <c r="D31" s="49"/>
      <c r="E31" s="50"/>
      <c r="F31" s="51">
        <v>182073.03</v>
      </c>
      <c r="G31" s="51">
        <v>142959.57</v>
      </c>
      <c r="H31" s="52">
        <v>39113.459999999992</v>
      </c>
      <c r="I31" s="53">
        <v>0.27359805293202821</v>
      </c>
      <c r="J31" s="54"/>
      <c r="K31" s="51">
        <v>2019929.199</v>
      </c>
      <c r="L31" s="51">
        <v>1714493.5899999999</v>
      </c>
      <c r="M31" s="52"/>
      <c r="N31" s="53"/>
      <c r="O31" s="55"/>
      <c r="P31" s="54"/>
      <c r="Q31" s="51">
        <v>511100.10000000003</v>
      </c>
      <c r="R31" s="51">
        <v>372654.53</v>
      </c>
      <c r="S31" s="52"/>
      <c r="T31" s="53"/>
      <c r="U31" s="54"/>
      <c r="V31" s="51">
        <v>2238821.0389999999</v>
      </c>
      <c r="W31" s="51">
        <v>1940032.71</v>
      </c>
      <c r="X31" s="52">
        <v>298788.32899999991</v>
      </c>
      <c r="Y31" s="53">
        <v>0.15401200580788141</v>
      </c>
      <c r="Z31" s="56"/>
      <c r="AA31" s="57">
        <v>225539.12</v>
      </c>
      <c r="AB31" s="58"/>
      <c r="AC31" s="59">
        <v>233610.79</v>
      </c>
      <c r="AD31" s="59">
        <v>230290.45</v>
      </c>
      <c r="AE31" s="59">
        <v>180728.30000000002</v>
      </c>
      <c r="AF31" s="59">
        <v>148493.78</v>
      </c>
      <c r="AG31" s="59">
        <v>60385.53</v>
      </c>
      <c r="AH31" s="59">
        <v>163417.70000000001</v>
      </c>
      <c r="AI31" s="59">
        <v>177005.14</v>
      </c>
      <c r="AJ31" s="59">
        <v>147907.37</v>
      </c>
      <c r="AK31" s="59">
        <v>97113.39</v>
      </c>
      <c r="AL31" s="59">
        <v>132581.57</v>
      </c>
      <c r="AM31" s="59">
        <v>142959.57</v>
      </c>
      <c r="AN31" s="59">
        <v>218891.84</v>
      </c>
      <c r="AO31" s="58"/>
      <c r="AP31" s="59">
        <v>226648.62</v>
      </c>
      <c r="AQ31" s="59">
        <v>198010.88</v>
      </c>
      <c r="AR31" s="59">
        <v>146799.01999999999</v>
      </c>
      <c r="AS31" s="59">
        <v>174618.66</v>
      </c>
      <c r="AT31" s="59">
        <v>155275.52900000001</v>
      </c>
      <c r="AU31" s="59">
        <v>197512.42</v>
      </c>
      <c r="AV31" s="59">
        <v>203621.18</v>
      </c>
      <c r="AW31" s="59">
        <v>206342.79</v>
      </c>
      <c r="AX31" s="59">
        <v>165612.73000000001</v>
      </c>
      <c r="AY31" s="59">
        <v>163414.34</v>
      </c>
      <c r="AZ31" s="59">
        <v>182073.03</v>
      </c>
      <c r="BA31" s="59">
        <v>-182073.03</v>
      </c>
    </row>
    <row r="32" spans="1:53" s="46" customFormat="1" outlineLevel="2">
      <c r="A32" s="46" t="s">
        <v>167</v>
      </c>
      <c r="B32" s="47" t="s">
        <v>168</v>
      </c>
      <c r="C32" s="48" t="s">
        <v>169</v>
      </c>
      <c r="D32" s="49"/>
      <c r="E32" s="50"/>
      <c r="F32" s="51">
        <v>228226.18</v>
      </c>
      <c r="G32" s="51">
        <v>193760.21</v>
      </c>
      <c r="H32" s="52">
        <v>34465.97</v>
      </c>
      <c r="I32" s="53">
        <v>0.17787950374331243</v>
      </c>
      <c r="J32" s="54"/>
      <c r="K32" s="51">
        <v>2601679.9500000002</v>
      </c>
      <c r="L32" s="51">
        <v>2354809.9900000002</v>
      </c>
      <c r="M32" s="52"/>
      <c r="N32" s="53"/>
      <c r="O32" s="55"/>
      <c r="P32" s="54"/>
      <c r="Q32" s="51">
        <v>617256</v>
      </c>
      <c r="R32" s="51">
        <v>578621.91</v>
      </c>
      <c r="S32" s="52"/>
      <c r="T32" s="53"/>
      <c r="U32" s="54"/>
      <c r="V32" s="51">
        <v>2846001.54</v>
      </c>
      <c r="W32" s="51">
        <v>2616376.8000000003</v>
      </c>
      <c r="X32" s="52">
        <v>229624.73999999976</v>
      </c>
      <c r="Y32" s="53">
        <v>8.776439999009307E-2</v>
      </c>
      <c r="Z32" s="56"/>
      <c r="AA32" s="57">
        <v>261566.81</v>
      </c>
      <c r="AB32" s="58"/>
      <c r="AC32" s="59">
        <v>269446.13</v>
      </c>
      <c r="AD32" s="59">
        <v>257513.95</v>
      </c>
      <c r="AE32" s="59">
        <v>210672.2</v>
      </c>
      <c r="AF32" s="59">
        <v>185052.75</v>
      </c>
      <c r="AG32" s="59">
        <v>132029.04999999999</v>
      </c>
      <c r="AH32" s="59">
        <v>230117.12</v>
      </c>
      <c r="AI32" s="59">
        <v>252007.01</v>
      </c>
      <c r="AJ32" s="59">
        <v>239349.87</v>
      </c>
      <c r="AK32" s="59">
        <v>218987.76</v>
      </c>
      <c r="AL32" s="59">
        <v>165873.94</v>
      </c>
      <c r="AM32" s="59">
        <v>193760.21</v>
      </c>
      <c r="AN32" s="59">
        <v>244321.59</v>
      </c>
      <c r="AO32" s="58"/>
      <c r="AP32" s="59">
        <v>253218.67</v>
      </c>
      <c r="AQ32" s="59">
        <v>263030.92</v>
      </c>
      <c r="AR32" s="59">
        <v>218316.82</v>
      </c>
      <c r="AS32" s="59">
        <v>210258.08000000002</v>
      </c>
      <c r="AT32" s="59">
        <v>306606.10000000003</v>
      </c>
      <c r="AU32" s="59">
        <v>238147.74</v>
      </c>
      <c r="AV32" s="59">
        <v>243794.05000000002</v>
      </c>
      <c r="AW32" s="59">
        <v>251051.57</v>
      </c>
      <c r="AX32" s="59">
        <v>211051.4</v>
      </c>
      <c r="AY32" s="59">
        <v>177978.42</v>
      </c>
      <c r="AZ32" s="59">
        <v>228226.18</v>
      </c>
      <c r="BA32" s="59">
        <v>-228226.18</v>
      </c>
    </row>
    <row r="33" spans="1:53" s="46" customFormat="1" outlineLevel="2">
      <c r="A33" s="46" t="s">
        <v>170</v>
      </c>
      <c r="B33" s="47" t="s">
        <v>171</v>
      </c>
      <c r="C33" s="48" t="s">
        <v>172</v>
      </c>
      <c r="D33" s="49"/>
      <c r="E33" s="50"/>
      <c r="F33" s="51">
        <v>0</v>
      </c>
      <c r="G33" s="51">
        <v>0</v>
      </c>
      <c r="H33" s="52">
        <v>0</v>
      </c>
      <c r="I33" s="53">
        <v>0</v>
      </c>
      <c r="J33" s="54"/>
      <c r="K33" s="51">
        <v>0</v>
      </c>
      <c r="L33" s="51">
        <v>0</v>
      </c>
      <c r="M33" s="52"/>
      <c r="N33" s="53"/>
      <c r="O33" s="55"/>
      <c r="P33" s="54"/>
      <c r="Q33" s="51">
        <v>0</v>
      </c>
      <c r="R33" s="51">
        <v>0</v>
      </c>
      <c r="S33" s="52"/>
      <c r="T33" s="53"/>
      <c r="U33" s="54"/>
      <c r="V33" s="51">
        <v>0</v>
      </c>
      <c r="W33" s="51">
        <v>0</v>
      </c>
      <c r="X33" s="52">
        <v>0</v>
      </c>
      <c r="Y33" s="53">
        <v>0</v>
      </c>
      <c r="Z33" s="56"/>
      <c r="AA33" s="57">
        <v>0</v>
      </c>
      <c r="AB33" s="58"/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8"/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307225806.81</v>
      </c>
    </row>
    <row r="34" spans="1:53" s="46" customFormat="1" outlineLevel="2">
      <c r="A34" s="46" t="s">
        <v>173</v>
      </c>
      <c r="B34" s="47" t="s">
        <v>174</v>
      </c>
      <c r="C34" s="48" t="s">
        <v>175</v>
      </c>
      <c r="D34" s="49"/>
      <c r="E34" s="50"/>
      <c r="F34" s="51">
        <v>18076.010000000002</v>
      </c>
      <c r="G34" s="51">
        <v>-55213.880000000005</v>
      </c>
      <c r="H34" s="52">
        <v>73289.890000000014</v>
      </c>
      <c r="I34" s="53">
        <v>1.3273816294018823</v>
      </c>
      <c r="J34" s="54"/>
      <c r="K34" s="51">
        <v>44663.62</v>
      </c>
      <c r="L34" s="51">
        <v>-2368008.7999999998</v>
      </c>
      <c r="M34" s="52"/>
      <c r="N34" s="53"/>
      <c r="O34" s="55"/>
      <c r="P34" s="54"/>
      <c r="Q34" s="51">
        <v>90606.39</v>
      </c>
      <c r="R34" s="51">
        <v>-219967.98</v>
      </c>
      <c r="S34" s="52"/>
      <c r="T34" s="53"/>
      <c r="U34" s="54"/>
      <c r="V34" s="51">
        <v>27078.49</v>
      </c>
      <c r="W34" s="51">
        <v>-2606886.65</v>
      </c>
      <c r="X34" s="52">
        <v>2633965.14</v>
      </c>
      <c r="Y34" s="53">
        <v>1.0103872909088703</v>
      </c>
      <c r="Z34" s="56"/>
      <c r="AA34" s="57">
        <v>-238877.85</v>
      </c>
      <c r="AB34" s="58"/>
      <c r="AC34" s="59">
        <v>-417814.8</v>
      </c>
      <c r="AD34" s="59">
        <v>-432680.93</v>
      </c>
      <c r="AE34" s="59">
        <v>-404337.37</v>
      </c>
      <c r="AF34" s="59">
        <v>-329406.13</v>
      </c>
      <c r="AG34" s="59">
        <v>-325386</v>
      </c>
      <c r="AH34" s="59">
        <v>-113275.32</v>
      </c>
      <c r="AI34" s="59">
        <v>-84246.35</v>
      </c>
      <c r="AJ34" s="59">
        <v>-40893.919999999998</v>
      </c>
      <c r="AK34" s="59">
        <v>-82674.680000000008</v>
      </c>
      <c r="AL34" s="59">
        <v>-82079.42</v>
      </c>
      <c r="AM34" s="59">
        <v>-55213.880000000005</v>
      </c>
      <c r="AN34" s="59">
        <v>-17585.13</v>
      </c>
      <c r="AO34" s="58"/>
      <c r="AP34" s="59">
        <v>-70710.53</v>
      </c>
      <c r="AQ34" s="59">
        <v>36648.54</v>
      </c>
      <c r="AR34" s="59">
        <v>-62195.020000000004</v>
      </c>
      <c r="AS34" s="59">
        <v>-9359.14</v>
      </c>
      <c r="AT34" s="59">
        <v>-2283.15</v>
      </c>
      <c r="AU34" s="59">
        <v>1790.1000000000001</v>
      </c>
      <c r="AV34" s="59">
        <v>26283.420000000002</v>
      </c>
      <c r="AW34" s="59">
        <v>33883.01</v>
      </c>
      <c r="AX34" s="59">
        <v>40253.81</v>
      </c>
      <c r="AY34" s="59">
        <v>32276.57</v>
      </c>
      <c r="AZ34" s="59">
        <v>18076.010000000002</v>
      </c>
      <c r="BA34" s="59">
        <v>53946.66</v>
      </c>
    </row>
    <row r="35" spans="1:53" s="46" customFormat="1" outlineLevel="2">
      <c r="A35" s="46" t="s">
        <v>176</v>
      </c>
      <c r="B35" s="47" t="s">
        <v>177</v>
      </c>
      <c r="C35" s="48" t="s">
        <v>178</v>
      </c>
      <c r="D35" s="49"/>
      <c r="E35" s="50"/>
      <c r="F35" s="51">
        <v>-23347.63</v>
      </c>
      <c r="G35" s="51">
        <v>210756.96</v>
      </c>
      <c r="H35" s="52">
        <v>-234104.59</v>
      </c>
      <c r="I35" s="53">
        <v>-1.1107798764985033</v>
      </c>
      <c r="J35" s="54"/>
      <c r="K35" s="51">
        <v>7166188.29</v>
      </c>
      <c r="L35" s="51">
        <v>349730.16000000003</v>
      </c>
      <c r="M35" s="52"/>
      <c r="N35" s="53"/>
      <c r="O35" s="55"/>
      <c r="P35" s="54"/>
      <c r="Q35" s="51">
        <v>462490.98</v>
      </c>
      <c r="R35" s="51">
        <v>157995.07</v>
      </c>
      <c r="S35" s="52"/>
      <c r="T35" s="53"/>
      <c r="U35" s="54"/>
      <c r="V35" s="51">
        <v>7053011.6200000001</v>
      </c>
      <c r="W35" s="51">
        <v>338647.77</v>
      </c>
      <c r="X35" s="52">
        <v>6714363.8499999996</v>
      </c>
      <c r="Y35" s="53" t="s">
        <v>157</v>
      </c>
      <c r="Z35" s="56"/>
      <c r="AA35" s="57">
        <v>-11082.39</v>
      </c>
      <c r="AB35" s="58"/>
      <c r="AC35" s="59">
        <v>-581.77</v>
      </c>
      <c r="AD35" s="59">
        <v>-22939.58</v>
      </c>
      <c r="AE35" s="59">
        <v>-84978.14</v>
      </c>
      <c r="AF35" s="59">
        <v>-51893.01</v>
      </c>
      <c r="AG35" s="59">
        <v>30721.64</v>
      </c>
      <c r="AH35" s="59">
        <v>25001.91</v>
      </c>
      <c r="AI35" s="59">
        <v>326425.53000000003</v>
      </c>
      <c r="AJ35" s="59">
        <v>-30021.49</v>
      </c>
      <c r="AK35" s="59">
        <v>-62760.24</v>
      </c>
      <c r="AL35" s="59">
        <v>9998.35</v>
      </c>
      <c r="AM35" s="59">
        <v>210756.96</v>
      </c>
      <c r="AN35" s="59">
        <v>-113176.67</v>
      </c>
      <c r="AO35" s="58"/>
      <c r="AP35" s="59">
        <v>43716.61</v>
      </c>
      <c r="AQ35" s="59">
        <v>2685466.11</v>
      </c>
      <c r="AR35" s="59">
        <v>308276.23</v>
      </c>
      <c r="AS35" s="59">
        <v>-202062.83000000002</v>
      </c>
      <c r="AT35" s="59">
        <v>35955.01</v>
      </c>
      <c r="AU35" s="59">
        <v>1071807.95</v>
      </c>
      <c r="AV35" s="59">
        <v>1895829.83</v>
      </c>
      <c r="AW35" s="59">
        <v>864708.4</v>
      </c>
      <c r="AX35" s="59">
        <v>313846.37</v>
      </c>
      <c r="AY35" s="59">
        <v>171992.24</v>
      </c>
      <c r="AZ35" s="59">
        <v>-23347.63</v>
      </c>
      <c r="BA35" s="59">
        <v>2685.61</v>
      </c>
    </row>
    <row r="36" spans="1:53" s="46" customFormat="1" outlineLevel="2">
      <c r="A36" s="46" t="s">
        <v>179</v>
      </c>
      <c r="B36" s="47" t="s">
        <v>180</v>
      </c>
      <c r="C36" s="48" t="s">
        <v>181</v>
      </c>
      <c r="D36" s="49"/>
      <c r="E36" s="50"/>
      <c r="F36" s="51">
        <v>-1796.54</v>
      </c>
      <c r="G36" s="51">
        <v>-2743.54</v>
      </c>
      <c r="H36" s="52">
        <v>947</v>
      </c>
      <c r="I36" s="53">
        <v>0.34517448260276867</v>
      </c>
      <c r="J36" s="54"/>
      <c r="K36" s="51">
        <v>-106860.74</v>
      </c>
      <c r="L36" s="51">
        <v>-25455.38</v>
      </c>
      <c r="M36" s="52"/>
      <c r="N36" s="53"/>
      <c r="O36" s="55"/>
      <c r="P36" s="54"/>
      <c r="Q36" s="51">
        <v>-15415.02</v>
      </c>
      <c r="R36" s="51">
        <v>-4832.2</v>
      </c>
      <c r="S36" s="52"/>
      <c r="T36" s="53"/>
      <c r="U36" s="54"/>
      <c r="V36" s="51">
        <v>-107557.02</v>
      </c>
      <c r="W36" s="51">
        <v>-25723.47</v>
      </c>
      <c r="X36" s="52">
        <v>-81833.55</v>
      </c>
      <c r="Y36" s="53">
        <v>-3.181279586307757</v>
      </c>
      <c r="Z36" s="56"/>
      <c r="AA36" s="57">
        <v>-268.09000000000003</v>
      </c>
      <c r="AB36" s="58"/>
      <c r="AC36" s="59">
        <v>-878.58</v>
      </c>
      <c r="AD36" s="59">
        <v>-144.1</v>
      </c>
      <c r="AE36" s="59">
        <v>-103.68</v>
      </c>
      <c r="AF36" s="59">
        <v>-268.36</v>
      </c>
      <c r="AG36" s="59">
        <v>-1518.31</v>
      </c>
      <c r="AH36" s="59">
        <v>-5310.1500000000005</v>
      </c>
      <c r="AI36" s="59">
        <v>-6866.35</v>
      </c>
      <c r="AJ36" s="59">
        <v>-5533.6500000000005</v>
      </c>
      <c r="AK36" s="59">
        <v>-580.41</v>
      </c>
      <c r="AL36" s="59">
        <v>-1508.25</v>
      </c>
      <c r="AM36" s="59">
        <v>-2743.54</v>
      </c>
      <c r="AN36" s="59">
        <v>-696.28</v>
      </c>
      <c r="AO36" s="58"/>
      <c r="AP36" s="59">
        <v>-1792.6000000000001</v>
      </c>
      <c r="AQ36" s="59">
        <v>-21379.86</v>
      </c>
      <c r="AR36" s="59">
        <v>-1744.3</v>
      </c>
      <c r="AS36" s="59">
        <v>-3303.19</v>
      </c>
      <c r="AT36" s="59">
        <v>-1842.71</v>
      </c>
      <c r="AU36" s="59">
        <v>-13282.39</v>
      </c>
      <c r="AV36" s="59">
        <v>-19704.45</v>
      </c>
      <c r="AW36" s="59">
        <v>-28396.22</v>
      </c>
      <c r="AX36" s="59">
        <v>-8131.1100000000006</v>
      </c>
      <c r="AY36" s="59">
        <v>-5487.37</v>
      </c>
      <c r="AZ36" s="59">
        <v>-1796.54</v>
      </c>
      <c r="BA36" s="59">
        <v>0</v>
      </c>
    </row>
    <row r="37" spans="1:53" s="46" customFormat="1" outlineLevel="2">
      <c r="A37" s="46" t="s">
        <v>182</v>
      </c>
      <c r="B37" s="47" t="s">
        <v>183</v>
      </c>
      <c r="C37" s="48" t="s">
        <v>184</v>
      </c>
      <c r="D37" s="49"/>
      <c r="E37" s="50"/>
      <c r="F37" s="51">
        <v>468436.81</v>
      </c>
      <c r="G37" s="51">
        <v>193298.7</v>
      </c>
      <c r="H37" s="52">
        <v>275138.11</v>
      </c>
      <c r="I37" s="53">
        <v>1.42338313708266</v>
      </c>
      <c r="J37" s="54"/>
      <c r="K37" s="51">
        <v>3738225.8200000003</v>
      </c>
      <c r="L37" s="51">
        <v>2734806.56</v>
      </c>
      <c r="M37" s="52"/>
      <c r="N37" s="53"/>
      <c r="O37" s="55"/>
      <c r="P37" s="54"/>
      <c r="Q37" s="51">
        <v>1375088.67</v>
      </c>
      <c r="R37" s="51">
        <v>581636.54</v>
      </c>
      <c r="S37" s="52"/>
      <c r="T37" s="53"/>
      <c r="U37" s="54"/>
      <c r="V37" s="51">
        <v>3937967.8100000005</v>
      </c>
      <c r="W37" s="51">
        <v>3002410.02</v>
      </c>
      <c r="X37" s="52">
        <v>935557.7900000005</v>
      </c>
      <c r="Y37" s="53">
        <v>0.31160227409579472</v>
      </c>
      <c r="Z37" s="56"/>
      <c r="AA37" s="57">
        <v>267603.46000000002</v>
      </c>
      <c r="AB37" s="58"/>
      <c r="AC37" s="59">
        <v>295286.46000000002</v>
      </c>
      <c r="AD37" s="59">
        <v>304877.37</v>
      </c>
      <c r="AE37" s="59">
        <v>323150.15000000002</v>
      </c>
      <c r="AF37" s="59">
        <v>313923.75</v>
      </c>
      <c r="AG37" s="59">
        <v>295469.64</v>
      </c>
      <c r="AH37" s="59">
        <v>220978.69</v>
      </c>
      <c r="AI37" s="59">
        <v>199741.97</v>
      </c>
      <c r="AJ37" s="59">
        <v>199741.99</v>
      </c>
      <c r="AK37" s="59">
        <v>193298.7</v>
      </c>
      <c r="AL37" s="59">
        <v>195039.14</v>
      </c>
      <c r="AM37" s="59">
        <v>193298.7</v>
      </c>
      <c r="AN37" s="59">
        <v>199741.99</v>
      </c>
      <c r="AO37" s="58"/>
      <c r="AP37" s="59">
        <v>199741.99</v>
      </c>
      <c r="AQ37" s="59">
        <v>180412.12</v>
      </c>
      <c r="AR37" s="59">
        <v>199741.99</v>
      </c>
      <c r="AS37" s="59">
        <v>193298.7</v>
      </c>
      <c r="AT37" s="59">
        <v>199741.85</v>
      </c>
      <c r="AU37" s="59">
        <v>453305.4</v>
      </c>
      <c r="AV37" s="59">
        <v>468458.14</v>
      </c>
      <c r="AW37" s="59">
        <v>468436.96</v>
      </c>
      <c r="AX37" s="59">
        <v>453325.91000000003</v>
      </c>
      <c r="AY37" s="59">
        <v>453325.95</v>
      </c>
      <c r="AZ37" s="59">
        <v>468436.81</v>
      </c>
      <c r="BA37" s="59">
        <v>-20.54</v>
      </c>
    </row>
    <row r="38" spans="1:53" s="46" customFormat="1" outlineLevel="2">
      <c r="A38" s="46" t="s">
        <v>185</v>
      </c>
      <c r="B38" s="47" t="s">
        <v>186</v>
      </c>
      <c r="C38" s="48" t="s">
        <v>187</v>
      </c>
      <c r="D38" s="49"/>
      <c r="E38" s="50"/>
      <c r="F38" s="51">
        <v>1243.33</v>
      </c>
      <c r="G38" s="51">
        <v>30287.760000000002</v>
      </c>
      <c r="H38" s="52">
        <v>-29044.43</v>
      </c>
      <c r="I38" s="53">
        <v>-0.95894942379363801</v>
      </c>
      <c r="J38" s="54"/>
      <c r="K38" s="51">
        <v>222226.06</v>
      </c>
      <c r="L38" s="51">
        <v>266404.05</v>
      </c>
      <c r="M38" s="52"/>
      <c r="N38" s="53"/>
      <c r="O38" s="55"/>
      <c r="P38" s="54"/>
      <c r="Q38" s="51">
        <v>38140.76</v>
      </c>
      <c r="R38" s="51">
        <v>31964.83</v>
      </c>
      <c r="S38" s="52"/>
      <c r="T38" s="53"/>
      <c r="U38" s="54"/>
      <c r="V38" s="51">
        <v>231342.95</v>
      </c>
      <c r="W38" s="51">
        <v>272176.78999999998</v>
      </c>
      <c r="X38" s="52">
        <v>-40833.839999999967</v>
      </c>
      <c r="Y38" s="53">
        <v>-0.15002689979553352</v>
      </c>
      <c r="Z38" s="56"/>
      <c r="AA38" s="57">
        <v>5772.74</v>
      </c>
      <c r="AB38" s="58"/>
      <c r="AC38" s="59">
        <v>-2215.46</v>
      </c>
      <c r="AD38" s="59">
        <v>-4590.4800000000005</v>
      </c>
      <c r="AE38" s="59">
        <v>7469.57</v>
      </c>
      <c r="AF38" s="59">
        <v>8289.5400000000009</v>
      </c>
      <c r="AG38" s="59">
        <v>121362.43000000001</v>
      </c>
      <c r="AH38" s="59">
        <v>57948.69</v>
      </c>
      <c r="AI38" s="59">
        <v>36207.83</v>
      </c>
      <c r="AJ38" s="59">
        <v>9967.1</v>
      </c>
      <c r="AK38" s="59">
        <v>597.21</v>
      </c>
      <c r="AL38" s="59">
        <v>1079.8600000000001</v>
      </c>
      <c r="AM38" s="59">
        <v>30287.760000000002</v>
      </c>
      <c r="AN38" s="59">
        <v>9116.89</v>
      </c>
      <c r="AO38" s="58"/>
      <c r="AP38" s="59">
        <v>2207.25</v>
      </c>
      <c r="AQ38" s="59">
        <v>-22442.49</v>
      </c>
      <c r="AR38" s="59">
        <v>27027.31</v>
      </c>
      <c r="AS38" s="59">
        <v>10092.64</v>
      </c>
      <c r="AT38" s="59">
        <v>12372.2</v>
      </c>
      <c r="AU38" s="59">
        <v>20475.830000000002</v>
      </c>
      <c r="AV38" s="59">
        <v>89161.8</v>
      </c>
      <c r="AW38" s="59">
        <v>45190.76</v>
      </c>
      <c r="AX38" s="59">
        <v>15885.04</v>
      </c>
      <c r="AY38" s="59">
        <v>21012.39</v>
      </c>
      <c r="AZ38" s="59">
        <v>1243.33</v>
      </c>
      <c r="BA38" s="59">
        <v>7538.2</v>
      </c>
    </row>
    <row r="39" spans="1:53" s="46" customFormat="1" outlineLevel="2">
      <c r="A39" s="46" t="s">
        <v>188</v>
      </c>
      <c r="B39" s="47" t="s">
        <v>189</v>
      </c>
      <c r="C39" s="48" t="s">
        <v>190</v>
      </c>
      <c r="D39" s="49"/>
      <c r="E39" s="50"/>
      <c r="F39" s="51">
        <v>692627.65</v>
      </c>
      <c r="G39" s="51">
        <v>646675.57000000007</v>
      </c>
      <c r="H39" s="52">
        <v>45952.079999999958</v>
      </c>
      <c r="I39" s="53">
        <v>7.1058939183368183E-2</v>
      </c>
      <c r="J39" s="54"/>
      <c r="K39" s="51">
        <v>25675506</v>
      </c>
      <c r="L39" s="51">
        <v>8287306.54</v>
      </c>
      <c r="M39" s="52"/>
      <c r="N39" s="53"/>
      <c r="O39" s="55"/>
      <c r="P39" s="54"/>
      <c r="Q39" s="51">
        <v>5466569.2000000002</v>
      </c>
      <c r="R39" s="51">
        <v>1173056</v>
      </c>
      <c r="S39" s="52"/>
      <c r="T39" s="53"/>
      <c r="U39" s="54"/>
      <c r="V39" s="51">
        <v>26223356.16</v>
      </c>
      <c r="W39" s="51">
        <v>8699035.3200000003</v>
      </c>
      <c r="X39" s="52">
        <v>17524320.84</v>
      </c>
      <c r="Y39" s="53">
        <v>2.0145131264968814</v>
      </c>
      <c r="Z39" s="56"/>
      <c r="AA39" s="57">
        <v>411728.78</v>
      </c>
      <c r="AB39" s="58"/>
      <c r="AC39" s="59">
        <v>612271.47</v>
      </c>
      <c r="AD39" s="59">
        <v>270049.82</v>
      </c>
      <c r="AE39" s="59">
        <v>538643.01</v>
      </c>
      <c r="AF39" s="59">
        <v>460462.34</v>
      </c>
      <c r="AG39" s="59">
        <v>758290.78</v>
      </c>
      <c r="AH39" s="59">
        <v>994289.32000000007</v>
      </c>
      <c r="AI39" s="59">
        <v>2139254.5699999998</v>
      </c>
      <c r="AJ39" s="59">
        <v>1340989.23</v>
      </c>
      <c r="AK39" s="59">
        <v>188523.06</v>
      </c>
      <c r="AL39" s="59">
        <v>337857.37</v>
      </c>
      <c r="AM39" s="59">
        <v>646675.57000000007</v>
      </c>
      <c r="AN39" s="59">
        <v>547850.16</v>
      </c>
      <c r="AO39" s="58"/>
      <c r="AP39" s="59">
        <v>425934.28</v>
      </c>
      <c r="AQ39" s="59">
        <v>3867215.09</v>
      </c>
      <c r="AR39" s="59">
        <v>361447.55</v>
      </c>
      <c r="AS39" s="59">
        <v>691448.17</v>
      </c>
      <c r="AT39" s="59">
        <v>984448.17</v>
      </c>
      <c r="AU39" s="59">
        <v>4423638.68</v>
      </c>
      <c r="AV39" s="59">
        <v>4651830.63</v>
      </c>
      <c r="AW39" s="59">
        <v>4802974.2300000004</v>
      </c>
      <c r="AX39" s="59">
        <v>3245019.38</v>
      </c>
      <c r="AY39" s="59">
        <v>1528922.17</v>
      </c>
      <c r="AZ39" s="59">
        <v>692627.65</v>
      </c>
      <c r="BA39" s="59">
        <v>-671965.73</v>
      </c>
    </row>
    <row r="40" spans="1:53" s="46" customFormat="1" outlineLevel="2">
      <c r="A40" s="46" t="s">
        <v>191</v>
      </c>
      <c r="B40" s="47" t="s">
        <v>192</v>
      </c>
      <c r="C40" s="48" t="s">
        <v>193</v>
      </c>
      <c r="D40" s="49"/>
      <c r="E40" s="50"/>
      <c r="F40" s="51">
        <v>0</v>
      </c>
      <c r="G40" s="51">
        <v>-0.41000000000000003</v>
      </c>
      <c r="H40" s="52">
        <v>0.41000000000000003</v>
      </c>
      <c r="I40" s="53" t="s">
        <v>157</v>
      </c>
      <c r="J40" s="54"/>
      <c r="K40" s="51">
        <v>-0.57999999999999996</v>
      </c>
      <c r="L40" s="51">
        <v>-3.8200000000000003</v>
      </c>
      <c r="M40" s="52"/>
      <c r="N40" s="53"/>
      <c r="O40" s="55"/>
      <c r="P40" s="54"/>
      <c r="Q40" s="51">
        <v>0</v>
      </c>
      <c r="R40" s="51">
        <v>-1.22</v>
      </c>
      <c r="S40" s="52"/>
      <c r="T40" s="53"/>
      <c r="U40" s="54"/>
      <c r="V40" s="51">
        <v>-0.98</v>
      </c>
      <c r="W40" s="51">
        <v>-3.6100000000000003</v>
      </c>
      <c r="X40" s="52">
        <v>2.6300000000000003</v>
      </c>
      <c r="Y40" s="53">
        <v>0.72853185595567871</v>
      </c>
      <c r="Z40" s="56"/>
      <c r="AA40" s="57">
        <v>0.21</v>
      </c>
      <c r="AB40" s="58"/>
      <c r="AC40" s="59">
        <v>0.2</v>
      </c>
      <c r="AD40" s="59">
        <v>-0.43</v>
      </c>
      <c r="AE40" s="59">
        <v>-0.33</v>
      </c>
      <c r="AF40" s="59">
        <v>-0.43</v>
      </c>
      <c r="AG40" s="59">
        <v>-0.4</v>
      </c>
      <c r="AH40" s="59">
        <v>-0.4</v>
      </c>
      <c r="AI40" s="59">
        <v>-0.4</v>
      </c>
      <c r="AJ40" s="59">
        <v>-0.41000000000000003</v>
      </c>
      <c r="AK40" s="59">
        <v>-0.41000000000000003</v>
      </c>
      <c r="AL40" s="59">
        <v>-0.4</v>
      </c>
      <c r="AM40" s="59">
        <v>-0.41000000000000003</v>
      </c>
      <c r="AN40" s="59">
        <v>-0.4</v>
      </c>
      <c r="AO40" s="58"/>
      <c r="AP40" s="59">
        <v>-0.41000000000000003</v>
      </c>
      <c r="AQ40" s="59">
        <v>-0.09</v>
      </c>
      <c r="AR40" s="59">
        <v>-0.08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</row>
    <row r="41" spans="1:53" s="46" customFormat="1" outlineLevel="2">
      <c r="A41" s="46" t="s">
        <v>194</v>
      </c>
      <c r="B41" s="47" t="s">
        <v>195</v>
      </c>
      <c r="C41" s="48" t="s">
        <v>196</v>
      </c>
      <c r="D41" s="49"/>
      <c r="E41" s="50"/>
      <c r="F41" s="51">
        <v>0.05</v>
      </c>
      <c r="G41" s="51">
        <v>0</v>
      </c>
      <c r="H41" s="52">
        <v>0.05</v>
      </c>
      <c r="I41" s="53" t="s">
        <v>157</v>
      </c>
      <c r="J41" s="54"/>
      <c r="K41" s="51">
        <v>-0.02</v>
      </c>
      <c r="L41" s="51">
        <v>0.05</v>
      </c>
      <c r="M41" s="52"/>
      <c r="N41" s="53"/>
      <c r="O41" s="55"/>
      <c r="P41" s="54"/>
      <c r="Q41" s="51">
        <v>0.05</v>
      </c>
      <c r="R41" s="51">
        <v>0.06</v>
      </c>
      <c r="S41" s="52"/>
      <c r="T41" s="53"/>
      <c r="U41" s="54"/>
      <c r="V41" s="51">
        <v>-0.04</v>
      </c>
      <c r="W41" s="51">
        <v>0.04</v>
      </c>
      <c r="X41" s="52">
        <v>-0.08</v>
      </c>
      <c r="Y41" s="53">
        <v>-2</v>
      </c>
      <c r="Z41" s="56"/>
      <c r="AA41" s="57">
        <v>-0.01</v>
      </c>
      <c r="AB41" s="58"/>
      <c r="AC41" s="59">
        <v>0</v>
      </c>
      <c r="AD41" s="59">
        <v>-0.01</v>
      </c>
      <c r="AE41" s="59">
        <v>0.01</v>
      </c>
      <c r="AF41" s="59">
        <v>0.01</v>
      </c>
      <c r="AG41" s="59">
        <v>-0.02</v>
      </c>
      <c r="AH41" s="59">
        <v>-0.01</v>
      </c>
      <c r="AI41" s="59">
        <v>0</v>
      </c>
      <c r="AJ41" s="59">
        <v>0.01</v>
      </c>
      <c r="AK41" s="59">
        <v>0.05</v>
      </c>
      <c r="AL41" s="59">
        <v>0.01</v>
      </c>
      <c r="AM41" s="59">
        <v>0</v>
      </c>
      <c r="AN41" s="59">
        <v>-0.02</v>
      </c>
      <c r="AO41" s="58"/>
      <c r="AP41" s="59">
        <v>0</v>
      </c>
      <c r="AQ41" s="59">
        <v>-0.04</v>
      </c>
      <c r="AR41" s="59">
        <v>-0.03</v>
      </c>
      <c r="AS41" s="59">
        <v>0</v>
      </c>
      <c r="AT41" s="59">
        <v>-0.01</v>
      </c>
      <c r="AU41" s="59">
        <v>0</v>
      </c>
      <c r="AV41" s="59">
        <v>0.01</v>
      </c>
      <c r="AW41" s="59">
        <v>0</v>
      </c>
      <c r="AX41" s="59">
        <v>-0.01</v>
      </c>
      <c r="AY41" s="59">
        <v>0.01</v>
      </c>
      <c r="AZ41" s="59">
        <v>0.05</v>
      </c>
      <c r="BA41" s="59">
        <v>0</v>
      </c>
    </row>
    <row r="42" spans="1:53" s="46" customFormat="1" outlineLevel="2">
      <c r="A42" s="46" t="s">
        <v>197</v>
      </c>
      <c r="B42" s="47" t="s">
        <v>198</v>
      </c>
      <c r="C42" s="48" t="s">
        <v>199</v>
      </c>
      <c r="D42" s="49"/>
      <c r="E42" s="50"/>
      <c r="F42" s="51">
        <v>0</v>
      </c>
      <c r="G42" s="51">
        <v>0</v>
      </c>
      <c r="H42" s="52">
        <v>0</v>
      </c>
      <c r="I42" s="53">
        <v>0</v>
      </c>
      <c r="J42" s="54"/>
      <c r="K42" s="51">
        <v>0</v>
      </c>
      <c r="L42" s="51">
        <v>412.96000000000004</v>
      </c>
      <c r="M42" s="52"/>
      <c r="N42" s="53"/>
      <c r="O42" s="55"/>
      <c r="P42" s="54"/>
      <c r="Q42" s="51">
        <v>0</v>
      </c>
      <c r="R42" s="51">
        <v>0</v>
      </c>
      <c r="S42" s="52"/>
      <c r="T42" s="53"/>
      <c r="U42" s="54"/>
      <c r="V42" s="51">
        <v>0</v>
      </c>
      <c r="W42" s="51">
        <v>686.08</v>
      </c>
      <c r="X42" s="52">
        <v>-686.08</v>
      </c>
      <c r="Y42" s="53" t="s">
        <v>157</v>
      </c>
      <c r="Z42" s="56"/>
      <c r="AA42" s="57">
        <v>273.12</v>
      </c>
      <c r="AB42" s="58"/>
      <c r="AC42" s="59">
        <v>414.52</v>
      </c>
      <c r="AD42" s="59">
        <v>-1.56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8"/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</row>
    <row r="43" spans="1:53" s="46" customFormat="1" outlineLevel="2">
      <c r="A43" s="46" t="s">
        <v>200</v>
      </c>
      <c r="B43" s="47" t="s">
        <v>201</v>
      </c>
      <c r="C43" s="48" t="s">
        <v>202</v>
      </c>
      <c r="D43" s="49"/>
      <c r="E43" s="50"/>
      <c r="F43" s="51">
        <v>375.28000000000003</v>
      </c>
      <c r="G43" s="51">
        <v>-104.44</v>
      </c>
      <c r="H43" s="52">
        <v>479.72</v>
      </c>
      <c r="I43" s="53">
        <v>4.5932592876292615</v>
      </c>
      <c r="J43" s="54"/>
      <c r="K43" s="51">
        <v>14660.91</v>
      </c>
      <c r="L43" s="51">
        <v>-2108.2200000000003</v>
      </c>
      <c r="M43" s="52"/>
      <c r="N43" s="53"/>
      <c r="O43" s="55"/>
      <c r="P43" s="54"/>
      <c r="Q43" s="51">
        <v>19750.170000000002</v>
      </c>
      <c r="R43" s="51">
        <v>470.14</v>
      </c>
      <c r="S43" s="52"/>
      <c r="T43" s="53"/>
      <c r="U43" s="54"/>
      <c r="V43" s="51">
        <v>15120.789999999999</v>
      </c>
      <c r="W43" s="51">
        <v>-3014.5400000000004</v>
      </c>
      <c r="X43" s="52">
        <v>18135.329999999998</v>
      </c>
      <c r="Y43" s="53">
        <v>6.0159526826646834</v>
      </c>
      <c r="Z43" s="56"/>
      <c r="AA43" s="57">
        <v>-906.32</v>
      </c>
      <c r="AB43" s="58"/>
      <c r="AC43" s="59">
        <v>-319.60000000000002</v>
      </c>
      <c r="AD43" s="59">
        <v>-290.08</v>
      </c>
      <c r="AE43" s="59">
        <v>-346.93</v>
      </c>
      <c r="AF43" s="59">
        <v>671.56000000000006</v>
      </c>
      <c r="AG43" s="59">
        <v>-420.29</v>
      </c>
      <c r="AH43" s="59">
        <v>-1532.73</v>
      </c>
      <c r="AI43" s="59">
        <v>352.86</v>
      </c>
      <c r="AJ43" s="59">
        <v>-693.15</v>
      </c>
      <c r="AK43" s="59">
        <v>535.06000000000006</v>
      </c>
      <c r="AL43" s="59">
        <v>39.520000000000003</v>
      </c>
      <c r="AM43" s="59">
        <v>-104.44</v>
      </c>
      <c r="AN43" s="59">
        <v>459.88</v>
      </c>
      <c r="AO43" s="58"/>
      <c r="AP43" s="59">
        <v>-907.13</v>
      </c>
      <c r="AQ43" s="59">
        <v>1231.74</v>
      </c>
      <c r="AR43" s="59">
        <v>6827.03</v>
      </c>
      <c r="AS43" s="59">
        <v>4379.09</v>
      </c>
      <c r="AT43" s="59">
        <v>75.570000000000007</v>
      </c>
      <c r="AU43" s="59">
        <v>-579.41</v>
      </c>
      <c r="AV43" s="59">
        <v>-15829.32</v>
      </c>
      <c r="AW43" s="59">
        <v>-286.83</v>
      </c>
      <c r="AX43" s="59">
        <v>28980.48</v>
      </c>
      <c r="AY43" s="59">
        <v>-9605.59</v>
      </c>
      <c r="AZ43" s="59">
        <v>375.28000000000003</v>
      </c>
      <c r="BA43" s="59">
        <v>0</v>
      </c>
    </row>
    <row r="44" spans="1:53" s="46" customFormat="1" outlineLevel="2">
      <c r="A44" s="46" t="s">
        <v>203</v>
      </c>
      <c r="B44" s="47" t="s">
        <v>204</v>
      </c>
      <c r="C44" s="48" t="s">
        <v>205</v>
      </c>
      <c r="D44" s="49"/>
      <c r="E44" s="50"/>
      <c r="F44" s="51">
        <v>3835.55</v>
      </c>
      <c r="G44" s="51">
        <v>-2552.4500000000003</v>
      </c>
      <c r="H44" s="52">
        <v>6388</v>
      </c>
      <c r="I44" s="53">
        <v>2.5026934905678857</v>
      </c>
      <c r="J44" s="54"/>
      <c r="K44" s="51">
        <v>126000.3</v>
      </c>
      <c r="L44" s="51">
        <v>-36801.33</v>
      </c>
      <c r="M44" s="52"/>
      <c r="N44" s="53"/>
      <c r="O44" s="55"/>
      <c r="P44" s="54"/>
      <c r="Q44" s="51">
        <v>58618.62</v>
      </c>
      <c r="R44" s="51">
        <v>5736.3</v>
      </c>
      <c r="S44" s="52"/>
      <c r="T44" s="53"/>
      <c r="U44" s="54"/>
      <c r="V44" s="51">
        <v>131128.69</v>
      </c>
      <c r="W44" s="51">
        <v>-56709.37</v>
      </c>
      <c r="X44" s="52">
        <v>187838.06</v>
      </c>
      <c r="Y44" s="53">
        <v>3.312293188938618</v>
      </c>
      <c r="Z44" s="56"/>
      <c r="AA44" s="57">
        <v>-19908.04</v>
      </c>
      <c r="AB44" s="58"/>
      <c r="AC44" s="59">
        <v>-10146.17</v>
      </c>
      <c r="AD44" s="59">
        <v>-5818.9400000000005</v>
      </c>
      <c r="AE44" s="59">
        <v>-13634.66</v>
      </c>
      <c r="AF44" s="59">
        <v>11828.960000000001</v>
      </c>
      <c r="AG44" s="59">
        <v>-7359.29</v>
      </c>
      <c r="AH44" s="59">
        <v>-16894.54</v>
      </c>
      <c r="AI44" s="59">
        <v>3598.92</v>
      </c>
      <c r="AJ44" s="59">
        <v>-4111.91</v>
      </c>
      <c r="AK44" s="59">
        <v>5849.03</v>
      </c>
      <c r="AL44" s="59">
        <v>2439.7200000000003</v>
      </c>
      <c r="AM44" s="59">
        <v>-2552.4500000000003</v>
      </c>
      <c r="AN44" s="59">
        <v>5128.3900000000003</v>
      </c>
      <c r="AO44" s="58"/>
      <c r="AP44" s="59">
        <v>-29484.560000000001</v>
      </c>
      <c r="AQ44" s="59">
        <v>39572.51</v>
      </c>
      <c r="AR44" s="59">
        <v>34458.910000000003</v>
      </c>
      <c r="AS44" s="59">
        <v>87256.76</v>
      </c>
      <c r="AT44" s="59">
        <v>1482.95</v>
      </c>
      <c r="AU44" s="59">
        <v>-6485.49</v>
      </c>
      <c r="AV44" s="59">
        <v>-58739.73</v>
      </c>
      <c r="AW44" s="59">
        <v>-679.67</v>
      </c>
      <c r="AX44" s="59">
        <v>113604.32</v>
      </c>
      <c r="AY44" s="59">
        <v>-58821.25</v>
      </c>
      <c r="AZ44" s="59">
        <v>3835.55</v>
      </c>
      <c r="BA44" s="59">
        <v>0</v>
      </c>
    </row>
    <row r="45" spans="1:53" s="46" customFormat="1" outlineLevel="2">
      <c r="A45" s="46" t="s">
        <v>206</v>
      </c>
      <c r="B45" s="47" t="s">
        <v>207</v>
      </c>
      <c r="C45" s="48" t="s">
        <v>208</v>
      </c>
      <c r="D45" s="49"/>
      <c r="E45" s="50"/>
      <c r="F45" s="51">
        <v>-4316.3999999999996</v>
      </c>
      <c r="G45" s="51">
        <v>113.04</v>
      </c>
      <c r="H45" s="52">
        <v>-4429.4399999999996</v>
      </c>
      <c r="I45" s="53" t="s">
        <v>157</v>
      </c>
      <c r="J45" s="54"/>
      <c r="K45" s="51">
        <v>-155557.79</v>
      </c>
      <c r="L45" s="51">
        <v>-6407.79</v>
      </c>
      <c r="M45" s="52"/>
      <c r="N45" s="53"/>
      <c r="O45" s="55"/>
      <c r="P45" s="54"/>
      <c r="Q45" s="51">
        <v>2159.34</v>
      </c>
      <c r="R45" s="51">
        <v>3593.07</v>
      </c>
      <c r="S45" s="52"/>
      <c r="T45" s="53"/>
      <c r="U45" s="54"/>
      <c r="V45" s="51">
        <v>-157505.63</v>
      </c>
      <c r="W45" s="51">
        <v>-5314.77</v>
      </c>
      <c r="X45" s="52">
        <v>-152190.86000000002</v>
      </c>
      <c r="Y45" s="53" t="s">
        <v>157</v>
      </c>
      <c r="Z45" s="56"/>
      <c r="AA45" s="57">
        <v>1093.02</v>
      </c>
      <c r="AB45" s="58"/>
      <c r="AC45" s="59">
        <v>-1880.02</v>
      </c>
      <c r="AD45" s="59">
        <v>2724.64</v>
      </c>
      <c r="AE45" s="59">
        <v>1313.02</v>
      </c>
      <c r="AF45" s="59">
        <v>157.37</v>
      </c>
      <c r="AG45" s="59">
        <v>15713.95</v>
      </c>
      <c r="AH45" s="59">
        <v>7897.43</v>
      </c>
      <c r="AI45" s="59">
        <v>-27702.190000000002</v>
      </c>
      <c r="AJ45" s="59">
        <v>-8225.06</v>
      </c>
      <c r="AK45" s="59">
        <v>3759.31</v>
      </c>
      <c r="AL45" s="59">
        <v>-279.28000000000003</v>
      </c>
      <c r="AM45" s="59">
        <v>113.04</v>
      </c>
      <c r="AN45" s="59">
        <v>-1947.8400000000001</v>
      </c>
      <c r="AO45" s="58"/>
      <c r="AP45" s="59">
        <v>-1088</v>
      </c>
      <c r="AQ45" s="59">
        <v>94780.28</v>
      </c>
      <c r="AR45" s="59">
        <v>-3135.81</v>
      </c>
      <c r="AS45" s="59">
        <v>7832.17</v>
      </c>
      <c r="AT45" s="59">
        <v>-6013.18</v>
      </c>
      <c r="AU45" s="59">
        <v>5625.83</v>
      </c>
      <c r="AV45" s="59">
        <v>-118868.54000000001</v>
      </c>
      <c r="AW45" s="59">
        <v>-136849.88</v>
      </c>
      <c r="AX45" s="59">
        <v>1810.97</v>
      </c>
      <c r="AY45" s="59">
        <v>4664.7700000000004</v>
      </c>
      <c r="AZ45" s="59">
        <v>-4316.3999999999996</v>
      </c>
      <c r="BA45" s="59">
        <v>0</v>
      </c>
    </row>
    <row r="46" spans="1:53" s="46" customFormat="1" outlineLevel="2">
      <c r="A46" s="46" t="s">
        <v>209</v>
      </c>
      <c r="B46" s="47" t="s">
        <v>210</v>
      </c>
      <c r="C46" s="48" t="s">
        <v>211</v>
      </c>
      <c r="D46" s="49"/>
      <c r="E46" s="50"/>
      <c r="F46" s="51">
        <v>0</v>
      </c>
      <c r="G46" s="51">
        <v>0</v>
      </c>
      <c r="H46" s="52">
        <v>0</v>
      </c>
      <c r="I46" s="53">
        <v>0</v>
      </c>
      <c r="J46" s="54"/>
      <c r="K46" s="51">
        <v>0</v>
      </c>
      <c r="L46" s="51">
        <v>148765</v>
      </c>
      <c r="M46" s="52"/>
      <c r="N46" s="53"/>
      <c r="O46" s="55"/>
      <c r="P46" s="54"/>
      <c r="Q46" s="51">
        <v>0</v>
      </c>
      <c r="R46" s="51">
        <v>0</v>
      </c>
      <c r="S46" s="52"/>
      <c r="T46" s="53"/>
      <c r="U46" s="54"/>
      <c r="V46" s="51">
        <v>0</v>
      </c>
      <c r="W46" s="51">
        <v>178518</v>
      </c>
      <c r="X46" s="52">
        <v>-178518</v>
      </c>
      <c r="Y46" s="53" t="s">
        <v>157</v>
      </c>
      <c r="Z46" s="56"/>
      <c r="AA46" s="57">
        <v>29753</v>
      </c>
      <c r="AB46" s="58"/>
      <c r="AC46" s="59">
        <v>29753</v>
      </c>
      <c r="AD46" s="59">
        <v>29753</v>
      </c>
      <c r="AE46" s="59">
        <v>29753</v>
      </c>
      <c r="AF46" s="59">
        <v>29753</v>
      </c>
      <c r="AG46" s="59">
        <v>29753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8"/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</row>
    <row r="47" spans="1:53" s="46" customFormat="1" outlineLevel="2">
      <c r="A47" s="46" t="s">
        <v>212</v>
      </c>
      <c r="B47" s="47" t="s">
        <v>213</v>
      </c>
      <c r="C47" s="48" t="s">
        <v>214</v>
      </c>
      <c r="D47" s="49"/>
      <c r="E47" s="50"/>
      <c r="F47" s="51">
        <v>-0.1</v>
      </c>
      <c r="G47" s="51">
        <v>0</v>
      </c>
      <c r="H47" s="52">
        <v>-0.1</v>
      </c>
      <c r="I47" s="53" t="s">
        <v>157</v>
      </c>
      <c r="J47" s="54"/>
      <c r="K47" s="51">
        <v>-8.7799999999999994</v>
      </c>
      <c r="L47" s="51">
        <v>-306.24</v>
      </c>
      <c r="M47" s="52"/>
      <c r="N47" s="53"/>
      <c r="O47" s="55"/>
      <c r="P47" s="54"/>
      <c r="Q47" s="51">
        <v>0.62</v>
      </c>
      <c r="R47" s="51">
        <v>-0.02</v>
      </c>
      <c r="S47" s="52"/>
      <c r="T47" s="53"/>
      <c r="U47" s="54"/>
      <c r="V47" s="51">
        <v>-8.41</v>
      </c>
      <c r="W47" s="51">
        <v>-331.32</v>
      </c>
      <c r="X47" s="52">
        <v>322.90999999999997</v>
      </c>
      <c r="Y47" s="53">
        <v>0.97461668477604724</v>
      </c>
      <c r="Z47" s="56"/>
      <c r="AA47" s="57">
        <v>-25.080000000000002</v>
      </c>
      <c r="AB47" s="58"/>
      <c r="AC47" s="59">
        <v>-158.86000000000001</v>
      </c>
      <c r="AD47" s="59">
        <v>-225.24</v>
      </c>
      <c r="AE47" s="59">
        <v>0.21</v>
      </c>
      <c r="AF47" s="59">
        <v>0.08</v>
      </c>
      <c r="AG47" s="59">
        <v>81.47</v>
      </c>
      <c r="AH47" s="59">
        <v>-0.54</v>
      </c>
      <c r="AI47" s="59">
        <v>-2.12</v>
      </c>
      <c r="AJ47" s="59">
        <v>-1.22</v>
      </c>
      <c r="AK47" s="59">
        <v>-0.02</v>
      </c>
      <c r="AL47" s="59">
        <v>0</v>
      </c>
      <c r="AM47" s="59">
        <v>0</v>
      </c>
      <c r="AN47" s="59">
        <v>0.37</v>
      </c>
      <c r="AO47" s="58"/>
      <c r="AP47" s="59">
        <v>0.09</v>
      </c>
      <c r="AQ47" s="59">
        <v>0.25</v>
      </c>
      <c r="AR47" s="59">
        <v>-1.73</v>
      </c>
      <c r="AS47" s="59">
        <v>0</v>
      </c>
      <c r="AT47" s="59">
        <v>0</v>
      </c>
      <c r="AU47" s="59">
        <v>-7.0000000000000007E-2</v>
      </c>
      <c r="AV47" s="59">
        <v>-3.08</v>
      </c>
      <c r="AW47" s="59">
        <v>-4.8600000000000003</v>
      </c>
      <c r="AX47" s="59">
        <v>-3.97</v>
      </c>
      <c r="AY47" s="59">
        <v>4.6900000000000004</v>
      </c>
      <c r="AZ47" s="59">
        <v>-0.1</v>
      </c>
      <c r="BA47" s="59">
        <v>0</v>
      </c>
    </row>
    <row r="48" spans="1:53" s="46" customFormat="1" outlineLevel="2">
      <c r="A48" s="46" t="s">
        <v>215</v>
      </c>
      <c r="B48" s="47" t="s">
        <v>216</v>
      </c>
      <c r="C48" s="48" t="s">
        <v>217</v>
      </c>
      <c r="D48" s="49"/>
      <c r="E48" s="50"/>
      <c r="F48" s="51">
        <v>288.22000000000003</v>
      </c>
      <c r="G48" s="51">
        <v>6067.89</v>
      </c>
      <c r="H48" s="52">
        <v>-5779.67</v>
      </c>
      <c r="I48" s="53">
        <v>-0.95250078692922902</v>
      </c>
      <c r="J48" s="54"/>
      <c r="K48" s="51">
        <v>-1082032.8799999999</v>
      </c>
      <c r="L48" s="51">
        <v>1019922.14</v>
      </c>
      <c r="M48" s="52"/>
      <c r="N48" s="53"/>
      <c r="O48" s="55"/>
      <c r="P48" s="54"/>
      <c r="Q48" s="51">
        <v>-32339.14</v>
      </c>
      <c r="R48" s="51">
        <v>6067.89</v>
      </c>
      <c r="S48" s="52"/>
      <c r="T48" s="53"/>
      <c r="U48" s="54"/>
      <c r="V48" s="51">
        <v>-1076329.1499999999</v>
      </c>
      <c r="W48" s="51">
        <v>1128482.08</v>
      </c>
      <c r="X48" s="52">
        <v>-2204811.23</v>
      </c>
      <c r="Y48" s="53">
        <v>-1.9537848842048071</v>
      </c>
      <c r="Z48" s="56"/>
      <c r="AA48" s="57">
        <v>108559.94</v>
      </c>
      <c r="AB48" s="58"/>
      <c r="AC48" s="59">
        <v>426000.29000000004</v>
      </c>
      <c r="AD48" s="59">
        <v>410966.96</v>
      </c>
      <c r="AE48" s="59">
        <v>921.73</v>
      </c>
      <c r="AF48" s="59">
        <v>641.95000000000005</v>
      </c>
      <c r="AG48" s="59">
        <v>3888.81</v>
      </c>
      <c r="AH48" s="59">
        <v>6675.3</v>
      </c>
      <c r="AI48" s="59">
        <v>136737.1</v>
      </c>
      <c r="AJ48" s="59">
        <v>28022.11</v>
      </c>
      <c r="AK48" s="59">
        <v>0</v>
      </c>
      <c r="AL48" s="59">
        <v>0</v>
      </c>
      <c r="AM48" s="59">
        <v>6067.89</v>
      </c>
      <c r="AN48" s="59">
        <v>5703.7300000000005</v>
      </c>
      <c r="AO48" s="58"/>
      <c r="AP48" s="59">
        <v>26826.18</v>
      </c>
      <c r="AQ48" s="59">
        <v>-65984.88</v>
      </c>
      <c r="AR48" s="59">
        <v>12.450000000000001</v>
      </c>
      <c r="AS48" s="59">
        <v>-1.41</v>
      </c>
      <c r="AT48" s="59">
        <v>-41.47</v>
      </c>
      <c r="AU48" s="59">
        <v>-169.16</v>
      </c>
      <c r="AV48" s="59">
        <v>-731775.22</v>
      </c>
      <c r="AW48" s="59">
        <v>-278560.23</v>
      </c>
      <c r="AX48" s="59">
        <v>179.37</v>
      </c>
      <c r="AY48" s="59">
        <v>-32806.730000000003</v>
      </c>
      <c r="AZ48" s="59">
        <v>288.22000000000003</v>
      </c>
      <c r="BA48" s="59">
        <v>0</v>
      </c>
    </row>
    <row r="49" spans="1:53" s="46" customFormat="1" outlineLevel="2">
      <c r="A49" s="46" t="s">
        <v>218</v>
      </c>
      <c r="B49" s="47" t="s">
        <v>219</v>
      </c>
      <c r="C49" s="48" t="s">
        <v>220</v>
      </c>
      <c r="D49" s="49"/>
      <c r="E49" s="50"/>
      <c r="F49" s="51">
        <v>3209.51</v>
      </c>
      <c r="G49" s="51">
        <v>837.35</v>
      </c>
      <c r="H49" s="52">
        <v>2372.1600000000003</v>
      </c>
      <c r="I49" s="53">
        <v>2.8329372424911927</v>
      </c>
      <c r="J49" s="54"/>
      <c r="K49" s="51">
        <v>13767.08</v>
      </c>
      <c r="L49" s="51">
        <v>120653.15000000001</v>
      </c>
      <c r="M49" s="52"/>
      <c r="N49" s="53"/>
      <c r="O49" s="55"/>
      <c r="P49" s="54"/>
      <c r="Q49" s="51">
        <v>13344.82</v>
      </c>
      <c r="R49" s="51">
        <v>17697.740000000002</v>
      </c>
      <c r="S49" s="52"/>
      <c r="T49" s="53"/>
      <c r="U49" s="54"/>
      <c r="V49" s="51">
        <v>26823.88</v>
      </c>
      <c r="W49" s="51">
        <v>128192.66</v>
      </c>
      <c r="X49" s="52">
        <v>-101368.78</v>
      </c>
      <c r="Y49" s="53">
        <v>-0.79075338634832915</v>
      </c>
      <c r="Z49" s="56"/>
      <c r="AA49" s="57">
        <v>7539.51</v>
      </c>
      <c r="AB49" s="58"/>
      <c r="AC49" s="59">
        <v>-16506.89</v>
      </c>
      <c r="AD49" s="59">
        <v>33839.24</v>
      </c>
      <c r="AE49" s="59">
        <v>8166.46</v>
      </c>
      <c r="AF49" s="59">
        <v>7635.27</v>
      </c>
      <c r="AG49" s="59">
        <v>8428.0300000000007</v>
      </c>
      <c r="AH49" s="59">
        <v>44232.41</v>
      </c>
      <c r="AI49" s="59">
        <v>9123.5400000000009</v>
      </c>
      <c r="AJ49" s="59">
        <v>8037.35</v>
      </c>
      <c r="AK49" s="59">
        <v>8250.0499999999993</v>
      </c>
      <c r="AL49" s="59">
        <v>8610.34</v>
      </c>
      <c r="AM49" s="59">
        <v>837.35</v>
      </c>
      <c r="AN49" s="59">
        <v>13056.800000000001</v>
      </c>
      <c r="AO49" s="58"/>
      <c r="AP49" s="59">
        <v>-15410.76</v>
      </c>
      <c r="AQ49" s="59">
        <v>22909.360000000001</v>
      </c>
      <c r="AR49" s="59">
        <v>2818.2200000000003</v>
      </c>
      <c r="AS49" s="59">
        <v>3734.07</v>
      </c>
      <c r="AT49" s="59">
        <v>2367.21</v>
      </c>
      <c r="AU49" s="59">
        <v>-22742.69</v>
      </c>
      <c r="AV49" s="59">
        <v>3892.06</v>
      </c>
      <c r="AW49" s="59">
        <v>2854.79</v>
      </c>
      <c r="AX49" s="59">
        <v>4098.05</v>
      </c>
      <c r="AY49" s="59">
        <v>6037.26</v>
      </c>
      <c r="AZ49" s="59">
        <v>3209.51</v>
      </c>
      <c r="BA49" s="59">
        <v>-6039.1500000000005</v>
      </c>
    </row>
    <row r="50" spans="1:53" s="46" customFormat="1" outlineLevel="2">
      <c r="A50" s="46" t="s">
        <v>221</v>
      </c>
      <c r="B50" s="47" t="s">
        <v>222</v>
      </c>
      <c r="C50" s="48" t="s">
        <v>223</v>
      </c>
      <c r="D50" s="49"/>
      <c r="E50" s="50"/>
      <c r="F50" s="51">
        <v>0</v>
      </c>
      <c r="G50" s="51">
        <v>0</v>
      </c>
      <c r="H50" s="52">
        <v>0</v>
      </c>
      <c r="I50" s="53">
        <v>0</v>
      </c>
      <c r="J50" s="54"/>
      <c r="K50" s="51">
        <v>204.33</v>
      </c>
      <c r="L50" s="51">
        <v>974657.17</v>
      </c>
      <c r="M50" s="52"/>
      <c r="N50" s="53"/>
      <c r="O50" s="55"/>
      <c r="P50" s="54"/>
      <c r="Q50" s="51">
        <v>0</v>
      </c>
      <c r="R50" s="51">
        <v>-28.25</v>
      </c>
      <c r="S50" s="52"/>
      <c r="T50" s="53"/>
      <c r="U50" s="54"/>
      <c r="V50" s="51">
        <v>204.33</v>
      </c>
      <c r="W50" s="51">
        <v>1182198.49</v>
      </c>
      <c r="X50" s="52">
        <v>-1181994.1599999999</v>
      </c>
      <c r="Y50" s="53">
        <v>-0.99982716100407121</v>
      </c>
      <c r="Z50" s="56"/>
      <c r="AA50" s="57">
        <v>207541.32</v>
      </c>
      <c r="AB50" s="58"/>
      <c r="AC50" s="59">
        <v>229078.61000000002</v>
      </c>
      <c r="AD50" s="59">
        <v>222304.28</v>
      </c>
      <c r="AE50" s="59">
        <v>189013.6</v>
      </c>
      <c r="AF50" s="59">
        <v>153853.08000000002</v>
      </c>
      <c r="AG50" s="59">
        <v>164384.85</v>
      </c>
      <c r="AH50" s="59">
        <v>7279.24</v>
      </c>
      <c r="AI50" s="59">
        <v>9287.3000000000011</v>
      </c>
      <c r="AJ50" s="59">
        <v>-515.54</v>
      </c>
      <c r="AK50" s="59">
        <v>-28.25</v>
      </c>
      <c r="AL50" s="59">
        <v>0</v>
      </c>
      <c r="AM50" s="59">
        <v>0</v>
      </c>
      <c r="AN50" s="59">
        <v>0</v>
      </c>
      <c r="AO50" s="58"/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204.33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</row>
    <row r="51" spans="1:53" s="46" customFormat="1" outlineLevel="2">
      <c r="A51" s="46" t="s">
        <v>224</v>
      </c>
      <c r="B51" s="47" t="s">
        <v>225</v>
      </c>
      <c r="C51" s="48" t="s">
        <v>226</v>
      </c>
      <c r="D51" s="49"/>
      <c r="E51" s="50"/>
      <c r="F51" s="51">
        <v>-189060.35</v>
      </c>
      <c r="G51" s="51">
        <v>-132726.75</v>
      </c>
      <c r="H51" s="52">
        <v>-56333.600000000006</v>
      </c>
      <c r="I51" s="53">
        <v>-0.42443290444465798</v>
      </c>
      <c r="J51" s="54"/>
      <c r="K51" s="51">
        <v>1446134.38</v>
      </c>
      <c r="L51" s="51">
        <v>-2586362.64</v>
      </c>
      <c r="M51" s="52"/>
      <c r="N51" s="53"/>
      <c r="O51" s="55"/>
      <c r="P51" s="54"/>
      <c r="Q51" s="51">
        <v>-307933.48</v>
      </c>
      <c r="R51" s="51">
        <v>-931788.89</v>
      </c>
      <c r="S51" s="52"/>
      <c r="T51" s="53"/>
      <c r="U51" s="54"/>
      <c r="V51" s="51">
        <v>1072268.8499999999</v>
      </c>
      <c r="W51" s="51">
        <v>-2728015.99</v>
      </c>
      <c r="X51" s="52">
        <v>3800284.84</v>
      </c>
      <c r="Y51" s="53">
        <v>1.393058125000213</v>
      </c>
      <c r="Z51" s="56"/>
      <c r="AA51" s="57">
        <v>-141653.35</v>
      </c>
      <c r="AB51" s="58"/>
      <c r="AC51" s="59">
        <v>82853.58</v>
      </c>
      <c r="AD51" s="59">
        <v>24000.850000000002</v>
      </c>
      <c r="AE51" s="59">
        <v>-295140.06</v>
      </c>
      <c r="AF51" s="59">
        <v>-274730.86</v>
      </c>
      <c r="AG51" s="59">
        <v>-489891.88</v>
      </c>
      <c r="AH51" s="59">
        <v>-547956.04</v>
      </c>
      <c r="AI51" s="59">
        <v>291961.06</v>
      </c>
      <c r="AJ51" s="59">
        <v>-445670.40000000002</v>
      </c>
      <c r="AK51" s="59">
        <v>-456127.05</v>
      </c>
      <c r="AL51" s="59">
        <v>-342935.09</v>
      </c>
      <c r="AM51" s="59">
        <v>-132726.75</v>
      </c>
      <c r="AN51" s="59">
        <v>-373865.53</v>
      </c>
      <c r="AO51" s="58"/>
      <c r="AP51" s="59">
        <v>-274736.3</v>
      </c>
      <c r="AQ51" s="59">
        <v>1600448.94</v>
      </c>
      <c r="AR51" s="59">
        <v>-270954.18</v>
      </c>
      <c r="AS51" s="59">
        <v>-605963.49</v>
      </c>
      <c r="AT51" s="59">
        <v>-705646.20000000007</v>
      </c>
      <c r="AU51" s="59">
        <v>246150.13</v>
      </c>
      <c r="AV51" s="59">
        <v>-198183.67</v>
      </c>
      <c r="AW51" s="59">
        <v>1962952.63</v>
      </c>
      <c r="AX51" s="59">
        <v>-61985.68</v>
      </c>
      <c r="AY51" s="59">
        <v>-56887.450000000004</v>
      </c>
      <c r="AZ51" s="59">
        <v>-189060.35</v>
      </c>
      <c r="BA51" s="59">
        <v>0</v>
      </c>
    </row>
    <row r="52" spans="1:53" s="46" customFormat="1" outlineLevel="2">
      <c r="A52" s="46" t="s">
        <v>227</v>
      </c>
      <c r="B52" s="47" t="s">
        <v>228</v>
      </c>
      <c r="C52" s="48" t="s">
        <v>229</v>
      </c>
      <c r="D52" s="49"/>
      <c r="E52" s="50"/>
      <c r="F52" s="51">
        <v>189060.35</v>
      </c>
      <c r="G52" s="51">
        <v>132726.75</v>
      </c>
      <c r="H52" s="52">
        <v>56333.600000000006</v>
      </c>
      <c r="I52" s="53">
        <v>0.42443290444465798</v>
      </c>
      <c r="J52" s="54"/>
      <c r="K52" s="51">
        <v>-1446134.38</v>
      </c>
      <c r="L52" s="51">
        <v>2586362.64</v>
      </c>
      <c r="M52" s="52"/>
      <c r="N52" s="53"/>
      <c r="O52" s="55"/>
      <c r="P52" s="54"/>
      <c r="Q52" s="51">
        <v>307933.48</v>
      </c>
      <c r="R52" s="51">
        <v>931788.89</v>
      </c>
      <c r="S52" s="52"/>
      <c r="T52" s="53"/>
      <c r="U52" s="54"/>
      <c r="V52" s="51">
        <v>-1072268.8499999999</v>
      </c>
      <c r="W52" s="51">
        <v>2728015.99</v>
      </c>
      <c r="X52" s="52">
        <v>-3800284.84</v>
      </c>
      <c r="Y52" s="53">
        <v>-1.393058125000213</v>
      </c>
      <c r="Z52" s="56"/>
      <c r="AA52" s="57">
        <v>141653.35</v>
      </c>
      <c r="AB52" s="58"/>
      <c r="AC52" s="59">
        <v>-82853.58</v>
      </c>
      <c r="AD52" s="59">
        <v>-24000.850000000002</v>
      </c>
      <c r="AE52" s="59">
        <v>295140.06</v>
      </c>
      <c r="AF52" s="59">
        <v>274730.86</v>
      </c>
      <c r="AG52" s="59">
        <v>489891.88</v>
      </c>
      <c r="AH52" s="59">
        <v>547956.04</v>
      </c>
      <c r="AI52" s="59">
        <v>-291961.06</v>
      </c>
      <c r="AJ52" s="59">
        <v>445670.40000000002</v>
      </c>
      <c r="AK52" s="59">
        <v>456127.05</v>
      </c>
      <c r="AL52" s="59">
        <v>342935.09</v>
      </c>
      <c r="AM52" s="59">
        <v>132726.75</v>
      </c>
      <c r="AN52" s="59">
        <v>373865.53</v>
      </c>
      <c r="AO52" s="58"/>
      <c r="AP52" s="59">
        <v>274736.3</v>
      </c>
      <c r="AQ52" s="59">
        <v>-1600448.94</v>
      </c>
      <c r="AR52" s="59">
        <v>270954.18</v>
      </c>
      <c r="AS52" s="59">
        <v>605963.49</v>
      </c>
      <c r="AT52" s="59">
        <v>705646.20000000007</v>
      </c>
      <c r="AU52" s="59">
        <v>-246150.13</v>
      </c>
      <c r="AV52" s="59">
        <v>198183.67</v>
      </c>
      <c r="AW52" s="59">
        <v>-1962952.63</v>
      </c>
      <c r="AX52" s="59">
        <v>61985.68</v>
      </c>
      <c r="AY52" s="59">
        <v>56887.450000000004</v>
      </c>
      <c r="AZ52" s="59">
        <v>189060.35</v>
      </c>
      <c r="BA52" s="59">
        <v>0</v>
      </c>
    </row>
    <row r="53" spans="1:53" s="46" customFormat="1" outlineLevel="2">
      <c r="A53" s="46" t="s">
        <v>230</v>
      </c>
      <c r="B53" s="47" t="s">
        <v>231</v>
      </c>
      <c r="C53" s="48" t="s">
        <v>232</v>
      </c>
      <c r="D53" s="49"/>
      <c r="E53" s="50"/>
      <c r="F53" s="51">
        <v>-28.73</v>
      </c>
      <c r="G53" s="51">
        <v>3344.84</v>
      </c>
      <c r="H53" s="52">
        <v>-3373.57</v>
      </c>
      <c r="I53" s="53">
        <v>-1.0085893495653007</v>
      </c>
      <c r="J53" s="54"/>
      <c r="K53" s="51">
        <v>151323.72</v>
      </c>
      <c r="L53" s="51">
        <v>219117.38</v>
      </c>
      <c r="M53" s="52"/>
      <c r="N53" s="53"/>
      <c r="O53" s="55"/>
      <c r="P53" s="54"/>
      <c r="Q53" s="51">
        <v>13322.54</v>
      </c>
      <c r="R53" s="51">
        <v>4416.55</v>
      </c>
      <c r="S53" s="52"/>
      <c r="T53" s="53"/>
      <c r="U53" s="54"/>
      <c r="V53" s="51">
        <v>153194.56</v>
      </c>
      <c r="W53" s="51">
        <v>163745.99</v>
      </c>
      <c r="X53" s="52">
        <v>-10551.429999999993</v>
      </c>
      <c r="Y53" s="53">
        <v>-6.4437791728518018E-2</v>
      </c>
      <c r="Z53" s="56"/>
      <c r="AA53" s="57">
        <v>-55371.39</v>
      </c>
      <c r="AB53" s="58"/>
      <c r="AC53" s="59">
        <v>188214.21</v>
      </c>
      <c r="AD53" s="59">
        <v>907.29</v>
      </c>
      <c r="AE53" s="59">
        <v>784.62</v>
      </c>
      <c r="AF53" s="59">
        <v>415.05</v>
      </c>
      <c r="AG53" s="59">
        <v>1047.58</v>
      </c>
      <c r="AH53" s="59">
        <v>3597.9500000000003</v>
      </c>
      <c r="AI53" s="59">
        <v>13070.800000000001</v>
      </c>
      <c r="AJ53" s="59">
        <v>6663.33</v>
      </c>
      <c r="AK53" s="59">
        <v>713.64</v>
      </c>
      <c r="AL53" s="59">
        <v>358.07</v>
      </c>
      <c r="AM53" s="59">
        <v>3344.84</v>
      </c>
      <c r="AN53" s="59">
        <v>1870.8400000000001</v>
      </c>
      <c r="AO53" s="58"/>
      <c r="AP53" s="59">
        <v>1528.1100000000001</v>
      </c>
      <c r="AQ53" s="59">
        <v>29700.74</v>
      </c>
      <c r="AR53" s="59">
        <v>3987.92</v>
      </c>
      <c r="AS53" s="59">
        <v>4356.8999999999996</v>
      </c>
      <c r="AT53" s="59">
        <v>2242.6799999999998</v>
      </c>
      <c r="AU53" s="59">
        <v>21200.47</v>
      </c>
      <c r="AV53" s="59">
        <v>40065.32</v>
      </c>
      <c r="AW53" s="59">
        <v>34919.040000000001</v>
      </c>
      <c r="AX53" s="59">
        <v>9885.7800000000007</v>
      </c>
      <c r="AY53" s="59">
        <v>3465.4900000000002</v>
      </c>
      <c r="AZ53" s="59">
        <v>-28.73</v>
      </c>
      <c r="BA53" s="59">
        <v>0</v>
      </c>
    </row>
    <row r="54" spans="1:53" s="46" customFormat="1" outlineLevel="2">
      <c r="A54" s="46" t="s">
        <v>233</v>
      </c>
      <c r="B54" s="47" t="s">
        <v>234</v>
      </c>
      <c r="C54" s="48" t="s">
        <v>235</v>
      </c>
      <c r="D54" s="49"/>
      <c r="E54" s="50"/>
      <c r="F54" s="51">
        <v>149.14000000000001</v>
      </c>
      <c r="G54" s="51">
        <v>-17196.98</v>
      </c>
      <c r="H54" s="52">
        <v>17346.12</v>
      </c>
      <c r="I54" s="53">
        <v>1.0086724529539488</v>
      </c>
      <c r="J54" s="54"/>
      <c r="K54" s="51">
        <v>-783085.87</v>
      </c>
      <c r="L54" s="51">
        <v>-149857.96</v>
      </c>
      <c r="M54" s="52"/>
      <c r="N54" s="53"/>
      <c r="O54" s="55"/>
      <c r="P54" s="54"/>
      <c r="Q54" s="51">
        <v>-65850.78</v>
      </c>
      <c r="R54" s="51">
        <v>-22655.32</v>
      </c>
      <c r="S54" s="52"/>
      <c r="T54" s="53"/>
      <c r="U54" s="54"/>
      <c r="V54" s="51">
        <v>-788674.33</v>
      </c>
      <c r="W54" s="51">
        <v>-150237.51999999999</v>
      </c>
      <c r="X54" s="52">
        <v>-638436.80999999994</v>
      </c>
      <c r="Y54" s="53">
        <v>-4.249516432379874</v>
      </c>
      <c r="Z54" s="56"/>
      <c r="AA54" s="57">
        <v>-379.56</v>
      </c>
      <c r="AB54" s="58"/>
      <c r="AC54" s="59">
        <v>-3852.11</v>
      </c>
      <c r="AD54" s="59">
        <v>-4232.47</v>
      </c>
      <c r="AE54" s="59">
        <v>-3254.51</v>
      </c>
      <c r="AF54" s="59">
        <v>-1971.38</v>
      </c>
      <c r="AG54" s="59">
        <v>-7883.06</v>
      </c>
      <c r="AH54" s="59">
        <v>-18030.420000000002</v>
      </c>
      <c r="AI54" s="59">
        <v>-58303.270000000004</v>
      </c>
      <c r="AJ54" s="59">
        <v>-29675.420000000002</v>
      </c>
      <c r="AK54" s="59">
        <v>-3299.76</v>
      </c>
      <c r="AL54" s="59">
        <v>-2158.58</v>
      </c>
      <c r="AM54" s="59">
        <v>-17196.98</v>
      </c>
      <c r="AN54" s="59">
        <v>-5588.46</v>
      </c>
      <c r="AO54" s="58"/>
      <c r="AP54" s="59">
        <v>-4353.6900000000005</v>
      </c>
      <c r="AQ54" s="59">
        <v>-152784.95000000001</v>
      </c>
      <c r="AR54" s="59">
        <v>-12244.470000000001</v>
      </c>
      <c r="AS54" s="59">
        <v>-15957.06</v>
      </c>
      <c r="AT54" s="59">
        <v>-13820.43</v>
      </c>
      <c r="AU54" s="59">
        <v>-165140.48000000001</v>
      </c>
      <c r="AV54" s="59">
        <v>-192583.6</v>
      </c>
      <c r="AW54" s="59">
        <v>-160350.41</v>
      </c>
      <c r="AX54" s="59">
        <v>-52236.24</v>
      </c>
      <c r="AY54" s="59">
        <v>-13763.68</v>
      </c>
      <c r="AZ54" s="59">
        <v>149.14000000000001</v>
      </c>
      <c r="BA54" s="59">
        <v>0</v>
      </c>
    </row>
    <row r="55" spans="1:53" s="46" customFormat="1" outlineLevel="2">
      <c r="A55" s="46" t="s">
        <v>236</v>
      </c>
      <c r="B55" s="47" t="s">
        <v>237</v>
      </c>
      <c r="C55" s="48" t="s">
        <v>238</v>
      </c>
      <c r="D55" s="49"/>
      <c r="E55" s="50"/>
      <c r="F55" s="51">
        <v>0</v>
      </c>
      <c r="G55" s="51">
        <v>160.15</v>
      </c>
      <c r="H55" s="52">
        <v>-160.15</v>
      </c>
      <c r="I55" s="53" t="s">
        <v>157</v>
      </c>
      <c r="J55" s="54"/>
      <c r="K55" s="51">
        <v>1517.95</v>
      </c>
      <c r="L55" s="51">
        <v>9690.83</v>
      </c>
      <c r="M55" s="52"/>
      <c r="N55" s="53"/>
      <c r="O55" s="55"/>
      <c r="P55" s="54"/>
      <c r="Q55" s="51">
        <v>0</v>
      </c>
      <c r="R55" s="51">
        <v>195.15</v>
      </c>
      <c r="S55" s="52"/>
      <c r="T55" s="53"/>
      <c r="U55" s="54"/>
      <c r="V55" s="51">
        <v>1557.55</v>
      </c>
      <c r="W55" s="51">
        <v>9693.08</v>
      </c>
      <c r="X55" s="52">
        <v>-8135.53</v>
      </c>
      <c r="Y55" s="53">
        <v>-0.83931320075765392</v>
      </c>
      <c r="Z55" s="56"/>
      <c r="AA55" s="57">
        <v>2.25</v>
      </c>
      <c r="AB55" s="58"/>
      <c r="AC55" s="59">
        <v>0</v>
      </c>
      <c r="AD55" s="59">
        <v>8.48</v>
      </c>
      <c r="AE55" s="59">
        <v>10.52</v>
      </c>
      <c r="AF55" s="59">
        <v>0</v>
      </c>
      <c r="AG55" s="59">
        <v>15.75</v>
      </c>
      <c r="AH55" s="59">
        <v>5765.49</v>
      </c>
      <c r="AI55" s="59">
        <v>60.75</v>
      </c>
      <c r="AJ55" s="59">
        <v>3634.69</v>
      </c>
      <c r="AK55" s="59">
        <v>23.3</v>
      </c>
      <c r="AL55" s="59">
        <v>11.700000000000001</v>
      </c>
      <c r="AM55" s="59">
        <v>160.15</v>
      </c>
      <c r="AN55" s="59">
        <v>39.6</v>
      </c>
      <c r="AO55" s="58"/>
      <c r="AP55" s="59">
        <v>0.45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1442.16</v>
      </c>
      <c r="AW55" s="59">
        <v>75.34</v>
      </c>
      <c r="AX55" s="59">
        <v>0</v>
      </c>
      <c r="AY55" s="59">
        <v>0</v>
      </c>
      <c r="AZ55" s="59">
        <v>0</v>
      </c>
      <c r="BA55" s="59">
        <v>0</v>
      </c>
    </row>
    <row r="56" spans="1:53" s="46" customFormat="1" outlineLevel="2">
      <c r="A56" s="46" t="s">
        <v>239</v>
      </c>
      <c r="B56" s="47" t="s">
        <v>240</v>
      </c>
      <c r="C56" s="48" t="s">
        <v>241</v>
      </c>
      <c r="D56" s="49"/>
      <c r="E56" s="50"/>
      <c r="F56" s="51">
        <v>5.65</v>
      </c>
      <c r="G56" s="51">
        <v>-88.49</v>
      </c>
      <c r="H56" s="52">
        <v>94.14</v>
      </c>
      <c r="I56" s="53">
        <v>1.0638490224884167</v>
      </c>
      <c r="J56" s="54"/>
      <c r="K56" s="51">
        <v>-1116.8800000000001</v>
      </c>
      <c r="L56" s="51">
        <v>-6128.62</v>
      </c>
      <c r="M56" s="52"/>
      <c r="N56" s="53"/>
      <c r="O56" s="55"/>
      <c r="P56" s="54"/>
      <c r="Q56" s="51">
        <v>6.25</v>
      </c>
      <c r="R56" s="51">
        <v>-117.83</v>
      </c>
      <c r="S56" s="52"/>
      <c r="T56" s="53"/>
      <c r="U56" s="54"/>
      <c r="V56" s="51">
        <v>-1149.96</v>
      </c>
      <c r="W56" s="51">
        <v>-6117.49</v>
      </c>
      <c r="X56" s="52">
        <v>4967.53</v>
      </c>
      <c r="Y56" s="53">
        <v>0.81202094322998486</v>
      </c>
      <c r="Z56" s="56"/>
      <c r="AA56" s="57">
        <v>11.13</v>
      </c>
      <c r="AB56" s="58"/>
      <c r="AC56" s="59">
        <v>4.57</v>
      </c>
      <c r="AD56" s="59">
        <v>-4.03</v>
      </c>
      <c r="AE56" s="59">
        <v>19.37</v>
      </c>
      <c r="AF56" s="59">
        <v>5.49</v>
      </c>
      <c r="AG56" s="59">
        <v>-12.6</v>
      </c>
      <c r="AH56" s="59">
        <v>-3576.1800000000003</v>
      </c>
      <c r="AI56" s="59">
        <v>95.75</v>
      </c>
      <c r="AJ56" s="59">
        <v>-2543.16</v>
      </c>
      <c r="AK56" s="59">
        <v>-20.47</v>
      </c>
      <c r="AL56" s="59">
        <v>-8.870000000000001</v>
      </c>
      <c r="AM56" s="59">
        <v>-88.49</v>
      </c>
      <c r="AN56" s="59">
        <v>-33.08</v>
      </c>
      <c r="AO56" s="58"/>
      <c r="AP56" s="59">
        <v>-0.41000000000000003</v>
      </c>
      <c r="AQ56" s="59">
        <v>2.19</v>
      </c>
      <c r="AR56" s="59">
        <v>6.75</v>
      </c>
      <c r="AS56" s="59">
        <v>0</v>
      </c>
      <c r="AT56" s="59">
        <v>0</v>
      </c>
      <c r="AU56" s="59">
        <v>7.0000000000000007E-2</v>
      </c>
      <c r="AV56" s="59">
        <v>-1063.46</v>
      </c>
      <c r="AW56" s="59">
        <v>-68.27</v>
      </c>
      <c r="AX56" s="59">
        <v>0.6</v>
      </c>
      <c r="AY56" s="59">
        <v>0</v>
      </c>
      <c r="AZ56" s="59">
        <v>5.65</v>
      </c>
      <c r="BA56" s="59">
        <v>0</v>
      </c>
    </row>
    <row r="57" spans="1:53" s="46" customFormat="1" outlineLevel="2">
      <c r="A57" s="46" t="s">
        <v>242</v>
      </c>
      <c r="B57" s="47" t="s">
        <v>243</v>
      </c>
      <c r="C57" s="48" t="s">
        <v>244</v>
      </c>
      <c r="D57" s="49"/>
      <c r="E57" s="50"/>
      <c r="F57" s="51">
        <v>139150.51999999999</v>
      </c>
      <c r="G57" s="51">
        <v>82794.37</v>
      </c>
      <c r="H57" s="52">
        <v>56356.149999999994</v>
      </c>
      <c r="I57" s="53">
        <v>0.68067611360530911</v>
      </c>
      <c r="J57" s="54"/>
      <c r="K57" s="51">
        <v>899748.44000000006</v>
      </c>
      <c r="L57" s="51">
        <v>569570.70000000007</v>
      </c>
      <c r="M57" s="52"/>
      <c r="N57" s="53"/>
      <c r="O57" s="55"/>
      <c r="P57" s="54"/>
      <c r="Q57" s="51">
        <v>240808.18</v>
      </c>
      <c r="R57" s="51">
        <v>118831.5</v>
      </c>
      <c r="S57" s="52"/>
      <c r="T57" s="53"/>
      <c r="U57" s="54"/>
      <c r="V57" s="51">
        <v>1013129.6000000001</v>
      </c>
      <c r="W57" s="51">
        <v>578185.59000000008</v>
      </c>
      <c r="X57" s="52">
        <v>434944.01</v>
      </c>
      <c r="Y57" s="53">
        <v>0.75225674510497564</v>
      </c>
      <c r="Z57" s="56"/>
      <c r="AA57" s="57">
        <v>8614.89</v>
      </c>
      <c r="AB57" s="58"/>
      <c r="AC57" s="59">
        <v>19487.41</v>
      </c>
      <c r="AD57" s="59">
        <v>14701.74</v>
      </c>
      <c r="AE57" s="59">
        <v>39610.28</v>
      </c>
      <c r="AF57" s="59">
        <v>27532.39</v>
      </c>
      <c r="AG57" s="59">
        <v>79607.710000000006</v>
      </c>
      <c r="AH57" s="59">
        <v>66289.78</v>
      </c>
      <c r="AI57" s="59">
        <v>131875.11000000002</v>
      </c>
      <c r="AJ57" s="59">
        <v>71634.78</v>
      </c>
      <c r="AK57" s="59">
        <v>14265.77</v>
      </c>
      <c r="AL57" s="59">
        <v>21771.360000000001</v>
      </c>
      <c r="AM57" s="59">
        <v>82794.37</v>
      </c>
      <c r="AN57" s="59">
        <v>113381.16</v>
      </c>
      <c r="AO57" s="58"/>
      <c r="AP57" s="59">
        <v>28918.13</v>
      </c>
      <c r="AQ57" s="59">
        <v>80227.62</v>
      </c>
      <c r="AR57" s="59">
        <v>101957.49</v>
      </c>
      <c r="AS57" s="59">
        <v>71117.790000000008</v>
      </c>
      <c r="AT57" s="59">
        <v>80638.37</v>
      </c>
      <c r="AU57" s="59">
        <v>180494.72</v>
      </c>
      <c r="AV57" s="59">
        <v>82063.06</v>
      </c>
      <c r="AW57" s="59">
        <v>33523.08</v>
      </c>
      <c r="AX57" s="59">
        <v>78029</v>
      </c>
      <c r="AY57" s="59">
        <v>23628.66</v>
      </c>
      <c r="AZ57" s="59">
        <v>139150.51999999999</v>
      </c>
      <c r="BA57" s="59">
        <v>0</v>
      </c>
    </row>
    <row r="58" spans="1:53" s="46" customFormat="1" outlineLevel="2">
      <c r="A58" s="46" t="s">
        <v>245</v>
      </c>
      <c r="B58" s="47" t="s">
        <v>246</v>
      </c>
      <c r="C58" s="48" t="s">
        <v>247</v>
      </c>
      <c r="D58" s="49"/>
      <c r="E58" s="50"/>
      <c r="F58" s="51">
        <v>0</v>
      </c>
      <c r="G58" s="51">
        <v>294.08</v>
      </c>
      <c r="H58" s="52">
        <v>-294.08</v>
      </c>
      <c r="I58" s="53" t="s">
        <v>157</v>
      </c>
      <c r="J58" s="54"/>
      <c r="K58" s="51">
        <v>5426.51</v>
      </c>
      <c r="L58" s="51">
        <v>2273.36</v>
      </c>
      <c r="M58" s="52"/>
      <c r="N58" s="53"/>
      <c r="O58" s="55"/>
      <c r="P58" s="54"/>
      <c r="Q58" s="51">
        <v>160.71</v>
      </c>
      <c r="R58" s="51">
        <v>294.08</v>
      </c>
      <c r="S58" s="52"/>
      <c r="T58" s="53"/>
      <c r="U58" s="54"/>
      <c r="V58" s="51">
        <v>5456.6100000000006</v>
      </c>
      <c r="W58" s="51">
        <v>2273.35</v>
      </c>
      <c r="X58" s="52">
        <v>3183.2600000000007</v>
      </c>
      <c r="Y58" s="53">
        <v>1.4002507312996242</v>
      </c>
      <c r="Z58" s="56"/>
      <c r="AA58" s="57">
        <v>-0.01</v>
      </c>
      <c r="AB58" s="58"/>
      <c r="AC58" s="59">
        <v>527.27</v>
      </c>
      <c r="AD58" s="59">
        <v>55.68</v>
      </c>
      <c r="AE58" s="59">
        <v>0.13</v>
      </c>
      <c r="AF58" s="59">
        <v>159.92000000000002</v>
      </c>
      <c r="AG58" s="59">
        <v>211.53</v>
      </c>
      <c r="AH58" s="59">
        <v>167.01</v>
      </c>
      <c r="AI58" s="59">
        <v>259.93</v>
      </c>
      <c r="AJ58" s="59">
        <v>597.81000000000006</v>
      </c>
      <c r="AK58" s="59">
        <v>0</v>
      </c>
      <c r="AL58" s="59">
        <v>0</v>
      </c>
      <c r="AM58" s="59">
        <v>294.08</v>
      </c>
      <c r="AN58" s="59">
        <v>30.1</v>
      </c>
      <c r="AO58" s="58"/>
      <c r="AP58" s="59">
        <v>505.40000000000003</v>
      </c>
      <c r="AQ58" s="59">
        <v>29.73</v>
      </c>
      <c r="AR58" s="59">
        <v>871.13</v>
      </c>
      <c r="AS58" s="59">
        <v>192.45000000000002</v>
      </c>
      <c r="AT58" s="59">
        <v>1106.8700000000001</v>
      </c>
      <c r="AU58" s="59">
        <v>2381.7600000000002</v>
      </c>
      <c r="AV58" s="59">
        <v>163.52000000000001</v>
      </c>
      <c r="AW58" s="59">
        <v>14.94</v>
      </c>
      <c r="AX58" s="59">
        <v>160.71</v>
      </c>
      <c r="AY58" s="59">
        <v>0</v>
      </c>
      <c r="AZ58" s="59">
        <v>0</v>
      </c>
      <c r="BA58" s="59">
        <v>0</v>
      </c>
    </row>
    <row r="59" spans="1:53" s="46" customFormat="1" outlineLevel="2">
      <c r="A59" s="46" t="s">
        <v>248</v>
      </c>
      <c r="B59" s="47" t="s">
        <v>249</v>
      </c>
      <c r="C59" s="48" t="s">
        <v>250</v>
      </c>
      <c r="D59" s="49"/>
      <c r="E59" s="50"/>
      <c r="F59" s="51">
        <v>0</v>
      </c>
      <c r="G59" s="51">
        <v>0</v>
      </c>
      <c r="H59" s="52">
        <v>0</v>
      </c>
      <c r="I59" s="53">
        <v>0</v>
      </c>
      <c r="J59" s="54"/>
      <c r="K59" s="51">
        <v>271929.53000000003</v>
      </c>
      <c r="L59" s="51">
        <v>61934.79</v>
      </c>
      <c r="M59" s="52"/>
      <c r="N59" s="53"/>
      <c r="O59" s="55"/>
      <c r="P59" s="54"/>
      <c r="Q59" s="51">
        <v>271929.53000000003</v>
      </c>
      <c r="R59" s="51">
        <v>0</v>
      </c>
      <c r="S59" s="52"/>
      <c r="T59" s="53"/>
      <c r="U59" s="54"/>
      <c r="V59" s="51">
        <v>271929.53000000003</v>
      </c>
      <c r="W59" s="51">
        <v>66981.259999999995</v>
      </c>
      <c r="X59" s="52">
        <v>204948.27000000002</v>
      </c>
      <c r="Y59" s="53">
        <v>3.0597852294806045</v>
      </c>
      <c r="Z59" s="56"/>
      <c r="AA59" s="57">
        <v>5046.47</v>
      </c>
      <c r="AB59" s="58"/>
      <c r="AC59" s="59">
        <v>50291.57</v>
      </c>
      <c r="AD59" s="59">
        <v>0</v>
      </c>
      <c r="AE59" s="59">
        <v>6094.62</v>
      </c>
      <c r="AF59" s="59">
        <v>5548.6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8"/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13647.880000000001</v>
      </c>
      <c r="AY59" s="59">
        <v>258281.65</v>
      </c>
      <c r="AZ59" s="59">
        <v>0</v>
      </c>
      <c r="BA59" s="59">
        <v>0</v>
      </c>
    </row>
    <row r="60" spans="1:53" s="46" customFormat="1" outlineLevel="2">
      <c r="A60" s="46" t="s">
        <v>251</v>
      </c>
      <c r="B60" s="47"/>
      <c r="C60" s="48" t="s">
        <v>252</v>
      </c>
      <c r="D60" s="49"/>
      <c r="E60" s="50"/>
      <c r="F60" s="51">
        <v>1671166.56</v>
      </c>
      <c r="G60" s="51">
        <v>1483356.1600000001</v>
      </c>
      <c r="H60" s="52">
        <v>187810.39999999991</v>
      </c>
      <c r="I60" s="53">
        <v>0.12661180440980532</v>
      </c>
      <c r="J60" s="54"/>
      <c r="K60" s="51">
        <v>40762853.828999981</v>
      </c>
      <c r="L60" s="51">
        <v>17510819.819999997</v>
      </c>
      <c r="M60" s="52"/>
      <c r="N60" s="53"/>
      <c r="O60" s="55"/>
      <c r="P60" s="54"/>
      <c r="Q60" s="51">
        <v>8969668.6699999981</v>
      </c>
      <c r="R60" s="51">
        <v>2970653.08</v>
      </c>
      <c r="S60" s="52"/>
      <c r="T60" s="53"/>
      <c r="U60" s="54"/>
      <c r="V60" s="51">
        <v>42027141.338999987</v>
      </c>
      <c r="W60" s="51">
        <v>18923394.609999996</v>
      </c>
      <c r="X60" s="52">
        <v>23103746.728999991</v>
      </c>
      <c r="Y60" s="53">
        <v>1.2209092081603004</v>
      </c>
      <c r="Z60" s="56"/>
      <c r="AA60" s="57">
        <v>1412574.7899999996</v>
      </c>
      <c r="AB60" s="58"/>
      <c r="AC60" s="59">
        <v>1895297.04</v>
      </c>
      <c r="AD60" s="59">
        <v>1545118.4900000002</v>
      </c>
      <c r="AE60" s="59">
        <v>1248551.1600000004</v>
      </c>
      <c r="AF60" s="59">
        <v>1159879.58</v>
      </c>
      <c r="AG60" s="59">
        <v>1597489.1400000001</v>
      </c>
      <c r="AH60" s="59">
        <v>1397516.02</v>
      </c>
      <c r="AI60" s="59">
        <v>3686126.8999999994</v>
      </c>
      <c r="AJ60" s="59">
        <v>2010188.4100000001</v>
      </c>
      <c r="AK60" s="59">
        <v>642537.91000000027</v>
      </c>
      <c r="AL60" s="59">
        <v>844759.00999999978</v>
      </c>
      <c r="AM60" s="59">
        <v>1483356.1600000001</v>
      </c>
      <c r="AN60" s="59">
        <v>1264287.51</v>
      </c>
      <c r="AO60" s="58"/>
      <c r="AP60" s="59">
        <v>1144492.2300000002</v>
      </c>
      <c r="AQ60" s="59">
        <v>7198280.0000000009</v>
      </c>
      <c r="AR60" s="59">
        <v>1378738.3899999994</v>
      </c>
      <c r="AS60" s="59">
        <v>1232116.49</v>
      </c>
      <c r="AT60" s="59">
        <v>1766774.0890000002</v>
      </c>
      <c r="AU60" s="59">
        <v>6404577.379999998</v>
      </c>
      <c r="AV60" s="59">
        <v>6561306.629999998</v>
      </c>
      <c r="AW60" s="59">
        <v>6106899.9500000002</v>
      </c>
      <c r="AX60" s="59">
        <v>4607759.6500000004</v>
      </c>
      <c r="AY60" s="59">
        <v>2690742.46</v>
      </c>
      <c r="AZ60" s="59">
        <v>1671166.56</v>
      </c>
      <c r="BA60" s="59">
        <v>306113787.55000001</v>
      </c>
    </row>
    <row r="61" spans="1:53" s="46" customFormat="1" outlineLevel="2">
      <c r="B61" s="47"/>
      <c r="C61" s="48" t="s">
        <v>253</v>
      </c>
      <c r="D61" s="49"/>
      <c r="E61" s="50"/>
      <c r="F61" s="51" t="e">
        <v>#REF!</v>
      </c>
      <c r="G61" s="51" t="e">
        <v>#REF!</v>
      </c>
      <c r="H61" s="52" t="e">
        <v>#REF!</v>
      </c>
      <c r="I61" s="53" t="e">
        <v>#REF!</v>
      </c>
      <c r="J61" s="54"/>
      <c r="K61" s="51" t="e">
        <v>#REF!</v>
      </c>
      <c r="L61" s="51" t="e">
        <v>#REF!</v>
      </c>
      <c r="M61" s="52" t="e">
        <v>#REF!</v>
      </c>
      <c r="N61" s="53" t="e">
        <v>#REF!</v>
      </c>
      <c r="O61" s="55"/>
      <c r="P61" s="54"/>
      <c r="Q61" s="51" t="e">
        <v>#REF!</v>
      </c>
      <c r="R61" s="51" t="e">
        <v>#REF!</v>
      </c>
      <c r="S61" s="52" t="e">
        <v>#REF!</v>
      </c>
      <c r="T61" s="53" t="e">
        <v>#REF!</v>
      </c>
      <c r="U61" s="54"/>
      <c r="V61" s="51" t="e">
        <v>#REF!</v>
      </c>
      <c r="W61" s="51" t="e">
        <v>#REF!</v>
      </c>
      <c r="X61" s="52" t="e">
        <v>#REF!</v>
      </c>
      <c r="Y61" s="53" t="e">
        <v>#REF!</v>
      </c>
      <c r="Z61" s="56"/>
      <c r="AA61" s="57" t="e">
        <v>#REF!</v>
      </c>
      <c r="AB61" s="58"/>
      <c r="AC61" s="59" t="e">
        <v>#REF!</v>
      </c>
      <c r="AD61" s="59" t="e">
        <v>#REF!</v>
      </c>
      <c r="AE61" s="59" t="e">
        <v>#REF!</v>
      </c>
      <c r="AF61" s="59" t="e">
        <v>#REF!</v>
      </c>
      <c r="AG61" s="59" t="e">
        <v>#REF!</v>
      </c>
      <c r="AH61" s="59" t="e">
        <v>#REF!</v>
      </c>
      <c r="AI61" s="59" t="e">
        <v>#REF!</v>
      </c>
      <c r="AJ61" s="59" t="e">
        <v>#REF!</v>
      </c>
      <c r="AK61" s="59" t="e">
        <v>#REF!</v>
      </c>
      <c r="AL61" s="59" t="e">
        <v>#REF!</v>
      </c>
      <c r="AM61" s="59" t="e">
        <v>#REF!</v>
      </c>
      <c r="AN61" s="59" t="e">
        <v>#REF!</v>
      </c>
      <c r="AO61" s="58"/>
      <c r="AP61" s="59" t="e">
        <v>#REF!</v>
      </c>
      <c r="AQ61" s="59" t="e">
        <v>#REF!</v>
      </c>
      <c r="AR61" s="59" t="e">
        <v>#REF!</v>
      </c>
      <c r="AS61" s="59" t="e">
        <v>#REF!</v>
      </c>
      <c r="AT61" s="59" t="e">
        <v>#REF!</v>
      </c>
      <c r="AU61" s="59" t="e">
        <v>#REF!</v>
      </c>
      <c r="AV61" s="59" t="e">
        <v>#REF!</v>
      </c>
      <c r="AW61" s="59" t="e">
        <v>#REF!</v>
      </c>
      <c r="AX61" s="59" t="e">
        <v>#REF!</v>
      </c>
      <c r="AY61" s="59" t="e">
        <v>#REF!</v>
      </c>
      <c r="AZ61" s="59" t="e">
        <v>#REF!</v>
      </c>
      <c r="BA61" s="59" t="e">
        <v>#REF!</v>
      </c>
    </row>
    <row r="62" spans="1:53" s="119" customFormat="1" outlineLevel="1">
      <c r="A62" s="119" t="s">
        <v>254</v>
      </c>
      <c r="B62" s="120" t="s">
        <v>255</v>
      </c>
      <c r="C62" s="121" t="s">
        <v>256</v>
      </c>
      <c r="D62" s="135"/>
      <c r="E62" s="135"/>
      <c r="F62" s="123">
        <v>0</v>
      </c>
      <c r="G62" s="123">
        <v>0</v>
      </c>
      <c r="H62" s="143">
        <v>0</v>
      </c>
      <c r="I62" s="144">
        <v>0</v>
      </c>
      <c r="J62" s="137"/>
      <c r="K62" s="123">
        <v>0</v>
      </c>
      <c r="L62" s="123">
        <v>0</v>
      </c>
      <c r="M62" s="123">
        <v>0</v>
      </c>
      <c r="N62" s="138">
        <v>0</v>
      </c>
      <c r="O62" s="139"/>
      <c r="P62" s="139"/>
      <c r="Q62" s="123">
        <v>0</v>
      </c>
      <c r="R62" s="123">
        <v>0</v>
      </c>
      <c r="S62" s="123">
        <v>0</v>
      </c>
      <c r="T62" s="136">
        <v>0</v>
      </c>
      <c r="U62" s="139"/>
      <c r="V62" s="123">
        <v>0</v>
      </c>
      <c r="W62" s="123">
        <v>0</v>
      </c>
      <c r="X62" s="143">
        <v>0</v>
      </c>
      <c r="Y62" s="138">
        <v>0</v>
      </c>
      <c r="AA62" s="141">
        <v>0</v>
      </c>
      <c r="AB62" s="142"/>
      <c r="AC62" s="123">
        <v>0</v>
      </c>
      <c r="AD62" s="123">
        <v>0</v>
      </c>
      <c r="AE62" s="123">
        <v>0</v>
      </c>
      <c r="AF62" s="123">
        <v>0</v>
      </c>
      <c r="AG62" s="123">
        <v>0</v>
      </c>
      <c r="AH62" s="123">
        <v>0</v>
      </c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42"/>
      <c r="AP62" s="123">
        <v>-2909.09</v>
      </c>
      <c r="AQ62" s="123">
        <v>2909.09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</row>
    <row r="63" spans="1:53" s="119" customFormat="1" outlineLevel="2">
      <c r="A63" s="119" t="s">
        <v>257</v>
      </c>
      <c r="B63" s="120" t="s">
        <v>258</v>
      </c>
      <c r="C63" s="145" t="s">
        <v>259</v>
      </c>
      <c r="D63" s="135"/>
      <c r="E63" s="135"/>
      <c r="F63" s="123">
        <v>0</v>
      </c>
      <c r="G63" s="123">
        <v>0</v>
      </c>
      <c r="H63" s="143">
        <v>0</v>
      </c>
      <c r="I63" s="144">
        <v>0</v>
      </c>
      <c r="J63" s="137"/>
      <c r="K63" s="123">
        <v>0</v>
      </c>
      <c r="L63" s="123">
        <v>0</v>
      </c>
      <c r="M63" s="143">
        <v>0</v>
      </c>
      <c r="N63" s="138">
        <v>0</v>
      </c>
      <c r="O63" s="139"/>
      <c r="P63" s="139"/>
      <c r="Q63" s="123">
        <v>0</v>
      </c>
      <c r="R63" s="123">
        <v>0</v>
      </c>
      <c r="S63" s="143">
        <v>0</v>
      </c>
      <c r="T63" s="144">
        <v>0</v>
      </c>
      <c r="U63" s="139"/>
      <c r="V63" s="123">
        <v>0</v>
      </c>
      <c r="W63" s="123">
        <v>0</v>
      </c>
      <c r="X63" s="143">
        <v>0</v>
      </c>
      <c r="Y63" s="138">
        <v>0</v>
      </c>
      <c r="AA63" s="141">
        <v>0</v>
      </c>
      <c r="AB63" s="142"/>
      <c r="AC63" s="123">
        <v>0</v>
      </c>
      <c r="AD63" s="123">
        <v>0</v>
      </c>
      <c r="AE63" s="123">
        <v>0</v>
      </c>
      <c r="AF63" s="123">
        <v>0</v>
      </c>
      <c r="AG63" s="123"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42"/>
      <c r="AP63" s="123">
        <v>-717.83</v>
      </c>
      <c r="AQ63" s="123">
        <v>717.83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</row>
    <row r="64" spans="1:53" s="46" customFormat="1" outlineLevel="2">
      <c r="A64" s="46" t="s">
        <v>260</v>
      </c>
      <c r="B64" s="47" t="s">
        <v>261</v>
      </c>
      <c r="C64" s="48" t="s">
        <v>262</v>
      </c>
      <c r="D64" s="49"/>
      <c r="E64" s="50"/>
      <c r="F64" s="51">
        <v>0</v>
      </c>
      <c r="G64" s="51">
        <v>0</v>
      </c>
      <c r="H64" s="52">
        <v>0</v>
      </c>
      <c r="I64" s="53">
        <v>0</v>
      </c>
      <c r="J64" s="54"/>
      <c r="K64" s="51">
        <v>0</v>
      </c>
      <c r="L64" s="51">
        <v>0</v>
      </c>
      <c r="M64" s="52">
        <v>0</v>
      </c>
      <c r="N64" s="53">
        <v>0</v>
      </c>
      <c r="O64" s="55"/>
      <c r="P64" s="54"/>
      <c r="Q64" s="51">
        <v>0</v>
      </c>
      <c r="R64" s="51">
        <v>0</v>
      </c>
      <c r="S64" s="52">
        <v>0</v>
      </c>
      <c r="T64" s="53">
        <v>0</v>
      </c>
      <c r="U64" s="54"/>
      <c r="V64" s="51">
        <v>0</v>
      </c>
      <c r="W64" s="51">
        <v>0</v>
      </c>
      <c r="X64" s="52">
        <v>0</v>
      </c>
      <c r="Y64" s="53">
        <v>0</v>
      </c>
      <c r="Z64" s="56"/>
      <c r="AA64" s="57">
        <v>0</v>
      </c>
      <c r="AB64" s="58"/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8"/>
      <c r="AP64" s="59">
        <v>-19909.25</v>
      </c>
      <c r="AQ64" s="59">
        <v>19909.25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</row>
    <row r="65" spans="1:53" s="46" customFormat="1" outlineLevel="2">
      <c r="A65" s="46" t="s">
        <v>263</v>
      </c>
      <c r="B65" s="47"/>
      <c r="C65" s="48" t="s">
        <v>264</v>
      </c>
      <c r="D65" s="49"/>
      <c r="E65" s="50"/>
      <c r="F65" s="51">
        <v>0</v>
      </c>
      <c r="G65" s="51">
        <v>0</v>
      </c>
      <c r="H65" s="52">
        <v>0</v>
      </c>
      <c r="I65" s="53">
        <v>0</v>
      </c>
      <c r="J65" s="54"/>
      <c r="K65" s="51">
        <v>0</v>
      </c>
      <c r="L65" s="51">
        <v>0</v>
      </c>
      <c r="M65" s="52">
        <v>0</v>
      </c>
      <c r="N65" s="53">
        <v>0</v>
      </c>
      <c r="O65" s="55"/>
      <c r="P65" s="54"/>
      <c r="Q65" s="51">
        <v>0</v>
      </c>
      <c r="R65" s="51">
        <v>0</v>
      </c>
      <c r="S65" s="52">
        <v>0</v>
      </c>
      <c r="T65" s="53">
        <v>0</v>
      </c>
      <c r="U65" s="54"/>
      <c r="V65" s="51">
        <v>0</v>
      </c>
      <c r="W65" s="51">
        <v>0</v>
      </c>
      <c r="X65" s="52">
        <v>0</v>
      </c>
      <c r="Y65" s="53">
        <v>0</v>
      </c>
      <c r="Z65" s="56"/>
      <c r="AA65" s="57">
        <v>0</v>
      </c>
      <c r="AB65" s="58"/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8"/>
      <c r="AP65" s="59">
        <v>-23536.17</v>
      </c>
      <c r="AQ65" s="59">
        <v>23536.17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</row>
    <row r="66" spans="1:53" s="46" customFormat="1" outlineLevel="2">
      <c r="B66" s="47"/>
      <c r="C66" s="48"/>
      <c r="D66" s="49"/>
      <c r="E66" s="50"/>
      <c r="F66" s="51"/>
      <c r="G66" s="51"/>
      <c r="H66" s="52"/>
      <c r="I66" s="53"/>
      <c r="J66" s="54"/>
      <c r="K66" s="51"/>
      <c r="L66" s="51"/>
      <c r="M66" s="52"/>
      <c r="N66" s="53"/>
      <c r="O66" s="55"/>
      <c r="P66" s="54"/>
      <c r="Q66" s="51"/>
      <c r="R66" s="51"/>
      <c r="S66" s="52"/>
      <c r="T66" s="53"/>
      <c r="U66" s="54"/>
      <c r="V66" s="51"/>
      <c r="W66" s="51"/>
      <c r="X66" s="52"/>
      <c r="Y66" s="53"/>
      <c r="Z66" s="56"/>
      <c r="AA66" s="57"/>
      <c r="AB66" s="58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8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  <row r="67" spans="1:53" s="46" customFormat="1" outlineLevel="2">
      <c r="A67" s="46" t="s">
        <v>265</v>
      </c>
      <c r="B67" s="47" t="s">
        <v>266</v>
      </c>
      <c r="C67" s="48" t="s">
        <v>267</v>
      </c>
      <c r="D67" s="49"/>
      <c r="E67" s="50"/>
      <c r="F67" s="51">
        <v>115342.84</v>
      </c>
      <c r="G67" s="51">
        <v>75163.520000000004</v>
      </c>
      <c r="H67" s="52">
        <v>40179.319999999992</v>
      </c>
      <c r="I67" s="53">
        <v>0.53455878596425488</v>
      </c>
      <c r="J67" s="54"/>
      <c r="K67" s="51">
        <v>1134062.24</v>
      </c>
      <c r="L67" s="51">
        <v>1090588.28</v>
      </c>
      <c r="M67" s="52">
        <v>43473.959999999963</v>
      </c>
      <c r="N67" s="53">
        <v>3.9862852734856055E-2</v>
      </c>
      <c r="O67" s="55"/>
      <c r="P67" s="54"/>
      <c r="Q67" s="51">
        <v>322253.26</v>
      </c>
      <c r="R67" s="51">
        <v>81790.100000000006</v>
      </c>
      <c r="S67" s="52">
        <v>240463.16</v>
      </c>
      <c r="T67" s="53">
        <v>2.9400032522273478</v>
      </c>
      <c r="U67" s="54"/>
      <c r="V67" s="51">
        <v>1293101</v>
      </c>
      <c r="W67" s="51">
        <v>1486078.35</v>
      </c>
      <c r="X67" s="52">
        <v>-192977.35000000009</v>
      </c>
      <c r="Y67" s="53">
        <v>-0.12985678043152979</v>
      </c>
      <c r="Z67" s="56"/>
      <c r="AA67" s="57">
        <v>395490.07</v>
      </c>
      <c r="AB67" s="58"/>
      <c r="AC67" s="59">
        <v>451203.22000000003</v>
      </c>
      <c r="AD67" s="59">
        <v>406194.28</v>
      </c>
      <c r="AE67" s="59">
        <v>152295.01999999999</v>
      </c>
      <c r="AF67" s="59">
        <v>-596.88</v>
      </c>
      <c r="AG67" s="59">
        <v>-32.619999999999997</v>
      </c>
      <c r="AH67" s="59">
        <v>-190.39000000000001</v>
      </c>
      <c r="AI67" s="59">
        <v>-37.78</v>
      </c>
      <c r="AJ67" s="59">
        <v>-36.67</v>
      </c>
      <c r="AK67" s="59">
        <v>-48.93</v>
      </c>
      <c r="AL67" s="59">
        <v>6675.51</v>
      </c>
      <c r="AM67" s="59">
        <v>75163.520000000004</v>
      </c>
      <c r="AN67" s="59">
        <v>159038.76</v>
      </c>
      <c r="AO67" s="58"/>
      <c r="AP67" s="59">
        <v>155536.37</v>
      </c>
      <c r="AQ67" s="59">
        <v>140624.9</v>
      </c>
      <c r="AR67" s="59">
        <v>78082.52</v>
      </c>
      <c r="AS67" s="59">
        <v>38496.97</v>
      </c>
      <c r="AT67" s="59">
        <v>88064.62</v>
      </c>
      <c r="AU67" s="59">
        <v>88114.66</v>
      </c>
      <c r="AV67" s="59">
        <v>119149.07</v>
      </c>
      <c r="AW67" s="59">
        <v>103739.87</v>
      </c>
      <c r="AX67" s="59">
        <v>86209.95</v>
      </c>
      <c r="AY67" s="59">
        <v>120700.47</v>
      </c>
      <c r="AZ67" s="59">
        <v>115342.84</v>
      </c>
      <c r="BA67" s="59">
        <v>7742.43</v>
      </c>
    </row>
    <row r="68" spans="1:53" s="46" customFormat="1" outlineLevel="2">
      <c r="A68" s="46" t="s">
        <v>268</v>
      </c>
      <c r="B68" s="47" t="s">
        <v>269</v>
      </c>
      <c r="C68" s="48" t="s">
        <v>270</v>
      </c>
      <c r="D68" s="49"/>
      <c r="E68" s="50"/>
      <c r="F68" s="51">
        <v>8295.880000000001</v>
      </c>
      <c r="G68" s="51">
        <v>-1166.76</v>
      </c>
      <c r="H68" s="52">
        <v>9462.6400000000012</v>
      </c>
      <c r="I68" s="53">
        <v>8.1101854708766172</v>
      </c>
      <c r="J68" s="54"/>
      <c r="K68" s="51">
        <v>244447.39</v>
      </c>
      <c r="L68" s="51">
        <v>170172.64</v>
      </c>
      <c r="M68" s="52">
        <v>74274.75</v>
      </c>
      <c r="N68" s="53">
        <v>0.43646704899212935</v>
      </c>
      <c r="O68" s="55"/>
      <c r="P68" s="54"/>
      <c r="Q68" s="51">
        <v>42073.13</v>
      </c>
      <c r="R68" s="51">
        <v>630.01</v>
      </c>
      <c r="S68" s="52">
        <v>41443.119999999995</v>
      </c>
      <c r="T68" s="53" t="s">
        <v>157</v>
      </c>
      <c r="U68" s="54"/>
      <c r="V68" s="51">
        <v>245829.90000000002</v>
      </c>
      <c r="W68" s="51">
        <v>204916.37000000002</v>
      </c>
      <c r="X68" s="52">
        <v>40913.53</v>
      </c>
      <c r="Y68" s="53">
        <v>0.19965964651823567</v>
      </c>
      <c r="Z68" s="56"/>
      <c r="AA68" s="57">
        <v>34743.730000000003</v>
      </c>
      <c r="AB68" s="58"/>
      <c r="AC68" s="59">
        <v>57324.590000000004</v>
      </c>
      <c r="AD68" s="59">
        <v>53449.51</v>
      </c>
      <c r="AE68" s="59">
        <v>32131.64</v>
      </c>
      <c r="AF68" s="59">
        <v>10056.61</v>
      </c>
      <c r="AG68" s="59">
        <v>4642.7</v>
      </c>
      <c r="AH68" s="59">
        <v>3805.82</v>
      </c>
      <c r="AI68" s="59">
        <v>2245.98</v>
      </c>
      <c r="AJ68" s="59">
        <v>5885.78</v>
      </c>
      <c r="AK68" s="59">
        <v>-702.37</v>
      </c>
      <c r="AL68" s="59">
        <v>2499.14</v>
      </c>
      <c r="AM68" s="59">
        <v>-1166.76</v>
      </c>
      <c r="AN68" s="59">
        <v>1382.51</v>
      </c>
      <c r="AO68" s="58"/>
      <c r="AP68" s="59">
        <v>44853.599999999999</v>
      </c>
      <c r="AQ68" s="59">
        <v>13461.37</v>
      </c>
      <c r="AR68" s="59">
        <v>31719.200000000001</v>
      </c>
      <c r="AS68" s="59">
        <v>15656.82</v>
      </c>
      <c r="AT68" s="59">
        <v>20947.150000000001</v>
      </c>
      <c r="AU68" s="59">
        <v>28566.21</v>
      </c>
      <c r="AV68" s="59">
        <v>25508.560000000001</v>
      </c>
      <c r="AW68" s="59">
        <v>21661.350000000002</v>
      </c>
      <c r="AX68" s="59">
        <v>21118.99</v>
      </c>
      <c r="AY68" s="59">
        <v>12658.26</v>
      </c>
      <c r="AZ68" s="59">
        <v>8295.880000000001</v>
      </c>
      <c r="BA68" s="59">
        <v>2433.7200000000003</v>
      </c>
    </row>
    <row r="69" spans="1:53" s="119" customFormat="1" outlineLevel="1">
      <c r="A69" s="119" t="s">
        <v>271</v>
      </c>
      <c r="B69" s="120" t="s">
        <v>272</v>
      </c>
      <c r="C69" s="145" t="s">
        <v>273</v>
      </c>
      <c r="D69" s="135"/>
      <c r="E69" s="135"/>
      <c r="F69" s="123">
        <v>129050.23300000001</v>
      </c>
      <c r="G69" s="123">
        <v>125538.83100000001</v>
      </c>
      <c r="H69" s="143">
        <v>3511.4020000000019</v>
      </c>
      <c r="I69" s="144">
        <v>2.7970644397668491E-2</v>
      </c>
      <c r="J69" s="137"/>
      <c r="K69" s="123">
        <v>1414711.273</v>
      </c>
      <c r="L69" s="123">
        <v>1380188.2409999999</v>
      </c>
      <c r="M69" s="143">
        <v>34523.032000000123</v>
      </c>
      <c r="N69" s="138">
        <v>2.5013277880839534E-2</v>
      </c>
      <c r="O69" s="139"/>
      <c r="P69" s="139"/>
      <c r="Q69" s="123">
        <v>388894.25900000002</v>
      </c>
      <c r="R69" s="123">
        <v>376438.15299999999</v>
      </c>
      <c r="S69" s="143">
        <v>12456.106000000029</v>
      </c>
      <c r="T69" s="144">
        <v>3.3089382414433502E-2</v>
      </c>
      <c r="U69" s="139"/>
      <c r="V69" s="123">
        <v>1540040.9540000001</v>
      </c>
      <c r="W69" s="123">
        <v>1470697.591</v>
      </c>
      <c r="X69" s="143">
        <v>69343.363000000129</v>
      </c>
      <c r="Y69" s="138">
        <v>4.7149980678794848E-2</v>
      </c>
      <c r="AA69" s="141">
        <v>90509.35</v>
      </c>
      <c r="AB69" s="142"/>
      <c r="AC69" s="123">
        <v>125210.44100000001</v>
      </c>
      <c r="AD69" s="123">
        <v>125537.031</v>
      </c>
      <c r="AE69" s="123">
        <v>125532.501</v>
      </c>
      <c r="AF69" s="123">
        <v>125524.041</v>
      </c>
      <c r="AG69" s="123">
        <v>125481.961</v>
      </c>
      <c r="AH69" s="123">
        <v>125277.421</v>
      </c>
      <c r="AI69" s="123">
        <v>125624.80100000001</v>
      </c>
      <c r="AJ69" s="123">
        <v>125561.891</v>
      </c>
      <c r="AK69" s="123">
        <v>125467.751</v>
      </c>
      <c r="AL69" s="123">
        <v>125431.571</v>
      </c>
      <c r="AM69" s="123">
        <v>125538.83100000001</v>
      </c>
      <c r="AN69" s="123">
        <v>125329.681</v>
      </c>
      <c r="AO69" s="142"/>
      <c r="AP69" s="123">
        <v>124164.76300000001</v>
      </c>
      <c r="AQ69" s="123">
        <v>124106.413</v>
      </c>
      <c r="AR69" s="123">
        <v>124056.963</v>
      </c>
      <c r="AS69" s="123">
        <v>130565.79300000001</v>
      </c>
      <c r="AT69" s="123">
        <v>130509.503</v>
      </c>
      <c r="AU69" s="123">
        <v>130854.573</v>
      </c>
      <c r="AV69" s="123">
        <v>130807.163</v>
      </c>
      <c r="AW69" s="123">
        <v>130751.84299999999</v>
      </c>
      <c r="AX69" s="123">
        <v>130744.753</v>
      </c>
      <c r="AY69" s="123">
        <v>129099.273</v>
      </c>
      <c r="AZ69" s="123">
        <v>129050.23300000001</v>
      </c>
      <c r="BA69" s="123">
        <v>354866.58899999998</v>
      </c>
    </row>
    <row r="70" spans="1:53" s="119" customFormat="1" outlineLevel="2">
      <c r="A70" s="119" t="s">
        <v>274</v>
      </c>
      <c r="B70" s="120" t="s">
        <v>275</v>
      </c>
      <c r="C70" s="145" t="s">
        <v>276</v>
      </c>
      <c r="D70" s="135"/>
      <c r="E70" s="135"/>
      <c r="F70" s="123">
        <v>-21250</v>
      </c>
      <c r="G70" s="123">
        <v>100960.57</v>
      </c>
      <c r="H70" s="143">
        <v>-122210.57</v>
      </c>
      <c r="I70" s="144">
        <v>-1.2104782094633577</v>
      </c>
      <c r="J70" s="137"/>
      <c r="K70" s="123">
        <v>883199.47</v>
      </c>
      <c r="L70" s="123">
        <v>1716455.1400000001</v>
      </c>
      <c r="M70" s="143">
        <v>-833255.67000000016</v>
      </c>
      <c r="N70" s="138">
        <v>-0.48545146947446588</v>
      </c>
      <c r="O70" s="139"/>
      <c r="P70" s="139"/>
      <c r="Q70" s="123">
        <v>152205.79</v>
      </c>
      <c r="R70" s="123">
        <v>180431.29</v>
      </c>
      <c r="S70" s="143">
        <v>-28225.5</v>
      </c>
      <c r="T70" s="144">
        <v>-0.15643350995273603</v>
      </c>
      <c r="U70" s="139"/>
      <c r="V70" s="123">
        <v>970087.72</v>
      </c>
      <c r="W70" s="123">
        <v>2176786.81</v>
      </c>
      <c r="X70" s="143">
        <v>-1206699.0900000001</v>
      </c>
      <c r="Y70" s="138">
        <v>-0.55434876968957747</v>
      </c>
      <c r="AA70" s="141">
        <v>460331.67</v>
      </c>
      <c r="AB70" s="142"/>
      <c r="AC70" s="123">
        <v>273591.81</v>
      </c>
      <c r="AD70" s="123">
        <v>1125</v>
      </c>
      <c r="AE70" s="123">
        <v>586340.96</v>
      </c>
      <c r="AF70" s="123">
        <v>24825</v>
      </c>
      <c r="AG70" s="123">
        <v>227596.13</v>
      </c>
      <c r="AH70" s="123">
        <v>124490.69</v>
      </c>
      <c r="AI70" s="123">
        <v>99946.35</v>
      </c>
      <c r="AJ70" s="123">
        <v>198107.91</v>
      </c>
      <c r="AK70" s="123">
        <v>575</v>
      </c>
      <c r="AL70" s="123">
        <v>78895.72</v>
      </c>
      <c r="AM70" s="123">
        <v>100960.57</v>
      </c>
      <c r="AN70" s="123">
        <v>86888.25</v>
      </c>
      <c r="AO70" s="142"/>
      <c r="AP70" s="123">
        <v>154117.48000000001</v>
      </c>
      <c r="AQ70" s="123">
        <v>1125</v>
      </c>
      <c r="AR70" s="123">
        <v>112815.16</v>
      </c>
      <c r="AS70" s="123">
        <v>113507.19</v>
      </c>
      <c r="AT70" s="123">
        <v>94630.7</v>
      </c>
      <c r="AU70" s="123">
        <v>93342.37</v>
      </c>
      <c r="AV70" s="123">
        <v>76881.259999999995</v>
      </c>
      <c r="AW70" s="123">
        <v>84574.52</v>
      </c>
      <c r="AX70" s="123">
        <v>81370.81</v>
      </c>
      <c r="AY70" s="123">
        <v>92084.98</v>
      </c>
      <c r="AZ70" s="123">
        <v>-21250</v>
      </c>
      <c r="BA70" s="123">
        <v>83862.430000000008</v>
      </c>
    </row>
    <row r="71" spans="1:53" s="46" customFormat="1" outlineLevel="2">
      <c r="A71" s="46" t="s">
        <v>277</v>
      </c>
      <c r="B71" s="47" t="s">
        <v>278</v>
      </c>
      <c r="C71" s="48" t="s">
        <v>279</v>
      </c>
      <c r="D71" s="49"/>
      <c r="E71" s="50"/>
      <c r="F71" s="51">
        <v>3498.01</v>
      </c>
      <c r="G71" s="51">
        <v>3498.01</v>
      </c>
      <c r="H71" s="52">
        <v>0</v>
      </c>
      <c r="I71" s="53">
        <v>0</v>
      </c>
      <c r="J71" s="54"/>
      <c r="K71" s="51">
        <v>115449.59</v>
      </c>
      <c r="L71" s="51">
        <v>104073.04000000001</v>
      </c>
      <c r="M71" s="52">
        <v>11376.549999999988</v>
      </c>
      <c r="N71" s="53">
        <v>0.1093131323924043</v>
      </c>
      <c r="O71" s="55"/>
      <c r="P71" s="54"/>
      <c r="Q71" s="51">
        <v>44023.03</v>
      </c>
      <c r="R71" s="51">
        <v>42873.16</v>
      </c>
      <c r="S71" s="52">
        <v>1149.8699999999953</v>
      </c>
      <c r="T71" s="53">
        <v>2.682027636871169E-2</v>
      </c>
      <c r="U71" s="54"/>
      <c r="V71" s="51">
        <v>136811.56</v>
      </c>
      <c r="W71" s="51">
        <v>124291.67000000001</v>
      </c>
      <c r="X71" s="52">
        <v>12519.889999999985</v>
      </c>
      <c r="Y71" s="53">
        <v>0.10072992019497351</v>
      </c>
      <c r="Z71" s="56"/>
      <c r="AA71" s="57">
        <v>20218.63</v>
      </c>
      <c r="AB71" s="58"/>
      <c r="AC71" s="59">
        <v>3041.75</v>
      </c>
      <c r="AD71" s="59">
        <v>3041.75</v>
      </c>
      <c r="AE71" s="59">
        <v>20218.63</v>
      </c>
      <c r="AF71" s="59">
        <v>3041.75</v>
      </c>
      <c r="AG71" s="59">
        <v>3498.01</v>
      </c>
      <c r="AH71" s="59">
        <v>21361.97</v>
      </c>
      <c r="AI71" s="59">
        <v>3498.01</v>
      </c>
      <c r="AJ71" s="59">
        <v>3498.01</v>
      </c>
      <c r="AK71" s="59">
        <v>35877.050000000003</v>
      </c>
      <c r="AL71" s="59">
        <v>3498.1</v>
      </c>
      <c r="AM71" s="59">
        <v>3498.01</v>
      </c>
      <c r="AN71" s="59">
        <v>21361.97</v>
      </c>
      <c r="AO71" s="58"/>
      <c r="AP71" s="59">
        <v>3498.01</v>
      </c>
      <c r="AQ71" s="59">
        <v>3498.01</v>
      </c>
      <c r="AR71" s="59">
        <v>21361.97</v>
      </c>
      <c r="AS71" s="59">
        <v>3498.01</v>
      </c>
      <c r="AT71" s="59">
        <v>10498.01</v>
      </c>
      <c r="AU71" s="59">
        <v>22076.53</v>
      </c>
      <c r="AV71" s="59">
        <v>3498.01</v>
      </c>
      <c r="AW71" s="59">
        <v>3498.01</v>
      </c>
      <c r="AX71" s="59">
        <v>22076.52</v>
      </c>
      <c r="AY71" s="59">
        <v>18448.5</v>
      </c>
      <c r="AZ71" s="59">
        <v>3498.01</v>
      </c>
      <c r="BA71" s="59">
        <v>22076.52</v>
      </c>
    </row>
    <row r="72" spans="1:53" s="46" customFormat="1" outlineLevel="2">
      <c r="A72" s="46" t="s">
        <v>280</v>
      </c>
      <c r="B72" s="47" t="s">
        <v>281</v>
      </c>
      <c r="C72" s="48" t="s">
        <v>282</v>
      </c>
      <c r="D72" s="49"/>
      <c r="E72" s="50"/>
      <c r="F72" s="51">
        <v>276034.46000000002</v>
      </c>
      <c r="G72" s="51">
        <v>459570.33</v>
      </c>
      <c r="H72" s="52">
        <v>-183535.87</v>
      </c>
      <c r="I72" s="53">
        <v>-0.39936405381087153</v>
      </c>
      <c r="J72" s="54"/>
      <c r="K72" s="51">
        <v>2887493.93</v>
      </c>
      <c r="L72" s="51">
        <v>5157092.5199999996</v>
      </c>
      <c r="M72" s="52">
        <v>-2269598.5899999994</v>
      </c>
      <c r="N72" s="53">
        <v>-0.44009266484906878</v>
      </c>
      <c r="O72" s="55"/>
      <c r="P72" s="54"/>
      <c r="Q72" s="51">
        <v>828103.38</v>
      </c>
      <c r="R72" s="51">
        <v>1378710.99</v>
      </c>
      <c r="S72" s="52">
        <v>-550607.61</v>
      </c>
      <c r="T72" s="53">
        <v>-0.39936405381087153</v>
      </c>
      <c r="U72" s="54"/>
      <c r="V72" s="51">
        <v>3347064.39</v>
      </c>
      <c r="W72" s="51">
        <v>5602865.1499999994</v>
      </c>
      <c r="X72" s="52">
        <v>-2255800.7599999993</v>
      </c>
      <c r="Y72" s="53">
        <v>-0.40261557249865271</v>
      </c>
      <c r="Z72" s="56"/>
      <c r="AA72" s="57">
        <v>445772.63</v>
      </c>
      <c r="AB72" s="58"/>
      <c r="AC72" s="59">
        <v>472975.45</v>
      </c>
      <c r="AD72" s="59">
        <v>473764.95</v>
      </c>
      <c r="AE72" s="59">
        <v>471990.69</v>
      </c>
      <c r="AF72" s="59">
        <v>486550.79000000004</v>
      </c>
      <c r="AG72" s="59">
        <v>460091.65</v>
      </c>
      <c r="AH72" s="59">
        <v>410288.18</v>
      </c>
      <c r="AI72" s="59">
        <v>468477.64</v>
      </c>
      <c r="AJ72" s="59">
        <v>534242.18000000005</v>
      </c>
      <c r="AK72" s="59">
        <v>459570.33</v>
      </c>
      <c r="AL72" s="59">
        <v>459570.33</v>
      </c>
      <c r="AM72" s="59">
        <v>459570.33</v>
      </c>
      <c r="AN72" s="59">
        <v>459570.46</v>
      </c>
      <c r="AO72" s="58"/>
      <c r="AP72" s="59">
        <v>450621.83</v>
      </c>
      <c r="AQ72" s="59">
        <v>450621.83</v>
      </c>
      <c r="AR72" s="59">
        <v>450528.94</v>
      </c>
      <c r="AS72" s="59">
        <v>447666.02</v>
      </c>
      <c r="AT72" s="59">
        <v>454579.91000000003</v>
      </c>
      <c r="AU72" s="59">
        <v>-758340.16</v>
      </c>
      <c r="AV72" s="59">
        <v>287677.72000000003</v>
      </c>
      <c r="AW72" s="59">
        <v>276034.46000000002</v>
      </c>
      <c r="AX72" s="59">
        <v>276034.46000000002</v>
      </c>
      <c r="AY72" s="59">
        <v>276034.46000000002</v>
      </c>
      <c r="AZ72" s="59">
        <v>276034.46000000002</v>
      </c>
      <c r="BA72" s="59">
        <v>0</v>
      </c>
    </row>
    <row r="73" spans="1:53" s="46" customFormat="1" outlineLevel="2">
      <c r="A73" s="46" t="s">
        <v>283</v>
      </c>
      <c r="B73" s="47" t="s">
        <v>284</v>
      </c>
      <c r="C73" s="48" t="s">
        <v>285</v>
      </c>
      <c r="D73" s="49"/>
      <c r="E73" s="50"/>
      <c r="F73" s="51">
        <v>16418.11</v>
      </c>
      <c r="G73" s="51">
        <v>45132.73</v>
      </c>
      <c r="H73" s="52">
        <v>-28714.620000000003</v>
      </c>
      <c r="I73" s="53">
        <v>-0.63622608249046753</v>
      </c>
      <c r="J73" s="54"/>
      <c r="K73" s="51">
        <v>249614.52000000002</v>
      </c>
      <c r="L73" s="51">
        <v>482223.72000000003</v>
      </c>
      <c r="M73" s="52">
        <v>-232609.2</v>
      </c>
      <c r="N73" s="53">
        <v>-0.48236781052578664</v>
      </c>
      <c r="O73" s="55"/>
      <c r="P73" s="54"/>
      <c r="Q73" s="51">
        <v>52319.69</v>
      </c>
      <c r="R73" s="51">
        <v>142063.4</v>
      </c>
      <c r="S73" s="52">
        <v>-89743.709999999992</v>
      </c>
      <c r="T73" s="53">
        <v>-0.63171590993880189</v>
      </c>
      <c r="U73" s="54"/>
      <c r="V73" s="51">
        <v>307288.66000000003</v>
      </c>
      <c r="W73" s="51">
        <v>428558.09</v>
      </c>
      <c r="X73" s="52">
        <v>-121269.43</v>
      </c>
      <c r="Y73" s="53">
        <v>-0.28297081032818677</v>
      </c>
      <c r="Z73" s="56"/>
      <c r="AA73" s="57">
        <v>-53665.630000000005</v>
      </c>
      <c r="AB73" s="58"/>
      <c r="AC73" s="59">
        <v>-26274.23</v>
      </c>
      <c r="AD73" s="59">
        <v>58343.49</v>
      </c>
      <c r="AE73" s="59">
        <v>56498.48</v>
      </c>
      <c r="AF73" s="59">
        <v>48642.590000000004</v>
      </c>
      <c r="AG73" s="59">
        <v>45875.51</v>
      </c>
      <c r="AH73" s="59">
        <v>48510.62</v>
      </c>
      <c r="AI73" s="59">
        <v>53005.62</v>
      </c>
      <c r="AJ73" s="59">
        <v>55558.239999999998</v>
      </c>
      <c r="AK73" s="59">
        <v>52096.51</v>
      </c>
      <c r="AL73" s="59">
        <v>44834.16</v>
      </c>
      <c r="AM73" s="59">
        <v>45132.73</v>
      </c>
      <c r="AN73" s="59">
        <v>57674.14</v>
      </c>
      <c r="AO73" s="58"/>
      <c r="AP73" s="59">
        <v>46803.090000000004</v>
      </c>
      <c r="AQ73" s="59">
        <v>31992.280000000002</v>
      </c>
      <c r="AR73" s="59">
        <v>26495.03</v>
      </c>
      <c r="AS73" s="59">
        <v>18086.11</v>
      </c>
      <c r="AT73" s="59">
        <v>15528.23</v>
      </c>
      <c r="AU73" s="59">
        <v>16803.240000000002</v>
      </c>
      <c r="AV73" s="59">
        <v>20532.350000000002</v>
      </c>
      <c r="AW73" s="59">
        <v>21054.5</v>
      </c>
      <c r="AX73" s="59">
        <v>20616.75</v>
      </c>
      <c r="AY73" s="59">
        <v>15284.83</v>
      </c>
      <c r="AZ73" s="59">
        <v>16418.11</v>
      </c>
      <c r="BA73" s="59">
        <v>6441.9800000000005</v>
      </c>
    </row>
    <row r="74" spans="1:53" s="46" customFormat="1" outlineLevel="2">
      <c r="A74" s="46" t="s">
        <v>286</v>
      </c>
      <c r="B74" s="47" t="s">
        <v>287</v>
      </c>
      <c r="C74" s="48" t="s">
        <v>288</v>
      </c>
      <c r="D74" s="49"/>
      <c r="E74" s="50"/>
      <c r="F74" s="51">
        <v>0</v>
      </c>
      <c r="G74" s="51">
        <v>0</v>
      </c>
      <c r="H74" s="52">
        <v>0</v>
      </c>
      <c r="I74" s="53">
        <v>0</v>
      </c>
      <c r="J74" s="54"/>
      <c r="K74" s="51">
        <v>0</v>
      </c>
      <c r="L74" s="51">
        <v>24012</v>
      </c>
      <c r="M74" s="52">
        <v>-24012</v>
      </c>
      <c r="N74" s="53" t="s">
        <v>157</v>
      </c>
      <c r="O74" s="55"/>
      <c r="P74" s="54"/>
      <c r="Q74" s="51">
        <v>0</v>
      </c>
      <c r="R74" s="51">
        <v>0</v>
      </c>
      <c r="S74" s="52">
        <v>0</v>
      </c>
      <c r="T74" s="53">
        <v>0</v>
      </c>
      <c r="U74" s="54"/>
      <c r="V74" s="51">
        <v>0</v>
      </c>
      <c r="W74" s="51">
        <v>71918.25</v>
      </c>
      <c r="X74" s="52">
        <v>-71918.25</v>
      </c>
      <c r="Y74" s="53" t="s">
        <v>157</v>
      </c>
      <c r="Z74" s="56"/>
      <c r="AA74" s="57">
        <v>47906.25</v>
      </c>
      <c r="AB74" s="58"/>
      <c r="AC74" s="59">
        <v>0</v>
      </c>
      <c r="AD74" s="59">
        <v>0</v>
      </c>
      <c r="AE74" s="59">
        <v>24012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8"/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0</v>
      </c>
    </row>
    <row r="75" spans="1:53" s="46" customFormat="1" outlineLevel="2">
      <c r="A75" s="46" t="s">
        <v>289</v>
      </c>
      <c r="B75" s="47" t="s">
        <v>290</v>
      </c>
      <c r="C75" s="48" t="s">
        <v>291</v>
      </c>
      <c r="D75" s="49"/>
      <c r="E75" s="50"/>
      <c r="F75" s="51">
        <v>8543.11</v>
      </c>
      <c r="G75" s="51">
        <v>13128.39</v>
      </c>
      <c r="H75" s="52">
        <v>-4585.2799999999988</v>
      </c>
      <c r="I75" s="53">
        <v>-0.34926445664700689</v>
      </c>
      <c r="J75" s="54"/>
      <c r="K75" s="51">
        <v>464978.15</v>
      </c>
      <c r="L75" s="51">
        <v>229134.57</v>
      </c>
      <c r="M75" s="52">
        <v>235843.58000000002</v>
      </c>
      <c r="N75" s="53">
        <v>1.0292797808728731</v>
      </c>
      <c r="O75" s="55"/>
      <c r="P75" s="54"/>
      <c r="Q75" s="51">
        <v>102729.14</v>
      </c>
      <c r="R75" s="51">
        <v>58471.86</v>
      </c>
      <c r="S75" s="52">
        <v>44257.279999999999</v>
      </c>
      <c r="T75" s="53">
        <v>0.75689878857966886</v>
      </c>
      <c r="U75" s="54"/>
      <c r="V75" s="51">
        <v>482587.93000000005</v>
      </c>
      <c r="W75" s="51">
        <v>270790.3</v>
      </c>
      <c r="X75" s="52">
        <v>211797.63000000006</v>
      </c>
      <c r="Y75" s="53">
        <v>0.78214629549138237</v>
      </c>
      <c r="Z75" s="56"/>
      <c r="AA75" s="57">
        <v>41655.730000000003</v>
      </c>
      <c r="AB75" s="58"/>
      <c r="AC75" s="59">
        <v>15103.710000000001</v>
      </c>
      <c r="AD75" s="59">
        <v>44759.03</v>
      </c>
      <c r="AE75" s="59">
        <v>7569.68</v>
      </c>
      <c r="AF75" s="59">
        <v>3719.55</v>
      </c>
      <c r="AG75" s="59">
        <v>17084.490000000002</v>
      </c>
      <c r="AH75" s="59">
        <v>30654.29</v>
      </c>
      <c r="AI75" s="59">
        <v>25302.04</v>
      </c>
      <c r="AJ75" s="59">
        <v>26469.920000000002</v>
      </c>
      <c r="AK75" s="59">
        <v>11984.130000000001</v>
      </c>
      <c r="AL75" s="59">
        <v>33359.340000000004</v>
      </c>
      <c r="AM75" s="59">
        <v>13128.39</v>
      </c>
      <c r="AN75" s="59">
        <v>17609.78</v>
      </c>
      <c r="AO75" s="58"/>
      <c r="AP75" s="59">
        <v>23273.98</v>
      </c>
      <c r="AQ75" s="59">
        <v>17854.510000000002</v>
      </c>
      <c r="AR75" s="59">
        <v>49034.73</v>
      </c>
      <c r="AS75" s="59">
        <v>109307.08</v>
      </c>
      <c r="AT75" s="59">
        <v>26583.22</v>
      </c>
      <c r="AU75" s="59">
        <v>13941.79</v>
      </c>
      <c r="AV75" s="59">
        <v>104149.24</v>
      </c>
      <c r="AW75" s="59">
        <v>18104.46</v>
      </c>
      <c r="AX75" s="59">
        <v>15311.17</v>
      </c>
      <c r="AY75" s="59">
        <v>78874.86</v>
      </c>
      <c r="AZ75" s="59">
        <v>8543.11</v>
      </c>
      <c r="BA75" s="59">
        <v>389.32</v>
      </c>
    </row>
    <row r="76" spans="1:53" s="46" customFormat="1" outlineLevel="2">
      <c r="A76" s="46" t="s">
        <v>292</v>
      </c>
      <c r="B76" s="47" t="s">
        <v>293</v>
      </c>
      <c r="C76" s="48" t="s">
        <v>294</v>
      </c>
      <c r="D76" s="49"/>
      <c r="E76" s="50"/>
      <c r="F76" s="51">
        <v>0</v>
      </c>
      <c r="G76" s="51">
        <v>0</v>
      </c>
      <c r="H76" s="52">
        <v>0</v>
      </c>
      <c r="I76" s="53">
        <v>0</v>
      </c>
      <c r="J76" s="54"/>
      <c r="K76" s="51">
        <v>0</v>
      </c>
      <c r="L76" s="51">
        <v>0</v>
      </c>
      <c r="M76" s="52">
        <v>0</v>
      </c>
      <c r="N76" s="53">
        <v>0</v>
      </c>
      <c r="O76" s="55"/>
      <c r="P76" s="54"/>
      <c r="Q76" s="51">
        <v>0</v>
      </c>
      <c r="R76" s="51">
        <v>0</v>
      </c>
      <c r="S76" s="52">
        <v>0</v>
      </c>
      <c r="T76" s="53">
        <v>0</v>
      </c>
      <c r="U76" s="54"/>
      <c r="V76" s="51">
        <v>0</v>
      </c>
      <c r="W76" s="51">
        <v>0</v>
      </c>
      <c r="X76" s="52">
        <v>0</v>
      </c>
      <c r="Y76" s="53">
        <v>0</v>
      </c>
      <c r="Z76" s="56"/>
      <c r="AA76" s="57">
        <v>0</v>
      </c>
      <c r="AB76" s="58"/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8"/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68519754.150000006</v>
      </c>
    </row>
    <row r="77" spans="1:53" s="46" customFormat="1" outlineLevel="2">
      <c r="A77" s="46" t="s">
        <v>295</v>
      </c>
      <c r="B77" s="47" t="s">
        <v>296</v>
      </c>
      <c r="C77" s="48" t="s">
        <v>297</v>
      </c>
      <c r="D77" s="49"/>
      <c r="E77" s="50"/>
      <c r="F77" s="51">
        <v>0</v>
      </c>
      <c r="G77" s="51">
        <v>0</v>
      </c>
      <c r="H77" s="52">
        <v>0</v>
      </c>
      <c r="I77" s="53">
        <v>0</v>
      </c>
      <c r="J77" s="54"/>
      <c r="K77" s="51">
        <v>0</v>
      </c>
      <c r="L77" s="51">
        <v>5386.42</v>
      </c>
      <c r="M77" s="52">
        <v>-5386.42</v>
      </c>
      <c r="N77" s="53" t="s">
        <v>157</v>
      </c>
      <c r="O77" s="55"/>
      <c r="P77" s="54"/>
      <c r="Q77" s="51">
        <v>0</v>
      </c>
      <c r="R77" s="51">
        <v>0</v>
      </c>
      <c r="S77" s="52">
        <v>0</v>
      </c>
      <c r="T77" s="53">
        <v>0</v>
      </c>
      <c r="U77" s="54"/>
      <c r="V77" s="51">
        <v>0</v>
      </c>
      <c r="W77" s="51">
        <v>5762.29</v>
      </c>
      <c r="X77" s="52">
        <v>-5762.29</v>
      </c>
      <c r="Y77" s="53" t="s">
        <v>157</v>
      </c>
      <c r="Z77" s="56"/>
      <c r="AA77" s="57">
        <v>375.87</v>
      </c>
      <c r="AB77" s="58"/>
      <c r="AC77" s="59">
        <v>1360.21</v>
      </c>
      <c r="AD77" s="59">
        <v>1493.8500000000001</v>
      </c>
      <c r="AE77" s="59">
        <v>841.1</v>
      </c>
      <c r="AF77" s="59">
        <v>806.26</v>
      </c>
      <c r="AG77" s="59">
        <v>2292.58</v>
      </c>
      <c r="AH77" s="59">
        <v>-1407.58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8"/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</row>
    <row r="78" spans="1:53" s="46" customFormat="1" outlineLevel="2">
      <c r="A78" s="46" t="s">
        <v>1706</v>
      </c>
      <c r="B78" s="47" t="s">
        <v>1707</v>
      </c>
      <c r="C78" s="48" t="s">
        <v>1708</v>
      </c>
      <c r="D78" s="49"/>
      <c r="E78" s="50"/>
      <c r="F78" s="51">
        <v>0</v>
      </c>
      <c r="G78" s="51">
        <v>0</v>
      </c>
      <c r="H78" s="52">
        <v>0</v>
      </c>
      <c r="I78" s="53">
        <v>0</v>
      </c>
      <c r="J78" s="54"/>
      <c r="K78" s="51">
        <v>0</v>
      </c>
      <c r="L78" s="51">
        <v>19154.73</v>
      </c>
      <c r="M78" s="52">
        <v>-19154.73</v>
      </c>
      <c r="N78" s="53" t="s">
        <v>157</v>
      </c>
      <c r="O78" s="55"/>
      <c r="P78" s="54"/>
      <c r="Q78" s="51">
        <v>0</v>
      </c>
      <c r="R78" s="51">
        <v>0</v>
      </c>
      <c r="S78" s="52">
        <v>0</v>
      </c>
      <c r="T78" s="53">
        <v>0</v>
      </c>
      <c r="U78" s="54"/>
      <c r="V78" s="51">
        <v>0</v>
      </c>
      <c r="W78" s="51">
        <v>19154.73</v>
      </c>
      <c r="X78" s="52">
        <v>-19154.73</v>
      </c>
      <c r="Y78" s="53" t="s">
        <v>157</v>
      </c>
      <c r="Z78" s="56"/>
      <c r="AA78" s="57">
        <v>0</v>
      </c>
      <c r="AB78" s="58"/>
      <c r="AC78" s="59">
        <v>0</v>
      </c>
      <c r="AD78" s="59">
        <v>0</v>
      </c>
      <c r="AE78" s="59">
        <v>0</v>
      </c>
      <c r="AF78" s="59">
        <v>0</v>
      </c>
      <c r="AG78" s="59">
        <v>19154.73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8"/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</row>
    <row r="79" spans="1:53" s="46" customFormat="1" outlineLevel="2">
      <c r="A79" s="46" t="s">
        <v>298</v>
      </c>
      <c r="B79" s="47" t="s">
        <v>299</v>
      </c>
      <c r="C79" s="48" t="s">
        <v>300</v>
      </c>
      <c r="D79" s="49"/>
      <c r="E79" s="50"/>
      <c r="F79" s="51">
        <v>109951.97</v>
      </c>
      <c r="G79" s="51">
        <v>59652.73</v>
      </c>
      <c r="H79" s="52">
        <v>50299.24</v>
      </c>
      <c r="I79" s="53">
        <v>0.84320097336701938</v>
      </c>
      <c r="J79" s="54"/>
      <c r="K79" s="51">
        <v>1031372.26</v>
      </c>
      <c r="L79" s="51">
        <v>1161482.8600000001</v>
      </c>
      <c r="M79" s="52">
        <v>-130110.60000000009</v>
      </c>
      <c r="N79" s="53">
        <v>-0.11202111066882217</v>
      </c>
      <c r="O79" s="55"/>
      <c r="P79" s="54"/>
      <c r="Q79" s="51">
        <v>213404.6</v>
      </c>
      <c r="R79" s="51">
        <v>213566.88</v>
      </c>
      <c r="S79" s="52">
        <v>-162.27999999999884</v>
      </c>
      <c r="T79" s="53">
        <v>-7.5985564802931438E-4</v>
      </c>
      <c r="U79" s="54"/>
      <c r="V79" s="51">
        <v>1123754.6100000001</v>
      </c>
      <c r="W79" s="51">
        <v>1205190.02</v>
      </c>
      <c r="X79" s="52">
        <v>-81435.409999999916</v>
      </c>
      <c r="Y79" s="53">
        <v>-6.7570597705414057E-2</v>
      </c>
      <c r="Z79" s="56"/>
      <c r="AA79" s="57">
        <v>43707.16</v>
      </c>
      <c r="AB79" s="58"/>
      <c r="AC79" s="59">
        <v>167298.79</v>
      </c>
      <c r="AD79" s="59">
        <v>86935.98</v>
      </c>
      <c r="AE79" s="59">
        <v>101009.60000000001</v>
      </c>
      <c r="AF79" s="59">
        <v>100364.49</v>
      </c>
      <c r="AG79" s="59">
        <v>91747.5</v>
      </c>
      <c r="AH79" s="59">
        <v>120812.48</v>
      </c>
      <c r="AI79" s="59">
        <v>160530.88</v>
      </c>
      <c r="AJ79" s="59">
        <v>119216.26000000001</v>
      </c>
      <c r="AK79" s="59">
        <v>84595.88</v>
      </c>
      <c r="AL79" s="59">
        <v>69318.27</v>
      </c>
      <c r="AM79" s="59">
        <v>59652.73</v>
      </c>
      <c r="AN79" s="59">
        <v>92382.35</v>
      </c>
      <c r="AO79" s="58"/>
      <c r="AP79" s="59">
        <v>104847.95</v>
      </c>
      <c r="AQ79" s="59">
        <v>107363.31</v>
      </c>
      <c r="AR79" s="59">
        <v>88152.73</v>
      </c>
      <c r="AS79" s="59">
        <v>92177.37</v>
      </c>
      <c r="AT79" s="59">
        <v>69813.08</v>
      </c>
      <c r="AU79" s="59">
        <v>95983.56</v>
      </c>
      <c r="AV79" s="59">
        <v>110045.27</v>
      </c>
      <c r="AW79" s="59">
        <v>149584.39000000001</v>
      </c>
      <c r="AX79" s="59">
        <v>82003.58</v>
      </c>
      <c r="AY79" s="59">
        <v>21449.05</v>
      </c>
      <c r="AZ79" s="59">
        <v>109951.97</v>
      </c>
      <c r="BA79" s="59">
        <v>-2808.55</v>
      </c>
    </row>
    <row r="80" spans="1:53" s="46" customFormat="1" outlineLevel="2">
      <c r="A80" s="46" t="s">
        <v>301</v>
      </c>
      <c r="B80" s="47" t="s">
        <v>302</v>
      </c>
      <c r="C80" s="48" t="s">
        <v>303</v>
      </c>
      <c r="D80" s="49"/>
      <c r="E80" s="50"/>
      <c r="F80" s="51">
        <v>41.87</v>
      </c>
      <c r="G80" s="51">
        <v>8273.17</v>
      </c>
      <c r="H80" s="52">
        <v>-8231.2999999999993</v>
      </c>
      <c r="I80" s="53">
        <v>-0.99493906205239335</v>
      </c>
      <c r="J80" s="54"/>
      <c r="K80" s="51">
        <v>101.09</v>
      </c>
      <c r="L80" s="51">
        <v>88287.290000000008</v>
      </c>
      <c r="M80" s="52">
        <v>-88186.200000000012</v>
      </c>
      <c r="N80" s="53">
        <v>-0.99885498807359474</v>
      </c>
      <c r="O80" s="55"/>
      <c r="P80" s="54"/>
      <c r="Q80" s="51">
        <v>55.24</v>
      </c>
      <c r="R80" s="51">
        <v>24829.100000000002</v>
      </c>
      <c r="S80" s="52">
        <v>-24773.86</v>
      </c>
      <c r="T80" s="53">
        <v>-0.99777519120709157</v>
      </c>
      <c r="U80" s="54"/>
      <c r="V80" s="51">
        <v>8821.99</v>
      </c>
      <c r="W80" s="51">
        <v>97462.390000000014</v>
      </c>
      <c r="X80" s="52">
        <v>-88640.400000000009</v>
      </c>
      <c r="Y80" s="53">
        <v>-0.90948313498160671</v>
      </c>
      <c r="Z80" s="56"/>
      <c r="AA80" s="57">
        <v>9175.1</v>
      </c>
      <c r="AB80" s="58"/>
      <c r="AC80" s="59">
        <v>5909.21</v>
      </c>
      <c r="AD80" s="59">
        <v>6632.4400000000005</v>
      </c>
      <c r="AE80" s="59">
        <v>7475.1500000000005</v>
      </c>
      <c r="AF80" s="59">
        <v>7273.4400000000005</v>
      </c>
      <c r="AG80" s="59">
        <v>7619.22</v>
      </c>
      <c r="AH80" s="59">
        <v>9209.7000000000007</v>
      </c>
      <c r="AI80" s="59">
        <v>9912.75</v>
      </c>
      <c r="AJ80" s="59">
        <v>9426.2800000000007</v>
      </c>
      <c r="AK80" s="59">
        <v>8514.99</v>
      </c>
      <c r="AL80" s="59">
        <v>8040.9400000000005</v>
      </c>
      <c r="AM80" s="59">
        <v>8273.17</v>
      </c>
      <c r="AN80" s="59">
        <v>8720.9</v>
      </c>
      <c r="AO80" s="58"/>
      <c r="AP80" s="59">
        <v>113.59</v>
      </c>
      <c r="AQ80" s="59">
        <v>-124.28</v>
      </c>
      <c r="AR80" s="59">
        <v>25.88</v>
      </c>
      <c r="AS80" s="59">
        <v>10.040000000000001</v>
      </c>
      <c r="AT80" s="59">
        <v>29.51</v>
      </c>
      <c r="AU80" s="59">
        <v>-15.6</v>
      </c>
      <c r="AV80" s="59">
        <v>37.33</v>
      </c>
      <c r="AW80" s="59">
        <v>-30.62</v>
      </c>
      <c r="AX80" s="59">
        <v>10.69</v>
      </c>
      <c r="AY80" s="59">
        <v>2.68</v>
      </c>
      <c r="AZ80" s="59">
        <v>41.87</v>
      </c>
      <c r="BA80" s="59">
        <v>-39.5</v>
      </c>
    </row>
    <row r="81" spans="1:53" s="46" customFormat="1" outlineLevel="2">
      <c r="A81" s="46" t="s">
        <v>304</v>
      </c>
      <c r="B81" s="47" t="s">
        <v>305</v>
      </c>
      <c r="C81" s="48" t="s">
        <v>306</v>
      </c>
      <c r="D81" s="49"/>
      <c r="E81" s="50"/>
      <c r="F81" s="51">
        <v>676021.63</v>
      </c>
      <c r="G81" s="51">
        <v>625699.83999999997</v>
      </c>
      <c r="H81" s="52">
        <v>50321.790000000037</v>
      </c>
      <c r="I81" s="53">
        <v>8.0424808802891878E-2</v>
      </c>
      <c r="J81" s="54"/>
      <c r="K81" s="51">
        <v>7525147.4900000002</v>
      </c>
      <c r="L81" s="51">
        <v>6745153.7300000004</v>
      </c>
      <c r="M81" s="52">
        <v>779993.75999999978</v>
      </c>
      <c r="N81" s="53">
        <v>0.11563765500716019</v>
      </c>
      <c r="O81" s="55"/>
      <c r="P81" s="54"/>
      <c r="Q81" s="51">
        <v>2050738.51</v>
      </c>
      <c r="R81" s="51">
        <v>1897590.4100000001</v>
      </c>
      <c r="S81" s="52">
        <v>153148.09999999986</v>
      </c>
      <c r="T81" s="53">
        <v>8.0706615712713176E-2</v>
      </c>
      <c r="U81" s="54"/>
      <c r="V81" s="51">
        <v>8171851.04</v>
      </c>
      <c r="W81" s="51">
        <v>7252450.9100000001</v>
      </c>
      <c r="X81" s="52">
        <v>919400.12999999989</v>
      </c>
      <c r="Y81" s="53">
        <v>0.12677095528248117</v>
      </c>
      <c r="Z81" s="56"/>
      <c r="AA81" s="57">
        <v>507297.18</v>
      </c>
      <c r="AB81" s="58"/>
      <c r="AC81" s="59">
        <v>597603.39</v>
      </c>
      <c r="AD81" s="59">
        <v>558823.74</v>
      </c>
      <c r="AE81" s="59">
        <v>595378.02</v>
      </c>
      <c r="AF81" s="59">
        <v>577651.42000000004</v>
      </c>
      <c r="AG81" s="59">
        <v>597029.6</v>
      </c>
      <c r="AH81" s="59">
        <v>629731.82999999996</v>
      </c>
      <c r="AI81" s="59">
        <v>645901.01</v>
      </c>
      <c r="AJ81" s="59">
        <v>645444.31000000006</v>
      </c>
      <c r="AK81" s="59">
        <v>625186.98</v>
      </c>
      <c r="AL81" s="59">
        <v>646703.59</v>
      </c>
      <c r="AM81" s="59">
        <v>625699.83999999997</v>
      </c>
      <c r="AN81" s="59">
        <v>646703.55000000005</v>
      </c>
      <c r="AO81" s="58"/>
      <c r="AP81" s="59">
        <v>698004.75</v>
      </c>
      <c r="AQ81" s="59">
        <v>630057.76</v>
      </c>
      <c r="AR81" s="59">
        <v>698392.49</v>
      </c>
      <c r="AS81" s="59">
        <v>675972.13</v>
      </c>
      <c r="AT81" s="59">
        <v>698644.09</v>
      </c>
      <c r="AU81" s="59">
        <v>675972.1</v>
      </c>
      <c r="AV81" s="59">
        <v>698670.45000000007</v>
      </c>
      <c r="AW81" s="59">
        <v>698695.21</v>
      </c>
      <c r="AX81" s="59">
        <v>676021.63</v>
      </c>
      <c r="AY81" s="59">
        <v>698695.25</v>
      </c>
      <c r="AZ81" s="59">
        <v>676021.63</v>
      </c>
      <c r="BA81" s="59">
        <v>-676021.63</v>
      </c>
    </row>
    <row r="82" spans="1:53" s="46" customFormat="1" outlineLevel="2">
      <c r="A82" s="46" t="s">
        <v>307</v>
      </c>
      <c r="B82" s="47" t="s">
        <v>308</v>
      </c>
      <c r="C82" s="48" t="s">
        <v>309</v>
      </c>
      <c r="D82" s="49"/>
      <c r="E82" s="50"/>
      <c r="F82" s="51">
        <v>4794</v>
      </c>
      <c r="G82" s="51">
        <v>4177.5</v>
      </c>
      <c r="H82" s="52">
        <v>616.5</v>
      </c>
      <c r="I82" s="53">
        <v>0.14757630161579893</v>
      </c>
      <c r="J82" s="54"/>
      <c r="K82" s="51">
        <v>49011</v>
      </c>
      <c r="L82" s="51">
        <v>47658</v>
      </c>
      <c r="M82" s="52">
        <v>1353</v>
      </c>
      <c r="N82" s="53">
        <v>2.8389777162281252E-2</v>
      </c>
      <c r="O82" s="55"/>
      <c r="P82" s="54"/>
      <c r="Q82" s="51">
        <v>12225</v>
      </c>
      <c r="R82" s="51">
        <v>11524.5</v>
      </c>
      <c r="S82" s="52">
        <v>700.5</v>
      </c>
      <c r="T82" s="53">
        <v>6.0783548093192766E-2</v>
      </c>
      <c r="U82" s="54"/>
      <c r="V82" s="51">
        <v>54876</v>
      </c>
      <c r="W82" s="51">
        <v>52960.5</v>
      </c>
      <c r="X82" s="52">
        <v>1915.5</v>
      </c>
      <c r="Y82" s="53">
        <v>3.6168465176877107E-2</v>
      </c>
      <c r="Z82" s="56"/>
      <c r="AA82" s="57">
        <v>5302.5</v>
      </c>
      <c r="AB82" s="58"/>
      <c r="AC82" s="59">
        <v>5274</v>
      </c>
      <c r="AD82" s="59">
        <v>5059.5</v>
      </c>
      <c r="AE82" s="59">
        <v>4107</v>
      </c>
      <c r="AF82" s="59">
        <v>3600</v>
      </c>
      <c r="AG82" s="59">
        <v>3802.5</v>
      </c>
      <c r="AH82" s="59">
        <v>4252.5</v>
      </c>
      <c r="AI82" s="59">
        <v>5295</v>
      </c>
      <c r="AJ82" s="59">
        <v>4743</v>
      </c>
      <c r="AK82" s="59">
        <v>3774</v>
      </c>
      <c r="AL82" s="59">
        <v>3573</v>
      </c>
      <c r="AM82" s="59">
        <v>4177.5</v>
      </c>
      <c r="AN82" s="59">
        <v>5865</v>
      </c>
      <c r="AO82" s="58"/>
      <c r="AP82" s="59">
        <v>6087</v>
      </c>
      <c r="AQ82" s="59">
        <v>5127</v>
      </c>
      <c r="AR82" s="59">
        <v>4372.5</v>
      </c>
      <c r="AS82" s="59">
        <v>3894</v>
      </c>
      <c r="AT82" s="59">
        <v>3655.5</v>
      </c>
      <c r="AU82" s="59">
        <v>4146</v>
      </c>
      <c r="AV82" s="59">
        <v>4671</v>
      </c>
      <c r="AW82" s="59">
        <v>4833</v>
      </c>
      <c r="AX82" s="59">
        <v>3786</v>
      </c>
      <c r="AY82" s="59">
        <v>3645</v>
      </c>
      <c r="AZ82" s="59">
        <v>4794</v>
      </c>
      <c r="BA82" s="59">
        <v>0</v>
      </c>
    </row>
    <row r="83" spans="1:53" s="46" customFormat="1" outlineLevel="2">
      <c r="A83" s="46" t="s">
        <v>310</v>
      </c>
      <c r="B83" s="47" t="s">
        <v>311</v>
      </c>
      <c r="C83" s="48" t="s">
        <v>312</v>
      </c>
      <c r="D83" s="49"/>
      <c r="E83" s="50"/>
      <c r="F83" s="51">
        <v>551.20000000000005</v>
      </c>
      <c r="G83" s="51">
        <v>51.79</v>
      </c>
      <c r="H83" s="52">
        <v>499.41</v>
      </c>
      <c r="I83" s="53">
        <v>9.6429812705155449</v>
      </c>
      <c r="J83" s="54"/>
      <c r="K83" s="51">
        <v>6968.2300000000005</v>
      </c>
      <c r="L83" s="51">
        <v>7645.07</v>
      </c>
      <c r="M83" s="52">
        <v>-676.83999999999924</v>
      </c>
      <c r="N83" s="53">
        <v>-8.8532871510659708E-2</v>
      </c>
      <c r="O83" s="55"/>
      <c r="P83" s="54"/>
      <c r="Q83" s="51">
        <v>1252.8600000000001</v>
      </c>
      <c r="R83" s="51">
        <v>1807.41</v>
      </c>
      <c r="S83" s="52">
        <v>-554.54999999999995</v>
      </c>
      <c r="T83" s="53">
        <v>-0.30682025661028761</v>
      </c>
      <c r="U83" s="54"/>
      <c r="V83" s="51">
        <v>6511.8200000000006</v>
      </c>
      <c r="W83" s="51">
        <v>7505.29</v>
      </c>
      <c r="X83" s="52">
        <v>-993.46999999999935</v>
      </c>
      <c r="Y83" s="53">
        <v>-0.13236930218552506</v>
      </c>
      <c r="Z83" s="56"/>
      <c r="AA83" s="57">
        <v>-139.78</v>
      </c>
      <c r="AB83" s="58"/>
      <c r="AC83" s="59">
        <v>916.80000000000007</v>
      </c>
      <c r="AD83" s="59">
        <v>133.43</v>
      </c>
      <c r="AE83" s="59">
        <v>309.73</v>
      </c>
      <c r="AF83" s="59">
        <v>1189.49</v>
      </c>
      <c r="AG83" s="59">
        <v>832.55000000000007</v>
      </c>
      <c r="AH83" s="59">
        <v>983.2</v>
      </c>
      <c r="AI83" s="59">
        <v>951.98</v>
      </c>
      <c r="AJ83" s="59">
        <v>520.48</v>
      </c>
      <c r="AK83" s="59">
        <v>728.46</v>
      </c>
      <c r="AL83" s="59">
        <v>1027.1600000000001</v>
      </c>
      <c r="AM83" s="59">
        <v>51.79</v>
      </c>
      <c r="AN83" s="59">
        <v>-456.41</v>
      </c>
      <c r="AO83" s="58"/>
      <c r="AP83" s="59">
        <v>940.38</v>
      </c>
      <c r="AQ83" s="59">
        <v>108.85000000000001</v>
      </c>
      <c r="AR83" s="59">
        <v>367.15000000000003</v>
      </c>
      <c r="AS83" s="59">
        <v>480.35</v>
      </c>
      <c r="AT83" s="59">
        <v>1131.3399999999999</v>
      </c>
      <c r="AU83" s="59">
        <v>883.80000000000007</v>
      </c>
      <c r="AV83" s="59">
        <v>534.33000000000004</v>
      </c>
      <c r="AW83" s="59">
        <v>1269.17</v>
      </c>
      <c r="AX83" s="59">
        <v>371.52</v>
      </c>
      <c r="AY83" s="59">
        <v>330.14</v>
      </c>
      <c r="AZ83" s="59">
        <v>551.20000000000005</v>
      </c>
      <c r="BA83" s="59">
        <v>-526.23</v>
      </c>
    </row>
    <row r="84" spans="1:53" s="46" customFormat="1" outlineLevel="2">
      <c r="A84" s="46" t="s">
        <v>313</v>
      </c>
      <c r="B84" s="47" t="s">
        <v>314</v>
      </c>
      <c r="C84" s="48" t="s">
        <v>315</v>
      </c>
      <c r="D84" s="49"/>
      <c r="E84" s="50"/>
      <c r="F84" s="51">
        <v>158193.95000000001</v>
      </c>
      <c r="G84" s="51">
        <v>154844.59</v>
      </c>
      <c r="H84" s="52">
        <v>3349.3600000000151</v>
      </c>
      <c r="I84" s="53">
        <v>2.1630461871480398E-2</v>
      </c>
      <c r="J84" s="54"/>
      <c r="K84" s="51">
        <v>1761358.7000000002</v>
      </c>
      <c r="L84" s="51">
        <v>1984682.37</v>
      </c>
      <c r="M84" s="52">
        <v>-223323.66999999993</v>
      </c>
      <c r="N84" s="53">
        <v>-0.11252363268586899</v>
      </c>
      <c r="O84" s="55"/>
      <c r="P84" s="54"/>
      <c r="Q84" s="51">
        <v>479888.16000000003</v>
      </c>
      <c r="R84" s="51">
        <v>469732.25</v>
      </c>
      <c r="S84" s="52">
        <v>10155.910000000033</v>
      </c>
      <c r="T84" s="53">
        <v>2.1620636011259676E-2</v>
      </c>
      <c r="U84" s="54"/>
      <c r="V84" s="51">
        <v>1921401.7600000002</v>
      </c>
      <c r="W84" s="51">
        <v>2167263.2800000003</v>
      </c>
      <c r="X84" s="52">
        <v>-245861.52000000002</v>
      </c>
      <c r="Y84" s="53">
        <v>-0.11344330994248193</v>
      </c>
      <c r="Z84" s="56"/>
      <c r="AA84" s="57">
        <v>182580.91</v>
      </c>
      <c r="AB84" s="58"/>
      <c r="AC84" s="59">
        <v>212139.63</v>
      </c>
      <c r="AD84" s="59">
        <v>198379.54</v>
      </c>
      <c r="AE84" s="59">
        <v>211357.79</v>
      </c>
      <c r="AF84" s="59">
        <v>205064.14</v>
      </c>
      <c r="AG84" s="59">
        <v>211944.17</v>
      </c>
      <c r="AH84" s="59">
        <v>156177.28</v>
      </c>
      <c r="AI84" s="59">
        <v>159844.51</v>
      </c>
      <c r="AJ84" s="59">
        <v>160043.06</v>
      </c>
      <c r="AK84" s="59">
        <v>154844.6</v>
      </c>
      <c r="AL84" s="59">
        <v>160043.06</v>
      </c>
      <c r="AM84" s="59">
        <v>154844.59</v>
      </c>
      <c r="AN84" s="59">
        <v>160043.06</v>
      </c>
      <c r="AO84" s="58"/>
      <c r="AP84" s="59">
        <v>163500.26</v>
      </c>
      <c r="AQ84" s="59">
        <v>147581.33000000002</v>
      </c>
      <c r="AR84" s="59">
        <v>163500.26</v>
      </c>
      <c r="AS84" s="59">
        <v>158193.96</v>
      </c>
      <c r="AT84" s="59">
        <v>163500.26</v>
      </c>
      <c r="AU84" s="59">
        <v>158193.95000000001</v>
      </c>
      <c r="AV84" s="59">
        <v>163500.26</v>
      </c>
      <c r="AW84" s="59">
        <v>163500.26</v>
      </c>
      <c r="AX84" s="59">
        <v>158193.95000000001</v>
      </c>
      <c r="AY84" s="59">
        <v>163500.26</v>
      </c>
      <c r="AZ84" s="59">
        <v>158193.95000000001</v>
      </c>
      <c r="BA84" s="59">
        <v>-158193.95000000001</v>
      </c>
    </row>
    <row r="85" spans="1:53" s="46" customFormat="1" outlineLevel="2">
      <c r="A85" s="46" t="s">
        <v>316</v>
      </c>
      <c r="B85" s="47" t="s">
        <v>317</v>
      </c>
      <c r="C85" s="48" t="s">
        <v>318</v>
      </c>
      <c r="D85" s="49"/>
      <c r="E85" s="50"/>
      <c r="F85" s="51">
        <v>31.62</v>
      </c>
      <c r="G85" s="51">
        <v>950.77</v>
      </c>
      <c r="H85" s="52">
        <v>-919.15</v>
      </c>
      <c r="I85" s="53">
        <v>-0.96674274535376592</v>
      </c>
      <c r="J85" s="54"/>
      <c r="K85" s="51">
        <v>358.62</v>
      </c>
      <c r="L85" s="51">
        <v>12741.68</v>
      </c>
      <c r="M85" s="52">
        <v>-12383.06</v>
      </c>
      <c r="N85" s="53">
        <v>-0.97185457490691962</v>
      </c>
      <c r="O85" s="55"/>
      <c r="P85" s="54"/>
      <c r="Q85" s="51">
        <v>94.31</v>
      </c>
      <c r="R85" s="51">
        <v>2926.14</v>
      </c>
      <c r="S85" s="52">
        <v>-2831.83</v>
      </c>
      <c r="T85" s="53">
        <v>-0.96776982646079823</v>
      </c>
      <c r="U85" s="54"/>
      <c r="V85" s="51">
        <v>1415.6100000000001</v>
      </c>
      <c r="W85" s="51">
        <v>14140.86</v>
      </c>
      <c r="X85" s="52">
        <v>-12725.25</v>
      </c>
      <c r="Y85" s="53">
        <v>-0.89989222720541751</v>
      </c>
      <c r="Z85" s="56"/>
      <c r="AA85" s="57">
        <v>1399.18</v>
      </c>
      <c r="AB85" s="58"/>
      <c r="AC85" s="59">
        <v>1458.39</v>
      </c>
      <c r="AD85" s="59">
        <v>1334.2</v>
      </c>
      <c r="AE85" s="59">
        <v>1317.48</v>
      </c>
      <c r="AF85" s="59">
        <v>1178.32</v>
      </c>
      <c r="AG85" s="59">
        <v>1217.06</v>
      </c>
      <c r="AH85" s="59">
        <v>1022.63</v>
      </c>
      <c r="AI85" s="59">
        <v>1160.4100000000001</v>
      </c>
      <c r="AJ85" s="59">
        <v>1127.05</v>
      </c>
      <c r="AK85" s="59">
        <v>987.43000000000006</v>
      </c>
      <c r="AL85" s="59">
        <v>987.94</v>
      </c>
      <c r="AM85" s="59">
        <v>950.77</v>
      </c>
      <c r="AN85" s="59">
        <v>1056.99</v>
      </c>
      <c r="AO85" s="58"/>
      <c r="AP85" s="59">
        <v>34.93</v>
      </c>
      <c r="AQ85" s="59">
        <v>32.64</v>
      </c>
      <c r="AR85" s="59">
        <v>32.75</v>
      </c>
      <c r="AS85" s="59">
        <v>29.89</v>
      </c>
      <c r="AT85" s="59">
        <v>31.36</v>
      </c>
      <c r="AU85" s="59">
        <v>32.33</v>
      </c>
      <c r="AV85" s="59">
        <v>34.660000000000004</v>
      </c>
      <c r="AW85" s="59">
        <v>35.75</v>
      </c>
      <c r="AX85" s="59">
        <v>31.82</v>
      </c>
      <c r="AY85" s="59">
        <v>30.87</v>
      </c>
      <c r="AZ85" s="59">
        <v>31.62</v>
      </c>
      <c r="BA85" s="59">
        <v>-31.67</v>
      </c>
    </row>
    <row r="86" spans="1:53" s="46" customFormat="1" outlineLevel="2">
      <c r="A86" s="46" t="s">
        <v>319</v>
      </c>
      <c r="B86" s="47" t="s">
        <v>320</v>
      </c>
      <c r="C86" s="48" t="s">
        <v>321</v>
      </c>
      <c r="D86" s="49"/>
      <c r="E86" s="50"/>
      <c r="F86" s="51">
        <v>4514429.2699999996</v>
      </c>
      <c r="G86" s="51">
        <v>4295555.3899999997</v>
      </c>
      <c r="H86" s="52">
        <v>218873.87999999989</v>
      </c>
      <c r="I86" s="53">
        <v>5.0953569475447949E-2</v>
      </c>
      <c r="J86" s="54"/>
      <c r="K86" s="51">
        <v>50266218.049999997</v>
      </c>
      <c r="L86" s="51">
        <v>47997261.270000003</v>
      </c>
      <c r="M86" s="52">
        <v>2268956.7799999937</v>
      </c>
      <c r="N86" s="53">
        <v>4.7272630145215648E-2</v>
      </c>
      <c r="O86" s="55"/>
      <c r="P86" s="54"/>
      <c r="Q86" s="51">
        <v>13694715.630000001</v>
      </c>
      <c r="R86" s="51">
        <v>13031390.300000001</v>
      </c>
      <c r="S86" s="52">
        <v>663325.33000000007</v>
      </c>
      <c r="T86" s="53">
        <v>5.0902115179529236E-2</v>
      </c>
      <c r="U86" s="54"/>
      <c r="V86" s="51">
        <v>54705984.689999998</v>
      </c>
      <c r="W86" s="51">
        <v>52028521.840000004</v>
      </c>
      <c r="X86" s="52">
        <v>2677462.849999994</v>
      </c>
      <c r="Y86" s="53">
        <v>5.1461443748754283E-2</v>
      </c>
      <c r="Z86" s="56"/>
      <c r="AA86" s="57">
        <v>4031260.57</v>
      </c>
      <c r="AB86" s="58"/>
      <c r="AC86" s="59">
        <v>4444866.01</v>
      </c>
      <c r="AD86" s="59">
        <v>4156578.89</v>
      </c>
      <c r="AE86" s="59">
        <v>4428507.88</v>
      </c>
      <c r="AF86" s="59">
        <v>4296638.7300000004</v>
      </c>
      <c r="AG86" s="59">
        <v>4440793.92</v>
      </c>
      <c r="AH86" s="59">
        <v>4323200.67</v>
      </c>
      <c r="AI86" s="59">
        <v>4434258.97</v>
      </c>
      <c r="AJ86" s="59">
        <v>4441025.9000000004</v>
      </c>
      <c r="AK86" s="59">
        <v>4296068.2699999996</v>
      </c>
      <c r="AL86" s="59">
        <v>4439766.6399999997</v>
      </c>
      <c r="AM86" s="59">
        <v>4295555.3899999997</v>
      </c>
      <c r="AN86" s="59">
        <v>4439766.6399999997</v>
      </c>
      <c r="AO86" s="58"/>
      <c r="AP86" s="59">
        <v>4666547.6100000003</v>
      </c>
      <c r="AQ86" s="59">
        <v>4212190.29</v>
      </c>
      <c r="AR86" s="59">
        <v>4666159.84</v>
      </c>
      <c r="AS86" s="59">
        <v>4514478.76</v>
      </c>
      <c r="AT86" s="59">
        <v>4665908.24</v>
      </c>
      <c r="AU86" s="59">
        <v>4514478.76</v>
      </c>
      <c r="AV86" s="59">
        <v>4665881.83</v>
      </c>
      <c r="AW86" s="59">
        <v>4665857.09</v>
      </c>
      <c r="AX86" s="59">
        <v>4514429.2699999996</v>
      </c>
      <c r="AY86" s="59">
        <v>4665857.09</v>
      </c>
      <c r="AZ86" s="59">
        <v>4514429.2699999996</v>
      </c>
      <c r="BA86" s="59">
        <v>-4514429.2699999996</v>
      </c>
    </row>
    <row r="87" spans="1:53" s="46" customFormat="1" outlineLevel="2">
      <c r="A87" s="46" t="s">
        <v>322</v>
      </c>
      <c r="B87" s="47" t="s">
        <v>323</v>
      </c>
      <c r="C87" s="48" t="s">
        <v>324</v>
      </c>
      <c r="D87" s="49"/>
      <c r="E87" s="50"/>
      <c r="F87" s="51">
        <v>787.29</v>
      </c>
      <c r="G87" s="51">
        <v>22894.33</v>
      </c>
      <c r="H87" s="52">
        <v>-22107.040000000001</v>
      </c>
      <c r="I87" s="53">
        <v>-0.96561200961111326</v>
      </c>
      <c r="J87" s="54"/>
      <c r="K87" s="51">
        <v>8882.58</v>
      </c>
      <c r="L87" s="51">
        <v>267976.53999999998</v>
      </c>
      <c r="M87" s="52">
        <v>-259093.96</v>
      </c>
      <c r="N87" s="53">
        <v>-0.96685314318932547</v>
      </c>
      <c r="O87" s="55"/>
      <c r="P87" s="54"/>
      <c r="Q87" s="51">
        <v>2289.29</v>
      </c>
      <c r="R87" s="51">
        <v>67928.09</v>
      </c>
      <c r="S87" s="52">
        <v>-65638.8</v>
      </c>
      <c r="T87" s="53">
        <v>-0.9662983310733454</v>
      </c>
      <c r="U87" s="54"/>
      <c r="V87" s="51">
        <v>36343.43</v>
      </c>
      <c r="W87" s="51">
        <v>293047.13999999996</v>
      </c>
      <c r="X87" s="52">
        <v>-256703.70999999996</v>
      </c>
      <c r="Y87" s="53">
        <v>-0.87598094286127481</v>
      </c>
      <c r="Z87" s="56"/>
      <c r="AA87" s="57">
        <v>25070.600000000002</v>
      </c>
      <c r="AB87" s="58"/>
      <c r="AC87" s="59">
        <v>28839.010000000002</v>
      </c>
      <c r="AD87" s="59">
        <v>25603.040000000001</v>
      </c>
      <c r="AE87" s="59">
        <v>23948.66</v>
      </c>
      <c r="AF87" s="59">
        <v>20259.010000000002</v>
      </c>
      <c r="AG87" s="59">
        <v>21611.03</v>
      </c>
      <c r="AH87" s="59">
        <v>23907.38</v>
      </c>
      <c r="AI87" s="59">
        <v>28923.7</v>
      </c>
      <c r="AJ87" s="59">
        <v>26956.62</v>
      </c>
      <c r="AK87" s="59">
        <v>22885.45</v>
      </c>
      <c r="AL87" s="59">
        <v>22148.31</v>
      </c>
      <c r="AM87" s="59">
        <v>22894.33</v>
      </c>
      <c r="AN87" s="59">
        <v>27460.850000000002</v>
      </c>
      <c r="AO87" s="58"/>
      <c r="AP87" s="59">
        <v>882.78</v>
      </c>
      <c r="AQ87" s="59">
        <v>845.7</v>
      </c>
      <c r="AR87" s="59">
        <v>782.87</v>
      </c>
      <c r="AS87" s="59">
        <v>713.37</v>
      </c>
      <c r="AT87" s="59">
        <v>760.48</v>
      </c>
      <c r="AU87" s="59">
        <v>807.63</v>
      </c>
      <c r="AV87" s="59">
        <v>848.99</v>
      </c>
      <c r="AW87" s="59">
        <v>951.47</v>
      </c>
      <c r="AX87" s="59">
        <v>770.29</v>
      </c>
      <c r="AY87" s="59">
        <v>731.71</v>
      </c>
      <c r="AZ87" s="59">
        <v>787.29</v>
      </c>
      <c r="BA87" s="59">
        <v>-787.41</v>
      </c>
    </row>
    <row r="88" spans="1:53" s="46" customFormat="1" outlineLevel="2">
      <c r="A88" s="46" t="s">
        <v>325</v>
      </c>
      <c r="B88" s="47" t="s">
        <v>326</v>
      </c>
      <c r="C88" s="48" t="s">
        <v>327</v>
      </c>
      <c r="D88" s="49"/>
      <c r="E88" s="50"/>
      <c r="F88" s="51">
        <v>-3808358.58</v>
      </c>
      <c r="G88" s="51">
        <v>-3453295.46</v>
      </c>
      <c r="H88" s="52">
        <v>-355063.12000000011</v>
      </c>
      <c r="I88" s="53">
        <v>-0.10281863342211678</v>
      </c>
      <c r="J88" s="54"/>
      <c r="K88" s="51">
        <v>-42402909.609999999</v>
      </c>
      <c r="L88" s="51">
        <v>-38591729.210000001</v>
      </c>
      <c r="M88" s="52">
        <v>-3811180.3999999985</v>
      </c>
      <c r="N88" s="53">
        <v>-9.8756403976125395E-2</v>
      </c>
      <c r="O88" s="55"/>
      <c r="P88" s="54"/>
      <c r="Q88" s="51">
        <v>-11552819.779999999</v>
      </c>
      <c r="R88" s="51">
        <v>-10475821.1</v>
      </c>
      <c r="S88" s="52">
        <v>-1076998.6799999997</v>
      </c>
      <c r="T88" s="53">
        <v>-0.10280804432599558</v>
      </c>
      <c r="U88" s="54"/>
      <c r="V88" s="51">
        <v>-45972139.789999999</v>
      </c>
      <c r="W88" s="51">
        <v>-41878667.370000005</v>
      </c>
      <c r="X88" s="52">
        <v>-4093472.4199999943</v>
      </c>
      <c r="Y88" s="53">
        <v>-9.77460047578394E-2</v>
      </c>
      <c r="Z88" s="56"/>
      <c r="AA88" s="57">
        <v>-3286938.16</v>
      </c>
      <c r="AB88" s="58"/>
      <c r="AC88" s="59">
        <v>-3574737.8200000003</v>
      </c>
      <c r="AD88" s="59">
        <v>-3342868.37</v>
      </c>
      <c r="AE88" s="59">
        <v>-3561563.3200000003</v>
      </c>
      <c r="AF88" s="59">
        <v>-3455509.47</v>
      </c>
      <c r="AG88" s="59">
        <v>-3571444.19</v>
      </c>
      <c r="AH88" s="59">
        <v>-3475752.61</v>
      </c>
      <c r="AI88" s="59">
        <v>-3564802.15</v>
      </c>
      <c r="AJ88" s="59">
        <v>-3569230.18</v>
      </c>
      <c r="AK88" s="59">
        <v>-3453295.46</v>
      </c>
      <c r="AL88" s="59">
        <v>-3569230.18</v>
      </c>
      <c r="AM88" s="59">
        <v>-3453295.46</v>
      </c>
      <c r="AN88" s="59">
        <v>-3569230.18</v>
      </c>
      <c r="AO88" s="58"/>
      <c r="AP88" s="59">
        <v>-3936091.69</v>
      </c>
      <c r="AQ88" s="59">
        <v>-3552860.63</v>
      </c>
      <c r="AR88" s="59">
        <v>-3936112.49</v>
      </c>
      <c r="AS88" s="59">
        <v>-3808358.58</v>
      </c>
      <c r="AT88" s="59">
        <v>-3936102.62</v>
      </c>
      <c r="AU88" s="59">
        <v>-3808358.58</v>
      </c>
      <c r="AV88" s="59">
        <v>-3936102.62</v>
      </c>
      <c r="AW88" s="59">
        <v>-3936102.62</v>
      </c>
      <c r="AX88" s="59">
        <v>-3808358.58</v>
      </c>
      <c r="AY88" s="59">
        <v>-3936102.62</v>
      </c>
      <c r="AZ88" s="59">
        <v>-3808358.58</v>
      </c>
      <c r="BA88" s="59">
        <v>3808358.58</v>
      </c>
    </row>
    <row r="89" spans="1:53" s="46" customFormat="1" outlineLevel="2">
      <c r="A89" s="46" t="s">
        <v>328</v>
      </c>
      <c r="B89" s="47" t="s">
        <v>329</v>
      </c>
      <c r="C89" s="48" t="s">
        <v>330</v>
      </c>
      <c r="D89" s="49"/>
      <c r="E89" s="50"/>
      <c r="F89" s="51">
        <v>14448.380000000001</v>
      </c>
      <c r="G89" s="51">
        <v>-12882.45</v>
      </c>
      <c r="H89" s="52">
        <v>27330.83</v>
      </c>
      <c r="I89" s="53">
        <v>2.1215552942181031</v>
      </c>
      <c r="J89" s="54"/>
      <c r="K89" s="51">
        <v>160057.63</v>
      </c>
      <c r="L89" s="51">
        <v>-149816.07</v>
      </c>
      <c r="M89" s="52">
        <v>309873.7</v>
      </c>
      <c r="N89" s="53">
        <v>2.0683608907909545</v>
      </c>
      <c r="O89" s="55"/>
      <c r="P89" s="54"/>
      <c r="Q89" s="51">
        <v>39863.770000000004</v>
      </c>
      <c r="R89" s="51">
        <v>-36711.18</v>
      </c>
      <c r="S89" s="52">
        <v>76574.950000000012</v>
      </c>
      <c r="T89" s="53">
        <v>2.0858754744467491</v>
      </c>
      <c r="U89" s="54"/>
      <c r="V89" s="51">
        <v>143260.31</v>
      </c>
      <c r="W89" s="51">
        <v>-164024.9</v>
      </c>
      <c r="X89" s="52">
        <v>307285.20999999996</v>
      </c>
      <c r="Y89" s="53">
        <v>1.8734058670360414</v>
      </c>
      <c r="Z89" s="56"/>
      <c r="AA89" s="57">
        <v>-14208.83</v>
      </c>
      <c r="AB89" s="58"/>
      <c r="AC89" s="59">
        <v>-17219.150000000001</v>
      </c>
      <c r="AD89" s="59">
        <v>-15395.06</v>
      </c>
      <c r="AE89" s="59">
        <v>-13413.58</v>
      </c>
      <c r="AF89" s="59">
        <v>-11736.630000000001</v>
      </c>
      <c r="AG89" s="59">
        <v>-12534.75</v>
      </c>
      <c r="AH89" s="59">
        <v>-12916.75</v>
      </c>
      <c r="AI89" s="59">
        <v>-15391.17</v>
      </c>
      <c r="AJ89" s="59">
        <v>-14497.800000000001</v>
      </c>
      <c r="AK89" s="59">
        <v>-12531.45</v>
      </c>
      <c r="AL89" s="59">
        <v>-11297.28</v>
      </c>
      <c r="AM89" s="59">
        <v>-12882.45</v>
      </c>
      <c r="AN89" s="59">
        <v>-16797.32</v>
      </c>
      <c r="AO89" s="58"/>
      <c r="AP89" s="59">
        <v>18251.23</v>
      </c>
      <c r="AQ89" s="59">
        <v>16355.74</v>
      </c>
      <c r="AR89" s="59">
        <v>14687.18</v>
      </c>
      <c r="AS89" s="59">
        <v>12799.300000000001</v>
      </c>
      <c r="AT89" s="59">
        <v>12975.94</v>
      </c>
      <c r="AU89" s="59">
        <v>13935.9</v>
      </c>
      <c r="AV89" s="59">
        <v>15468.15</v>
      </c>
      <c r="AW89" s="59">
        <v>15720.42</v>
      </c>
      <c r="AX89" s="59">
        <v>13361.67</v>
      </c>
      <c r="AY89" s="59">
        <v>12053.72</v>
      </c>
      <c r="AZ89" s="59">
        <v>14448.380000000001</v>
      </c>
      <c r="BA89" s="59">
        <v>-14448.380000000001</v>
      </c>
    </row>
    <row r="90" spans="1:53" s="46" customFormat="1" outlineLevel="2">
      <c r="A90" s="46" t="s">
        <v>331</v>
      </c>
      <c r="B90" s="47" t="s">
        <v>332</v>
      </c>
      <c r="C90" s="48" t="s">
        <v>333</v>
      </c>
      <c r="D90" s="49"/>
      <c r="E90" s="50"/>
      <c r="F90" s="51">
        <v>129217.23</v>
      </c>
      <c r="G90" s="51">
        <v>101151.3</v>
      </c>
      <c r="H90" s="52">
        <v>28065.929999999993</v>
      </c>
      <c r="I90" s="53">
        <v>0.27746484721402487</v>
      </c>
      <c r="J90" s="54"/>
      <c r="K90" s="51">
        <v>1421344.38</v>
      </c>
      <c r="L90" s="51">
        <v>1107425.44</v>
      </c>
      <c r="M90" s="52">
        <v>313918.93999999994</v>
      </c>
      <c r="N90" s="53">
        <v>0.28346733663622531</v>
      </c>
      <c r="O90" s="55"/>
      <c r="P90" s="54"/>
      <c r="Q90" s="51">
        <v>387651.69</v>
      </c>
      <c r="R90" s="51">
        <v>303442.84000000003</v>
      </c>
      <c r="S90" s="52">
        <v>84208.849999999977</v>
      </c>
      <c r="T90" s="53">
        <v>0.27751140873846281</v>
      </c>
      <c r="U90" s="54"/>
      <c r="V90" s="51">
        <v>1522495.68</v>
      </c>
      <c r="W90" s="51">
        <v>1219862.3399999999</v>
      </c>
      <c r="X90" s="52">
        <v>302633.34000000008</v>
      </c>
      <c r="Y90" s="53">
        <v>0.24808810804012535</v>
      </c>
      <c r="Z90" s="56"/>
      <c r="AA90" s="57">
        <v>112436.90000000001</v>
      </c>
      <c r="AB90" s="58"/>
      <c r="AC90" s="59">
        <v>100109.84</v>
      </c>
      <c r="AD90" s="59">
        <v>100109.78</v>
      </c>
      <c r="AE90" s="59">
        <v>100109.78</v>
      </c>
      <c r="AF90" s="59">
        <v>100109.78</v>
      </c>
      <c r="AG90" s="59">
        <v>100109.78</v>
      </c>
      <c r="AH90" s="59">
        <v>101157.27</v>
      </c>
      <c r="AI90" s="59">
        <v>101151.29000000001</v>
      </c>
      <c r="AJ90" s="59">
        <v>101125.08</v>
      </c>
      <c r="AK90" s="59">
        <v>101140.25</v>
      </c>
      <c r="AL90" s="59">
        <v>101151.29000000001</v>
      </c>
      <c r="AM90" s="59">
        <v>101151.3</v>
      </c>
      <c r="AN90" s="59">
        <v>101151.3</v>
      </c>
      <c r="AO90" s="58"/>
      <c r="AP90" s="59">
        <v>129200.33</v>
      </c>
      <c r="AQ90" s="59">
        <v>129200.64</v>
      </c>
      <c r="AR90" s="59">
        <v>129209.88</v>
      </c>
      <c r="AS90" s="59">
        <v>129216</v>
      </c>
      <c r="AT90" s="59">
        <v>129215.99</v>
      </c>
      <c r="AU90" s="59">
        <v>129215.99</v>
      </c>
      <c r="AV90" s="59">
        <v>129216.63</v>
      </c>
      <c r="AW90" s="59">
        <v>129217.23</v>
      </c>
      <c r="AX90" s="59">
        <v>129217.23</v>
      </c>
      <c r="AY90" s="59">
        <v>129217.23</v>
      </c>
      <c r="AZ90" s="59">
        <v>129217.23</v>
      </c>
      <c r="BA90" s="59">
        <v>-129217.22</v>
      </c>
    </row>
    <row r="91" spans="1:53" s="46" customFormat="1" outlineLevel="2">
      <c r="A91" s="46" t="s">
        <v>334</v>
      </c>
      <c r="B91" s="47" t="s">
        <v>335</v>
      </c>
      <c r="C91" s="48" t="s">
        <v>336</v>
      </c>
      <c r="D91" s="49"/>
      <c r="E91" s="50"/>
      <c r="F91" s="51">
        <v>113333.48</v>
      </c>
      <c r="G91" s="51">
        <v>92400.430000000008</v>
      </c>
      <c r="H91" s="52">
        <v>20933.049999999988</v>
      </c>
      <c r="I91" s="53">
        <v>0.22654710589550273</v>
      </c>
      <c r="J91" s="54"/>
      <c r="K91" s="51">
        <v>1246713.31</v>
      </c>
      <c r="L91" s="51">
        <v>1016256.41</v>
      </c>
      <c r="M91" s="52">
        <v>230456.90000000002</v>
      </c>
      <c r="N91" s="53">
        <v>0.2267704269634078</v>
      </c>
      <c r="O91" s="55"/>
      <c r="P91" s="54"/>
      <c r="Q91" s="51">
        <v>340000.44</v>
      </c>
      <c r="R91" s="51">
        <v>277212.32</v>
      </c>
      <c r="S91" s="52">
        <v>62788.119999999995</v>
      </c>
      <c r="T91" s="53">
        <v>0.22649830281713307</v>
      </c>
      <c r="U91" s="54"/>
      <c r="V91" s="51">
        <v>1339113.74</v>
      </c>
      <c r="W91" s="51">
        <v>1117221.22</v>
      </c>
      <c r="X91" s="52">
        <v>221892.52000000002</v>
      </c>
      <c r="Y91" s="53">
        <v>0.19861108617324688</v>
      </c>
      <c r="Z91" s="56"/>
      <c r="AA91" s="57">
        <v>100964.81</v>
      </c>
      <c r="AB91" s="58"/>
      <c r="AC91" s="59">
        <v>92364.49</v>
      </c>
      <c r="AD91" s="59">
        <v>92364.52</v>
      </c>
      <c r="AE91" s="59">
        <v>92364.52</v>
      </c>
      <c r="AF91" s="59">
        <v>92364.52</v>
      </c>
      <c r="AG91" s="59">
        <v>92364.52</v>
      </c>
      <c r="AH91" s="59">
        <v>92394.45</v>
      </c>
      <c r="AI91" s="59">
        <v>92400.430000000008</v>
      </c>
      <c r="AJ91" s="59">
        <v>92426.64</v>
      </c>
      <c r="AK91" s="59">
        <v>92411.46</v>
      </c>
      <c r="AL91" s="59">
        <v>92400.430000000008</v>
      </c>
      <c r="AM91" s="59">
        <v>92400.430000000008</v>
      </c>
      <c r="AN91" s="59">
        <v>92400.430000000008</v>
      </c>
      <c r="AO91" s="58"/>
      <c r="AP91" s="59">
        <v>113350.25</v>
      </c>
      <c r="AQ91" s="59">
        <v>113350.07</v>
      </c>
      <c r="AR91" s="59">
        <v>113340.83</v>
      </c>
      <c r="AS91" s="59">
        <v>113334.72</v>
      </c>
      <c r="AT91" s="59">
        <v>113334.72</v>
      </c>
      <c r="AU91" s="59">
        <v>113334.72</v>
      </c>
      <c r="AV91" s="59">
        <v>113334.08</v>
      </c>
      <c r="AW91" s="59">
        <v>113333.48</v>
      </c>
      <c r="AX91" s="59">
        <v>113333.48</v>
      </c>
      <c r="AY91" s="59">
        <v>113333.48</v>
      </c>
      <c r="AZ91" s="59">
        <v>113333.48</v>
      </c>
      <c r="BA91" s="59">
        <v>-113333.48</v>
      </c>
    </row>
    <row r="92" spans="1:53" s="46" customFormat="1" outlineLevel="2">
      <c r="A92" s="46" t="s">
        <v>337</v>
      </c>
      <c r="B92" s="47" t="s">
        <v>338</v>
      </c>
      <c r="C92" s="48" t="s">
        <v>339</v>
      </c>
      <c r="D92" s="49"/>
      <c r="E92" s="50"/>
      <c r="F92" s="51">
        <v>-95607.77</v>
      </c>
      <c r="G92" s="51">
        <v>-74282.83</v>
      </c>
      <c r="H92" s="52">
        <v>-21324.940000000002</v>
      </c>
      <c r="I92" s="53">
        <v>-0.28707764634169164</v>
      </c>
      <c r="J92" s="54"/>
      <c r="K92" s="51">
        <v>-1051685.2</v>
      </c>
      <c r="L92" s="51">
        <v>-817111.13</v>
      </c>
      <c r="M92" s="52">
        <v>-234574.06999999995</v>
      </c>
      <c r="N92" s="53">
        <v>-0.28707731590928148</v>
      </c>
      <c r="O92" s="55"/>
      <c r="P92" s="54"/>
      <c r="Q92" s="51">
        <v>-286823.31</v>
      </c>
      <c r="R92" s="51">
        <v>-222848.49</v>
      </c>
      <c r="S92" s="52">
        <v>-63974.820000000007</v>
      </c>
      <c r="T92" s="53">
        <v>-0.28707764634169164</v>
      </c>
      <c r="U92" s="54"/>
      <c r="V92" s="51">
        <v>-1125968.03</v>
      </c>
      <c r="W92" s="51">
        <v>-899434.04</v>
      </c>
      <c r="X92" s="52">
        <v>-226533.99</v>
      </c>
      <c r="Y92" s="53">
        <v>-0.25186281586585268</v>
      </c>
      <c r="Z92" s="56"/>
      <c r="AA92" s="57">
        <v>-82322.91</v>
      </c>
      <c r="AB92" s="58"/>
      <c r="AC92" s="59">
        <v>-74282.83</v>
      </c>
      <c r="AD92" s="59">
        <v>-74282.83</v>
      </c>
      <c r="AE92" s="59">
        <v>-74282.83</v>
      </c>
      <c r="AF92" s="59">
        <v>-74282.83</v>
      </c>
      <c r="AG92" s="59">
        <v>-74282.83</v>
      </c>
      <c r="AH92" s="59">
        <v>-74282.83</v>
      </c>
      <c r="AI92" s="59">
        <v>-74282.83</v>
      </c>
      <c r="AJ92" s="59">
        <v>-74282.83</v>
      </c>
      <c r="AK92" s="59">
        <v>-74282.83</v>
      </c>
      <c r="AL92" s="59">
        <v>-74282.83</v>
      </c>
      <c r="AM92" s="59">
        <v>-74282.83</v>
      </c>
      <c r="AN92" s="59">
        <v>-74282.83</v>
      </c>
      <c r="AO92" s="58"/>
      <c r="AP92" s="59">
        <v>-95607.5</v>
      </c>
      <c r="AQ92" s="59">
        <v>-95607.5</v>
      </c>
      <c r="AR92" s="59">
        <v>-95608.040000000008</v>
      </c>
      <c r="AS92" s="59">
        <v>-95607.77</v>
      </c>
      <c r="AT92" s="59">
        <v>-95607.77</v>
      </c>
      <c r="AU92" s="59">
        <v>-95607.77</v>
      </c>
      <c r="AV92" s="59">
        <v>-95607.77</v>
      </c>
      <c r="AW92" s="59">
        <v>-95607.77</v>
      </c>
      <c r="AX92" s="59">
        <v>-95607.77</v>
      </c>
      <c r="AY92" s="59">
        <v>-95607.77</v>
      </c>
      <c r="AZ92" s="59">
        <v>-95607.77</v>
      </c>
      <c r="BA92" s="59">
        <v>95607.77</v>
      </c>
    </row>
    <row r="93" spans="1:53" s="46" customFormat="1" outlineLevel="2">
      <c r="A93" s="46" t="s">
        <v>340</v>
      </c>
      <c r="B93" s="47" t="s">
        <v>341</v>
      </c>
      <c r="C93" s="48" t="s">
        <v>342</v>
      </c>
      <c r="D93" s="49"/>
      <c r="E93" s="50"/>
      <c r="F93" s="51">
        <v>3971.42</v>
      </c>
      <c r="G93" s="51">
        <v>3330.82</v>
      </c>
      <c r="H93" s="52">
        <v>640.59999999999991</v>
      </c>
      <c r="I93" s="53">
        <v>0.19232501305984709</v>
      </c>
      <c r="J93" s="54"/>
      <c r="K93" s="51">
        <v>43685.55</v>
      </c>
      <c r="L93" s="51">
        <v>42026.16</v>
      </c>
      <c r="M93" s="52">
        <v>1659.3899999999994</v>
      </c>
      <c r="N93" s="53">
        <v>3.9484692391596077E-2</v>
      </c>
      <c r="O93" s="55"/>
      <c r="P93" s="54"/>
      <c r="Q93" s="51">
        <v>11914.25</v>
      </c>
      <c r="R93" s="51">
        <v>9992.4600000000009</v>
      </c>
      <c r="S93" s="52">
        <v>1921.7899999999991</v>
      </c>
      <c r="T93" s="53">
        <v>0.19232401230527807</v>
      </c>
      <c r="U93" s="54"/>
      <c r="V93" s="51">
        <v>47016.37</v>
      </c>
      <c r="W93" s="51">
        <v>46598.990000000005</v>
      </c>
      <c r="X93" s="52">
        <v>417.37999999999738</v>
      </c>
      <c r="Y93" s="53">
        <v>8.95684648959124E-3</v>
      </c>
      <c r="Z93" s="56"/>
      <c r="AA93" s="57">
        <v>4572.83</v>
      </c>
      <c r="AB93" s="58"/>
      <c r="AC93" s="59">
        <v>4408.25</v>
      </c>
      <c r="AD93" s="59">
        <v>4408.24</v>
      </c>
      <c r="AE93" s="59">
        <v>4408.25</v>
      </c>
      <c r="AF93" s="59">
        <v>4408.25</v>
      </c>
      <c r="AG93" s="59">
        <v>4408.25</v>
      </c>
      <c r="AH93" s="59">
        <v>3330.82</v>
      </c>
      <c r="AI93" s="59">
        <v>3330.82</v>
      </c>
      <c r="AJ93" s="59">
        <v>3330.82</v>
      </c>
      <c r="AK93" s="59">
        <v>3330.81</v>
      </c>
      <c r="AL93" s="59">
        <v>3330.83</v>
      </c>
      <c r="AM93" s="59">
        <v>3330.82</v>
      </c>
      <c r="AN93" s="59">
        <v>3330.82</v>
      </c>
      <c r="AO93" s="58"/>
      <c r="AP93" s="59">
        <v>3971.4100000000003</v>
      </c>
      <c r="AQ93" s="59">
        <v>3971.4100000000003</v>
      </c>
      <c r="AR93" s="59">
        <v>3971.4100000000003</v>
      </c>
      <c r="AS93" s="59">
        <v>3971.4100000000003</v>
      </c>
      <c r="AT93" s="59">
        <v>3971.4100000000003</v>
      </c>
      <c r="AU93" s="59">
        <v>3971.42</v>
      </c>
      <c r="AV93" s="59">
        <v>3971.4100000000003</v>
      </c>
      <c r="AW93" s="59">
        <v>3971.42</v>
      </c>
      <c r="AX93" s="59">
        <v>3971.42</v>
      </c>
      <c r="AY93" s="59">
        <v>3971.4100000000003</v>
      </c>
      <c r="AZ93" s="59">
        <v>3971.42</v>
      </c>
      <c r="BA93" s="59">
        <v>-3971.4100000000003</v>
      </c>
    </row>
    <row r="94" spans="1:53" s="46" customFormat="1" outlineLevel="2">
      <c r="A94" s="46" t="s">
        <v>343</v>
      </c>
      <c r="B94" s="47" t="s">
        <v>344</v>
      </c>
      <c r="C94" s="48" t="s">
        <v>345</v>
      </c>
      <c r="D94" s="49"/>
      <c r="E94" s="50"/>
      <c r="F94" s="51">
        <v>19909.260000000002</v>
      </c>
      <c r="G94" s="51">
        <v>7552</v>
      </c>
      <c r="H94" s="52">
        <v>12357.260000000002</v>
      </c>
      <c r="I94" s="53">
        <v>1.6362897245762715</v>
      </c>
      <c r="J94" s="54"/>
      <c r="K94" s="51">
        <v>-1579229.1600000001</v>
      </c>
      <c r="L94" s="51">
        <v>-155839</v>
      </c>
      <c r="M94" s="52">
        <v>-1423390.1600000001</v>
      </c>
      <c r="N94" s="53">
        <v>-9.1337223673149861</v>
      </c>
      <c r="O94" s="55"/>
      <c r="P94" s="54"/>
      <c r="Q94" s="51">
        <v>59727.78</v>
      </c>
      <c r="R94" s="51">
        <v>22656</v>
      </c>
      <c r="S94" s="52">
        <v>37071.78</v>
      </c>
      <c r="T94" s="53">
        <v>1.6362897245762711</v>
      </c>
      <c r="U94" s="54"/>
      <c r="V94" s="51">
        <v>-1571677.1600000001</v>
      </c>
      <c r="W94" s="51">
        <v>-155839</v>
      </c>
      <c r="X94" s="52">
        <v>-1415838.1600000001</v>
      </c>
      <c r="Y94" s="53">
        <v>-9.0852620974210581</v>
      </c>
      <c r="Z94" s="56"/>
      <c r="AA94" s="57">
        <v>0</v>
      </c>
      <c r="AB94" s="58"/>
      <c r="AC94" s="59">
        <v>7552</v>
      </c>
      <c r="AD94" s="59">
        <v>7552</v>
      </c>
      <c r="AE94" s="59">
        <v>7552</v>
      </c>
      <c r="AF94" s="59">
        <v>7552</v>
      </c>
      <c r="AG94" s="59">
        <v>7552</v>
      </c>
      <c r="AH94" s="59">
        <v>-231359</v>
      </c>
      <c r="AI94" s="59">
        <v>7552</v>
      </c>
      <c r="AJ94" s="59">
        <v>7552</v>
      </c>
      <c r="AK94" s="59">
        <v>7552</v>
      </c>
      <c r="AL94" s="59">
        <v>7552</v>
      </c>
      <c r="AM94" s="59">
        <v>7552</v>
      </c>
      <c r="AN94" s="59">
        <v>7552</v>
      </c>
      <c r="AO94" s="58"/>
      <c r="AP94" s="59">
        <v>19909.25</v>
      </c>
      <c r="AQ94" s="59">
        <v>19909.25</v>
      </c>
      <c r="AR94" s="59">
        <v>19909.260000000002</v>
      </c>
      <c r="AS94" s="59">
        <v>19909.260000000002</v>
      </c>
      <c r="AT94" s="59">
        <v>19909.260000000002</v>
      </c>
      <c r="AU94" s="59">
        <v>-1778321.74</v>
      </c>
      <c r="AV94" s="59">
        <v>19909.260000000002</v>
      </c>
      <c r="AW94" s="59">
        <v>19909.260000000002</v>
      </c>
      <c r="AX94" s="59">
        <v>19909.260000000002</v>
      </c>
      <c r="AY94" s="59">
        <v>19909.260000000002</v>
      </c>
      <c r="AZ94" s="59">
        <v>19909.260000000002</v>
      </c>
      <c r="BA94" s="59">
        <v>0</v>
      </c>
    </row>
    <row r="95" spans="1:53" s="46" customFormat="1" outlineLevel="2">
      <c r="A95" s="46" t="s">
        <v>346</v>
      </c>
      <c r="B95" s="47" t="s">
        <v>347</v>
      </c>
      <c r="C95" s="48" t="s">
        <v>348</v>
      </c>
      <c r="D95" s="49"/>
      <c r="E95" s="50"/>
      <c r="F95" s="51">
        <v>-19909.240000000002</v>
      </c>
      <c r="G95" s="51">
        <v>-105887.25</v>
      </c>
      <c r="H95" s="52">
        <v>85978.01</v>
      </c>
      <c r="I95" s="53">
        <v>0.8119769849533347</v>
      </c>
      <c r="J95" s="54"/>
      <c r="K95" s="51">
        <v>1579229.3399999999</v>
      </c>
      <c r="L95" s="51">
        <v>-925848.75</v>
      </c>
      <c r="M95" s="52">
        <v>2505078.09</v>
      </c>
      <c r="N95" s="53">
        <v>2.7057098581166739</v>
      </c>
      <c r="O95" s="55"/>
      <c r="P95" s="54"/>
      <c r="Q95" s="51">
        <v>-59727.72</v>
      </c>
      <c r="R95" s="51">
        <v>-317661.75</v>
      </c>
      <c r="S95" s="52">
        <v>257934.03</v>
      </c>
      <c r="T95" s="53">
        <v>0.81197698495333481</v>
      </c>
      <c r="U95" s="54"/>
      <c r="V95" s="51">
        <v>1473342.0899999999</v>
      </c>
      <c r="W95" s="51">
        <v>-661675.31000000006</v>
      </c>
      <c r="X95" s="52">
        <v>2135017.4</v>
      </c>
      <c r="Y95" s="53">
        <v>3.2266843990294873</v>
      </c>
      <c r="Z95" s="56"/>
      <c r="AA95" s="57">
        <v>264173.44</v>
      </c>
      <c r="AB95" s="58"/>
      <c r="AC95" s="59">
        <v>-105887.25</v>
      </c>
      <c r="AD95" s="59">
        <v>-105887.25</v>
      </c>
      <c r="AE95" s="59">
        <v>-105887.25</v>
      </c>
      <c r="AF95" s="59">
        <v>-105887.25</v>
      </c>
      <c r="AG95" s="59">
        <v>-105887.25</v>
      </c>
      <c r="AH95" s="59">
        <v>133023.75</v>
      </c>
      <c r="AI95" s="59">
        <v>-105887.25</v>
      </c>
      <c r="AJ95" s="59">
        <v>-105887.25</v>
      </c>
      <c r="AK95" s="59">
        <v>-105887.25</v>
      </c>
      <c r="AL95" s="59">
        <v>-105887.25</v>
      </c>
      <c r="AM95" s="59">
        <v>-105887.25</v>
      </c>
      <c r="AN95" s="59">
        <v>-105887.25</v>
      </c>
      <c r="AO95" s="58"/>
      <c r="AP95" s="59">
        <v>0</v>
      </c>
      <c r="AQ95" s="59">
        <v>-39818.5</v>
      </c>
      <c r="AR95" s="59">
        <v>-19909.240000000002</v>
      </c>
      <c r="AS95" s="59">
        <v>-19909.240000000002</v>
      </c>
      <c r="AT95" s="59">
        <v>-19909.240000000002</v>
      </c>
      <c r="AU95" s="59">
        <v>1778321.76</v>
      </c>
      <c r="AV95" s="59">
        <v>-19909.240000000002</v>
      </c>
      <c r="AW95" s="59">
        <v>-19909.240000000002</v>
      </c>
      <c r="AX95" s="59">
        <v>-19909.240000000002</v>
      </c>
      <c r="AY95" s="59">
        <v>-19909.240000000002</v>
      </c>
      <c r="AZ95" s="59">
        <v>-19909.240000000002</v>
      </c>
      <c r="BA95" s="59">
        <v>0</v>
      </c>
    </row>
    <row r="96" spans="1:53" s="46" customFormat="1" outlineLevel="2">
      <c r="A96" s="46" t="s">
        <v>349</v>
      </c>
      <c r="B96" s="47" t="s">
        <v>350</v>
      </c>
      <c r="C96" s="48" t="s">
        <v>351</v>
      </c>
      <c r="D96" s="49"/>
      <c r="E96" s="50"/>
      <c r="F96" s="51">
        <v>-717.83</v>
      </c>
      <c r="G96" s="51">
        <v>-4885.42</v>
      </c>
      <c r="H96" s="52">
        <v>4167.59</v>
      </c>
      <c r="I96" s="53">
        <v>0.85306688063666991</v>
      </c>
      <c r="J96" s="54"/>
      <c r="K96" s="51">
        <v>54875.87</v>
      </c>
      <c r="L96" s="51">
        <v>-45125.62</v>
      </c>
      <c r="M96" s="52">
        <v>100001.49</v>
      </c>
      <c r="N96" s="53">
        <v>2.2160690534556644</v>
      </c>
      <c r="O96" s="55"/>
      <c r="P96" s="54"/>
      <c r="Q96" s="51">
        <v>-2153.4900000000002</v>
      </c>
      <c r="R96" s="51">
        <v>-14656.26</v>
      </c>
      <c r="S96" s="52">
        <v>12502.77</v>
      </c>
      <c r="T96" s="53">
        <v>0.85306688063666991</v>
      </c>
      <c r="U96" s="54"/>
      <c r="V96" s="51">
        <v>49990.450000000004</v>
      </c>
      <c r="W96" s="51">
        <v>-31067.130000000005</v>
      </c>
      <c r="X96" s="52">
        <v>81057.580000000016</v>
      </c>
      <c r="Y96" s="53">
        <v>2.6091106581135755</v>
      </c>
      <c r="Z96" s="56"/>
      <c r="AA96" s="57">
        <v>14058.49</v>
      </c>
      <c r="AB96" s="58"/>
      <c r="AC96" s="59">
        <v>-4885.42</v>
      </c>
      <c r="AD96" s="59">
        <v>-4885.42</v>
      </c>
      <c r="AE96" s="59">
        <v>-4885.42</v>
      </c>
      <c r="AF96" s="59">
        <v>-4885.42</v>
      </c>
      <c r="AG96" s="59">
        <v>-4885.42</v>
      </c>
      <c r="AH96" s="59">
        <v>3728.58</v>
      </c>
      <c r="AI96" s="59">
        <v>-4885.42</v>
      </c>
      <c r="AJ96" s="59">
        <v>-4885.42</v>
      </c>
      <c r="AK96" s="59">
        <v>-4885.42</v>
      </c>
      <c r="AL96" s="59">
        <v>-4885.42</v>
      </c>
      <c r="AM96" s="59">
        <v>-4885.42</v>
      </c>
      <c r="AN96" s="59">
        <v>-4885.42</v>
      </c>
      <c r="AO96" s="58"/>
      <c r="AP96" s="59">
        <v>0</v>
      </c>
      <c r="AQ96" s="59">
        <v>-1435.66</v>
      </c>
      <c r="AR96" s="59">
        <v>-717.83</v>
      </c>
      <c r="AS96" s="59">
        <v>-717.83</v>
      </c>
      <c r="AT96" s="59">
        <v>-717.83</v>
      </c>
      <c r="AU96" s="59">
        <v>62054.17</v>
      </c>
      <c r="AV96" s="59">
        <v>-717.83</v>
      </c>
      <c r="AW96" s="59">
        <v>-717.83</v>
      </c>
      <c r="AX96" s="59">
        <v>-717.83</v>
      </c>
      <c r="AY96" s="59">
        <v>-717.83</v>
      </c>
      <c r="AZ96" s="59">
        <v>-717.83</v>
      </c>
      <c r="BA96" s="59">
        <v>0</v>
      </c>
    </row>
    <row r="97" spans="1:53" s="46" customFormat="1" outlineLevel="2">
      <c r="A97" s="46" t="s">
        <v>352</v>
      </c>
      <c r="B97" s="47" t="s">
        <v>353</v>
      </c>
      <c r="C97" s="48" t="s">
        <v>354</v>
      </c>
      <c r="D97" s="49"/>
      <c r="E97" s="50"/>
      <c r="F97" s="51">
        <v>-2909.09</v>
      </c>
      <c r="G97" s="51">
        <v>-14527.62</v>
      </c>
      <c r="H97" s="52">
        <v>11618.53</v>
      </c>
      <c r="I97" s="53">
        <v>0.79975453653110418</v>
      </c>
      <c r="J97" s="54"/>
      <c r="K97" s="51">
        <v>229385.01</v>
      </c>
      <c r="L97" s="51">
        <v>-124894.81</v>
      </c>
      <c r="M97" s="52">
        <v>354279.82</v>
      </c>
      <c r="N97" s="53">
        <v>2.8366256372062217</v>
      </c>
      <c r="O97" s="55"/>
      <c r="P97" s="54"/>
      <c r="Q97" s="51">
        <v>-8727.27</v>
      </c>
      <c r="R97" s="51">
        <v>-43582.86</v>
      </c>
      <c r="S97" s="52">
        <v>34855.589999999997</v>
      </c>
      <c r="T97" s="53">
        <v>0.79975453653110407</v>
      </c>
      <c r="U97" s="54"/>
      <c r="V97" s="51">
        <v>214857.39</v>
      </c>
      <c r="W97" s="51">
        <v>-91826.57</v>
      </c>
      <c r="X97" s="52">
        <v>306683.96000000002</v>
      </c>
      <c r="Y97" s="53">
        <v>3.339817222836484</v>
      </c>
      <c r="Z97" s="56"/>
      <c r="AA97" s="57">
        <v>33068.239999999998</v>
      </c>
      <c r="AB97" s="58"/>
      <c r="AC97" s="59">
        <v>-14527.61</v>
      </c>
      <c r="AD97" s="59">
        <v>-14527.62</v>
      </c>
      <c r="AE97" s="59">
        <v>-14527.62</v>
      </c>
      <c r="AF97" s="59">
        <v>-14527.62</v>
      </c>
      <c r="AG97" s="59">
        <v>-14527.62</v>
      </c>
      <c r="AH97" s="59">
        <v>20381.38</v>
      </c>
      <c r="AI97" s="59">
        <v>-14527.62</v>
      </c>
      <c r="AJ97" s="59">
        <v>-14527.62</v>
      </c>
      <c r="AK97" s="59">
        <v>-14527.62</v>
      </c>
      <c r="AL97" s="59">
        <v>-14527.62</v>
      </c>
      <c r="AM97" s="59">
        <v>-14527.62</v>
      </c>
      <c r="AN97" s="59">
        <v>-14527.62</v>
      </c>
      <c r="AO97" s="58"/>
      <c r="AP97" s="59">
        <v>0</v>
      </c>
      <c r="AQ97" s="59">
        <v>-5818.18</v>
      </c>
      <c r="AR97" s="59">
        <v>-2909.09</v>
      </c>
      <c r="AS97" s="59">
        <v>-2909.09</v>
      </c>
      <c r="AT97" s="59">
        <v>-2909.09</v>
      </c>
      <c r="AU97" s="59">
        <v>258475.91</v>
      </c>
      <c r="AV97" s="59">
        <v>-2909.09</v>
      </c>
      <c r="AW97" s="59">
        <v>-2909.09</v>
      </c>
      <c r="AX97" s="59">
        <v>-2909.09</v>
      </c>
      <c r="AY97" s="59">
        <v>-2909.09</v>
      </c>
      <c r="AZ97" s="59">
        <v>-2909.09</v>
      </c>
      <c r="BA97" s="59">
        <v>0</v>
      </c>
    </row>
    <row r="98" spans="1:53" s="46" customFormat="1" outlineLevel="2">
      <c r="A98" s="46" t="s">
        <v>355</v>
      </c>
      <c r="B98" s="47" t="s">
        <v>356</v>
      </c>
      <c r="C98" s="48" t="s">
        <v>357</v>
      </c>
      <c r="D98" s="49"/>
      <c r="E98" s="50"/>
      <c r="F98" s="51">
        <v>0</v>
      </c>
      <c r="G98" s="51">
        <v>-6193.46</v>
      </c>
      <c r="H98" s="52">
        <v>6193.46</v>
      </c>
      <c r="I98" s="53" t="s">
        <v>157</v>
      </c>
      <c r="J98" s="54"/>
      <c r="K98" s="51">
        <v>0</v>
      </c>
      <c r="L98" s="51">
        <v>-68128.02</v>
      </c>
      <c r="M98" s="52">
        <v>68128.02</v>
      </c>
      <c r="N98" s="53" t="s">
        <v>157</v>
      </c>
      <c r="O98" s="55"/>
      <c r="P98" s="54"/>
      <c r="Q98" s="51">
        <v>0</v>
      </c>
      <c r="R98" s="51">
        <v>-18580.38</v>
      </c>
      <c r="S98" s="52">
        <v>18580.38</v>
      </c>
      <c r="T98" s="53" t="s">
        <v>157</v>
      </c>
      <c r="U98" s="54"/>
      <c r="V98" s="51">
        <v>-6193.46</v>
      </c>
      <c r="W98" s="51">
        <v>-68128.02</v>
      </c>
      <c r="X98" s="52">
        <v>61934.560000000005</v>
      </c>
      <c r="Y98" s="53">
        <v>0.90909085571546044</v>
      </c>
      <c r="Z98" s="56"/>
      <c r="AA98" s="57">
        <v>0</v>
      </c>
      <c r="AB98" s="58"/>
      <c r="AC98" s="59">
        <v>-6193.42</v>
      </c>
      <c r="AD98" s="59">
        <v>-6193.46</v>
      </c>
      <c r="AE98" s="59">
        <v>-6193.46</v>
      </c>
      <c r="AF98" s="59">
        <v>-6193.46</v>
      </c>
      <c r="AG98" s="59">
        <v>-6193.46</v>
      </c>
      <c r="AH98" s="59">
        <v>-6193.46</v>
      </c>
      <c r="AI98" s="59">
        <v>-6193.46</v>
      </c>
      <c r="AJ98" s="59">
        <v>-6193.46</v>
      </c>
      <c r="AK98" s="59">
        <v>-6193.46</v>
      </c>
      <c r="AL98" s="59">
        <v>-6193.46</v>
      </c>
      <c r="AM98" s="59">
        <v>-6193.46</v>
      </c>
      <c r="AN98" s="59">
        <v>-6193.46</v>
      </c>
      <c r="AO98" s="58"/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</row>
    <row r="99" spans="1:53" s="46" customFormat="1" outlineLevel="2">
      <c r="A99" s="46" t="s">
        <v>358</v>
      </c>
      <c r="B99" s="47"/>
      <c r="C99" s="48" t="s">
        <v>359</v>
      </c>
      <c r="D99" s="49"/>
      <c r="E99" s="50"/>
      <c r="F99" s="51">
        <v>2354112.7029999983</v>
      </c>
      <c r="G99" s="51">
        <v>2526405.7909999993</v>
      </c>
      <c r="H99" s="52">
        <v>-172293.08800000092</v>
      </c>
      <c r="I99" s="53">
        <v>-6.8196917776935609E-2</v>
      </c>
      <c r="J99" s="54"/>
      <c r="K99" s="51">
        <v>27744841.70299999</v>
      </c>
      <c r="L99" s="51">
        <v>29978585.511000019</v>
      </c>
      <c r="M99" s="52">
        <v>-2233743.8080000281</v>
      </c>
      <c r="N99" s="53">
        <v>-7.4511314324033143E-2</v>
      </c>
      <c r="O99" s="55"/>
      <c r="P99" s="54"/>
      <c r="Q99" s="51">
        <v>7316171.6390000014</v>
      </c>
      <c r="R99" s="51">
        <v>7466145.643000002</v>
      </c>
      <c r="S99" s="52">
        <v>-149974.00400000066</v>
      </c>
      <c r="T99" s="53">
        <v>-2.0087205791466316E-2</v>
      </c>
      <c r="U99" s="54"/>
      <c r="V99" s="51">
        <v>30467870.653999995</v>
      </c>
      <c r="W99" s="51">
        <v>33413382.041000009</v>
      </c>
      <c r="X99" s="52">
        <v>-2945511.3870000131</v>
      </c>
      <c r="Y99" s="53">
        <v>-8.8153644051527411E-2</v>
      </c>
      <c r="Z99" s="56"/>
      <c r="AA99" s="57">
        <v>3434796.53</v>
      </c>
      <c r="AB99" s="58"/>
      <c r="AC99" s="59">
        <v>3244543.2609999999</v>
      </c>
      <c r="AD99" s="59">
        <v>2847584.1809999994</v>
      </c>
      <c r="AE99" s="59">
        <v>3274523.0809999993</v>
      </c>
      <c r="AF99" s="59">
        <v>2447200.6209999998</v>
      </c>
      <c r="AG99" s="59">
        <v>2696961.7210000004</v>
      </c>
      <c r="AH99" s="59">
        <v>2585600.2909999997</v>
      </c>
      <c r="AI99" s="59">
        <v>2643306.5110000004</v>
      </c>
      <c r="AJ99" s="59">
        <v>2772720.2010000008</v>
      </c>
      <c r="AK99" s="59">
        <v>2415236.5609999993</v>
      </c>
      <c r="AL99" s="59">
        <v>2524503.2909999997</v>
      </c>
      <c r="AM99" s="59">
        <v>2526405.7909999993</v>
      </c>
      <c r="AN99" s="59">
        <v>2723028.9509999994</v>
      </c>
      <c r="AO99" s="58"/>
      <c r="AP99" s="59">
        <v>2896811.6530000009</v>
      </c>
      <c r="AQ99" s="59">
        <v>2473713.5530000008</v>
      </c>
      <c r="AR99" s="59">
        <v>2741742.8529999997</v>
      </c>
      <c r="AS99" s="59">
        <v>2674462.0429999996</v>
      </c>
      <c r="AT99" s="59">
        <v>2668975.9730000007</v>
      </c>
      <c r="AU99" s="59">
        <v>1762863.5229999993</v>
      </c>
      <c r="AV99" s="59">
        <v>2639080.4730000002</v>
      </c>
      <c r="AW99" s="59">
        <v>2571019.9929999993</v>
      </c>
      <c r="AX99" s="59">
        <v>2441392.7029999993</v>
      </c>
      <c r="AY99" s="59">
        <v>2520666.2329999991</v>
      </c>
      <c r="AZ99" s="59">
        <v>2354112.7029999983</v>
      </c>
      <c r="BA99" s="59">
        <v>67287724.789000005</v>
      </c>
    </row>
    <row r="100" spans="1:53" s="46" customFormat="1" outlineLevel="2">
      <c r="B100" s="47" t="s">
        <v>360</v>
      </c>
      <c r="C100" s="48" t="s">
        <v>361</v>
      </c>
      <c r="D100" s="49"/>
      <c r="E100" s="50"/>
      <c r="F100" s="51">
        <v>61926904.443000004</v>
      </c>
      <c r="G100" s="51">
        <v>46948188.051000006</v>
      </c>
      <c r="H100" s="52">
        <v>14978716.391999997</v>
      </c>
      <c r="I100" s="53">
        <v>0.31904780597130944</v>
      </c>
      <c r="J100" s="54"/>
      <c r="K100" s="51">
        <v>599781044.21199989</v>
      </c>
      <c r="L100" s="51">
        <v>496446180.10500002</v>
      </c>
      <c r="M100" s="52">
        <v>103334864.10699987</v>
      </c>
      <c r="N100" s="53">
        <v>0.2081491775909006</v>
      </c>
      <c r="O100" s="55"/>
      <c r="P100" s="54"/>
      <c r="Q100" s="51">
        <v>162000904.21899998</v>
      </c>
      <c r="R100" s="51">
        <v>127753874.76300001</v>
      </c>
      <c r="S100" s="52">
        <v>34247029.45599997</v>
      </c>
      <c r="T100" s="53">
        <v>0.26807037766590364</v>
      </c>
      <c r="U100" s="54"/>
      <c r="V100" s="51">
        <v>656090823.47300005</v>
      </c>
      <c r="W100" s="51">
        <v>549973875.89499998</v>
      </c>
      <c r="X100" s="52">
        <v>106116947.57800007</v>
      </c>
      <c r="Y100" s="53">
        <v>0.19294906945409118</v>
      </c>
      <c r="Z100" s="56"/>
      <c r="AA100" s="57">
        <v>53527695.790000007</v>
      </c>
      <c r="AB100" s="58"/>
      <c r="AC100" s="59">
        <v>54000528.081</v>
      </c>
      <c r="AD100" s="59">
        <v>49990118.531000003</v>
      </c>
      <c r="AE100" s="59">
        <v>43744779.651000001</v>
      </c>
      <c r="AF100" s="59">
        <v>39882062.230999991</v>
      </c>
      <c r="AG100" s="59">
        <v>44450563.591000006</v>
      </c>
      <c r="AH100" s="59">
        <v>39077365.305000007</v>
      </c>
      <c r="AI100" s="59">
        <v>50758315.760999992</v>
      </c>
      <c r="AJ100" s="59">
        <v>46788572.190999992</v>
      </c>
      <c r="AK100" s="59">
        <v>41368297.041000001</v>
      </c>
      <c r="AL100" s="59">
        <v>39437389.671000004</v>
      </c>
      <c r="AM100" s="59">
        <v>46948188.051000006</v>
      </c>
      <c r="AN100" s="59">
        <v>56309779.260999992</v>
      </c>
      <c r="AO100" s="58"/>
      <c r="AP100" s="59">
        <v>56804745.562999994</v>
      </c>
      <c r="AQ100" s="59">
        <v>59378964.943000011</v>
      </c>
      <c r="AR100" s="59">
        <v>48079735.813000001</v>
      </c>
      <c r="AS100" s="59">
        <v>50931794.112999991</v>
      </c>
      <c r="AT100" s="59">
        <v>48668661.281999998</v>
      </c>
      <c r="AU100" s="59">
        <v>52126586.723000005</v>
      </c>
      <c r="AV100" s="59">
        <v>59610039.412999995</v>
      </c>
      <c r="AW100" s="59">
        <v>62179612.143000007</v>
      </c>
      <c r="AX100" s="59">
        <v>50428411.562999994</v>
      </c>
      <c r="AY100" s="59">
        <v>49645588.213</v>
      </c>
      <c r="AZ100" s="59">
        <v>61926904.443000004</v>
      </c>
      <c r="BA100" s="59">
        <v>348227694.88900006</v>
      </c>
    </row>
    <row r="101" spans="1:53" s="46" customFormat="1" outlineLevel="2">
      <c r="B101" s="47" t="s">
        <v>362</v>
      </c>
      <c r="C101" s="48" t="s">
        <v>363</v>
      </c>
      <c r="D101" s="49"/>
      <c r="E101" s="50"/>
      <c r="F101" s="51"/>
      <c r="G101" s="51"/>
      <c r="H101" s="52"/>
      <c r="I101" s="53"/>
      <c r="J101" s="54"/>
      <c r="K101" s="51"/>
      <c r="L101" s="51"/>
      <c r="M101" s="52"/>
      <c r="N101" s="53"/>
      <c r="O101" s="55"/>
      <c r="P101" s="54"/>
      <c r="Q101" s="51"/>
      <c r="R101" s="51"/>
      <c r="S101" s="52"/>
      <c r="T101" s="53"/>
      <c r="U101" s="54"/>
      <c r="V101" s="51"/>
      <c r="W101" s="51"/>
      <c r="X101" s="52"/>
      <c r="Y101" s="53"/>
      <c r="Z101" s="56"/>
      <c r="AA101" s="57"/>
      <c r="AB101" s="58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8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1:53" s="46" customFormat="1" outlineLevel="2">
      <c r="B102" s="47"/>
      <c r="C102" s="48"/>
      <c r="D102" s="49"/>
      <c r="E102" s="50"/>
      <c r="F102" s="51"/>
      <c r="G102" s="51"/>
      <c r="H102" s="52"/>
      <c r="I102" s="53"/>
      <c r="J102" s="54"/>
      <c r="K102" s="51"/>
      <c r="L102" s="51"/>
      <c r="M102" s="52"/>
      <c r="N102" s="53"/>
      <c r="O102" s="55"/>
      <c r="P102" s="54"/>
      <c r="Q102" s="51"/>
      <c r="R102" s="51"/>
      <c r="S102" s="52"/>
      <c r="T102" s="53"/>
      <c r="U102" s="54"/>
      <c r="V102" s="51"/>
      <c r="W102" s="51"/>
      <c r="X102" s="52"/>
      <c r="Y102" s="53"/>
      <c r="Z102" s="56"/>
      <c r="AA102" s="57"/>
      <c r="AB102" s="58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8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1:53" s="46" customFormat="1" outlineLevel="2">
      <c r="A103" s="46" t="s">
        <v>364</v>
      </c>
      <c r="B103" s="47" t="s">
        <v>365</v>
      </c>
      <c r="C103" s="48" t="s">
        <v>366</v>
      </c>
      <c r="D103" s="49"/>
      <c r="E103" s="50"/>
      <c r="F103" s="51">
        <v>363310.12</v>
      </c>
      <c r="G103" s="51">
        <v>476211.87900000002</v>
      </c>
      <c r="H103" s="52">
        <v>-112901.75900000002</v>
      </c>
      <c r="I103" s="53">
        <v>-0.23708303798948285</v>
      </c>
      <c r="J103" s="54"/>
      <c r="K103" s="51">
        <v>4595084.5659999996</v>
      </c>
      <c r="L103" s="51">
        <v>4399652.7189999996</v>
      </c>
      <c r="M103" s="52">
        <v>195431.84700000007</v>
      </c>
      <c r="N103" s="53">
        <v>4.4419834810148363E-2</v>
      </c>
      <c r="O103" s="55"/>
      <c r="P103" s="54"/>
      <c r="Q103" s="51">
        <v>1184551.26</v>
      </c>
      <c r="R103" s="51">
        <v>1330146.4990000001</v>
      </c>
      <c r="S103" s="52">
        <v>-145595.23900000006</v>
      </c>
      <c r="T103" s="53">
        <v>-0.10945804774846839</v>
      </c>
      <c r="U103" s="54"/>
      <c r="V103" s="51">
        <v>5048997.6559999995</v>
      </c>
      <c r="W103" s="51">
        <v>4902993.8989999993</v>
      </c>
      <c r="X103" s="52">
        <v>146003.75700000022</v>
      </c>
      <c r="Y103" s="53">
        <v>2.9778490450452881E-2</v>
      </c>
      <c r="Z103" s="56"/>
      <c r="AA103" s="57">
        <v>503341.18</v>
      </c>
      <c r="AB103" s="58"/>
      <c r="AC103" s="59">
        <v>335816.88</v>
      </c>
      <c r="AD103" s="59">
        <v>377289.71</v>
      </c>
      <c r="AE103" s="59">
        <v>541404.16000000003</v>
      </c>
      <c r="AF103" s="59">
        <v>433919.73</v>
      </c>
      <c r="AG103" s="59">
        <v>288243.83</v>
      </c>
      <c r="AH103" s="59">
        <v>242869.18</v>
      </c>
      <c r="AI103" s="59">
        <v>443029.73</v>
      </c>
      <c r="AJ103" s="59">
        <v>406933</v>
      </c>
      <c r="AK103" s="59">
        <v>417893.81</v>
      </c>
      <c r="AL103" s="59">
        <v>436040.81</v>
      </c>
      <c r="AM103" s="59">
        <v>476211.87900000002</v>
      </c>
      <c r="AN103" s="59">
        <v>453913.09</v>
      </c>
      <c r="AO103" s="58"/>
      <c r="AP103" s="59">
        <v>405875.46</v>
      </c>
      <c r="AQ103" s="59">
        <v>342287.27</v>
      </c>
      <c r="AR103" s="59">
        <v>126562.73</v>
      </c>
      <c r="AS103" s="59">
        <v>907184.24</v>
      </c>
      <c r="AT103" s="59">
        <v>626353.69000000006</v>
      </c>
      <c r="AU103" s="59">
        <v>295614.50599999999</v>
      </c>
      <c r="AV103" s="59">
        <v>376299.36</v>
      </c>
      <c r="AW103" s="59">
        <v>330356.05</v>
      </c>
      <c r="AX103" s="59">
        <v>431483.65</v>
      </c>
      <c r="AY103" s="59">
        <v>389757.49</v>
      </c>
      <c r="AZ103" s="59">
        <v>363310.12</v>
      </c>
      <c r="BA103" s="59">
        <v>-331550.49</v>
      </c>
    </row>
    <row r="104" spans="1:53" s="119" customFormat="1" outlineLevel="1">
      <c r="A104" s="119" t="s">
        <v>367</v>
      </c>
      <c r="B104" s="120" t="s">
        <v>368</v>
      </c>
      <c r="C104" s="145" t="s">
        <v>369</v>
      </c>
      <c r="D104" s="135"/>
      <c r="E104" s="135"/>
      <c r="F104" s="123">
        <v>1791537.79</v>
      </c>
      <c r="G104" s="123">
        <v>3550443.4699999997</v>
      </c>
      <c r="H104" s="143">
        <v>-1758905.6799999997</v>
      </c>
      <c r="I104" s="144">
        <v>-0.49540450224377175</v>
      </c>
      <c r="J104" s="137"/>
      <c r="K104" s="123">
        <v>47455948.119999997</v>
      </c>
      <c r="L104" s="123">
        <v>38163917.460000001</v>
      </c>
      <c r="M104" s="143">
        <v>9292030.6599999964</v>
      </c>
      <c r="N104" s="138">
        <v>0.24347685663399388</v>
      </c>
      <c r="O104" s="139"/>
      <c r="P104" s="139"/>
      <c r="Q104" s="123">
        <v>11289588.67</v>
      </c>
      <c r="R104" s="123">
        <v>7354708.8099999996</v>
      </c>
      <c r="S104" s="143">
        <v>3934879.8600000003</v>
      </c>
      <c r="T104" s="144">
        <v>0.53501504432777136</v>
      </c>
      <c r="U104" s="139"/>
      <c r="V104" s="123">
        <v>51446062.390000001</v>
      </c>
      <c r="W104" s="123">
        <v>39120088.579999998</v>
      </c>
      <c r="X104" s="143">
        <v>12325973.810000002</v>
      </c>
      <c r="Y104" s="138">
        <v>0.31508041667118342</v>
      </c>
      <c r="AA104" s="141">
        <v>956171.12</v>
      </c>
      <c r="AB104" s="142"/>
      <c r="AC104" s="123">
        <v>2764535.56</v>
      </c>
      <c r="AD104" s="123">
        <v>6871705.6299999999</v>
      </c>
      <c r="AE104" s="123">
        <v>4396814.2300000004</v>
      </c>
      <c r="AF104" s="123">
        <v>995282.14</v>
      </c>
      <c r="AG104" s="123">
        <v>3544807.96</v>
      </c>
      <c r="AH104" s="123">
        <v>2993903.51</v>
      </c>
      <c r="AI104" s="123">
        <v>6062978.2800000003</v>
      </c>
      <c r="AJ104" s="123">
        <v>3179181.34</v>
      </c>
      <c r="AK104" s="123">
        <v>1805205.65</v>
      </c>
      <c r="AL104" s="123">
        <v>1999059.69</v>
      </c>
      <c r="AM104" s="123">
        <v>3550443.4699999997</v>
      </c>
      <c r="AN104" s="123">
        <v>3990114.27</v>
      </c>
      <c r="AO104" s="142"/>
      <c r="AP104" s="123">
        <v>2383350.5099999998</v>
      </c>
      <c r="AQ104" s="123">
        <v>4370098.7699999996</v>
      </c>
      <c r="AR104" s="123">
        <v>1439385.51</v>
      </c>
      <c r="AS104" s="123">
        <v>1566977.4300000002</v>
      </c>
      <c r="AT104" s="123">
        <v>4099670.72</v>
      </c>
      <c r="AU104" s="123">
        <v>6612844.21</v>
      </c>
      <c r="AV104" s="123">
        <v>7972316.6900000004</v>
      </c>
      <c r="AW104" s="123">
        <v>7721715.6100000003</v>
      </c>
      <c r="AX104" s="123">
        <v>6082671.6600000001</v>
      </c>
      <c r="AY104" s="123">
        <v>3415379.22</v>
      </c>
      <c r="AZ104" s="123">
        <v>1791537.79</v>
      </c>
      <c r="BA104" s="123">
        <v>0</v>
      </c>
    </row>
    <row r="105" spans="1:53" s="153" customFormat="1">
      <c r="A105" s="119" t="s">
        <v>370</v>
      </c>
      <c r="B105" s="120" t="s">
        <v>371</v>
      </c>
      <c r="C105" s="146" t="s">
        <v>372</v>
      </c>
      <c r="D105" s="147"/>
      <c r="E105" s="147"/>
      <c r="F105" s="148">
        <v>138263.39000000001</v>
      </c>
      <c r="G105" s="148">
        <v>228325.83000000002</v>
      </c>
      <c r="H105" s="143">
        <v>-90062.44</v>
      </c>
      <c r="I105" s="144">
        <v>-0.39444700584248393</v>
      </c>
      <c r="J105" s="152"/>
      <c r="K105" s="148">
        <v>3364283.02</v>
      </c>
      <c r="L105" s="148">
        <v>2097008.3</v>
      </c>
      <c r="M105" s="143">
        <v>1267274.72</v>
      </c>
      <c r="N105" s="138">
        <v>0.60432508540857943</v>
      </c>
      <c r="O105" s="149"/>
      <c r="P105" s="149"/>
      <c r="Q105" s="148">
        <v>799945.41</v>
      </c>
      <c r="R105" s="148">
        <v>456590.41000000003</v>
      </c>
      <c r="S105" s="143">
        <v>343355</v>
      </c>
      <c r="T105" s="144">
        <v>0.75199783543416954</v>
      </c>
      <c r="U105" s="149"/>
      <c r="V105" s="148">
        <v>3695911.62</v>
      </c>
      <c r="W105" s="148">
        <v>2146036.4300000002</v>
      </c>
      <c r="X105" s="143">
        <v>1549875.19</v>
      </c>
      <c r="Y105" s="138">
        <v>0.72220357880877162</v>
      </c>
      <c r="AA105" s="150">
        <v>49028.130000000005</v>
      </c>
      <c r="AB105" s="154"/>
      <c r="AC105" s="148">
        <v>145301.51999999999</v>
      </c>
      <c r="AD105" s="148">
        <v>363841.98</v>
      </c>
      <c r="AE105" s="148">
        <v>229399.5</v>
      </c>
      <c r="AF105" s="148">
        <v>55207.72</v>
      </c>
      <c r="AG105" s="148">
        <v>204485.28</v>
      </c>
      <c r="AH105" s="148">
        <v>131781.04</v>
      </c>
      <c r="AI105" s="148">
        <v>345482.13</v>
      </c>
      <c r="AJ105" s="148">
        <v>164918.72</v>
      </c>
      <c r="AK105" s="148">
        <v>106232.21</v>
      </c>
      <c r="AL105" s="148">
        <v>122032.37</v>
      </c>
      <c r="AM105" s="148">
        <v>228325.83000000002</v>
      </c>
      <c r="AN105" s="148">
        <v>331628.60000000003</v>
      </c>
      <c r="AO105" s="154"/>
      <c r="AP105" s="148">
        <v>196671.52000000002</v>
      </c>
      <c r="AQ105" s="148">
        <v>340398.89</v>
      </c>
      <c r="AR105" s="148">
        <v>111352.84</v>
      </c>
      <c r="AS105" s="148">
        <v>115138.37</v>
      </c>
      <c r="AT105" s="148">
        <v>249454.65</v>
      </c>
      <c r="AU105" s="148">
        <v>443899.64</v>
      </c>
      <c r="AV105" s="148">
        <v>577041.02</v>
      </c>
      <c r="AW105" s="148">
        <v>530380.68000000005</v>
      </c>
      <c r="AX105" s="148">
        <v>442718.14</v>
      </c>
      <c r="AY105" s="148">
        <v>218963.88</v>
      </c>
      <c r="AZ105" s="148">
        <v>138263.39000000001</v>
      </c>
      <c r="BA105" s="148">
        <v>0</v>
      </c>
    </row>
    <row r="106" spans="1:53" s="119" customFormat="1">
      <c r="A106" s="119" t="s">
        <v>373</v>
      </c>
      <c r="B106" s="120" t="s">
        <v>374</v>
      </c>
      <c r="C106" s="128" t="s">
        <v>375</v>
      </c>
      <c r="D106" s="129"/>
      <c r="E106" s="129"/>
      <c r="F106" s="124">
        <v>-7968505</v>
      </c>
      <c r="G106" s="124">
        <v>-493533</v>
      </c>
      <c r="H106" s="124">
        <v>-7474972</v>
      </c>
      <c r="I106" s="124" t="s">
        <v>157</v>
      </c>
      <c r="J106" s="130"/>
      <c r="K106" s="131">
        <v>-17949795.260000002</v>
      </c>
      <c r="L106" s="131">
        <v>1825055.75</v>
      </c>
      <c r="M106" s="131">
        <v>-19774851.010000002</v>
      </c>
      <c r="N106" s="132" t="s">
        <v>157</v>
      </c>
      <c r="O106" s="124"/>
      <c r="P106" s="130"/>
      <c r="Q106" s="124">
        <v>-12667543</v>
      </c>
      <c r="R106" s="124">
        <v>294312</v>
      </c>
      <c r="S106" s="124">
        <v>-12961855</v>
      </c>
      <c r="T106" s="124" t="s">
        <v>157</v>
      </c>
      <c r="U106" s="130"/>
      <c r="V106" s="124">
        <v>-19684208</v>
      </c>
      <c r="W106" s="124">
        <v>3348050</v>
      </c>
      <c r="X106" s="124">
        <v>-23032258</v>
      </c>
      <c r="Y106" s="124">
        <v>-6.8793052672451127</v>
      </c>
      <c r="Z106" s="124"/>
      <c r="AA106" s="133">
        <v>1522994.25</v>
      </c>
      <c r="AB106" s="134"/>
      <c r="AC106" s="131">
        <v>2250799.75</v>
      </c>
      <c r="AD106" s="131">
        <v>-93917</v>
      </c>
      <c r="AE106" s="131">
        <v>1166924.1400000001</v>
      </c>
      <c r="AF106" s="131">
        <v>1509560.8599999999</v>
      </c>
      <c r="AG106" s="131">
        <v>1335661</v>
      </c>
      <c r="AH106" s="131">
        <v>-1833148.1400000001</v>
      </c>
      <c r="AI106" s="131">
        <v>-2444250.86</v>
      </c>
      <c r="AJ106" s="131">
        <v>-360886</v>
      </c>
      <c r="AK106" s="131">
        <v>801226.39</v>
      </c>
      <c r="AL106" s="131">
        <v>-13381.39</v>
      </c>
      <c r="AM106" s="131">
        <v>-493533</v>
      </c>
      <c r="AN106" s="131">
        <v>-1734412.74</v>
      </c>
      <c r="AO106" s="134"/>
      <c r="AP106" s="131">
        <v>-678947.26</v>
      </c>
      <c r="AQ106" s="131">
        <v>-2663041</v>
      </c>
      <c r="AR106" s="131">
        <v>562548.03</v>
      </c>
      <c r="AS106" s="131">
        <v>1237220.97</v>
      </c>
      <c r="AT106" s="131">
        <v>1487045</v>
      </c>
      <c r="AU106" s="131">
        <v>-911459</v>
      </c>
      <c r="AV106" s="131">
        <v>-1519505</v>
      </c>
      <c r="AW106" s="131">
        <v>-2796114</v>
      </c>
      <c r="AX106" s="131">
        <v>-770765.15</v>
      </c>
      <c r="AY106" s="131">
        <v>-3928272.85</v>
      </c>
      <c r="AZ106" s="131">
        <v>-7968505</v>
      </c>
      <c r="BA106" s="131">
        <v>2776308</v>
      </c>
    </row>
    <row r="107" spans="1:53" s="119" customFormat="1" outlineLevel="2">
      <c r="A107" s="119" t="s">
        <v>376</v>
      </c>
      <c r="B107" s="120" t="s">
        <v>377</v>
      </c>
      <c r="C107" s="146" t="s">
        <v>378</v>
      </c>
      <c r="D107" s="135"/>
      <c r="E107" s="135"/>
      <c r="F107" s="123">
        <v>0</v>
      </c>
      <c r="G107" s="123">
        <v>0</v>
      </c>
      <c r="H107" s="123">
        <v>0</v>
      </c>
      <c r="I107" s="136">
        <v>0</v>
      </c>
      <c r="J107" s="137"/>
      <c r="K107" s="123">
        <v>1500</v>
      </c>
      <c r="L107" s="123">
        <v>0</v>
      </c>
      <c r="M107" s="123">
        <v>1500</v>
      </c>
      <c r="N107" s="140" t="s">
        <v>157</v>
      </c>
      <c r="O107" s="139"/>
      <c r="P107" s="139"/>
      <c r="Q107" s="123">
        <v>0</v>
      </c>
      <c r="R107" s="123">
        <v>0</v>
      </c>
      <c r="S107" s="123">
        <v>0</v>
      </c>
      <c r="T107" s="136">
        <v>0</v>
      </c>
      <c r="U107" s="139"/>
      <c r="V107" s="123">
        <v>1500</v>
      </c>
      <c r="W107" s="123">
        <v>-13281.720000000001</v>
      </c>
      <c r="X107" s="123">
        <v>14781.720000000001</v>
      </c>
      <c r="Y107" s="140">
        <v>1.1129371798230951</v>
      </c>
      <c r="AA107" s="141">
        <v>-13281.720000000001</v>
      </c>
      <c r="AB107" s="142"/>
      <c r="AC107" s="123">
        <v>0</v>
      </c>
      <c r="AD107" s="123">
        <v>0</v>
      </c>
      <c r="AE107" s="123">
        <v>0</v>
      </c>
      <c r="AF107" s="123">
        <v>0</v>
      </c>
      <c r="AG107" s="123">
        <v>0</v>
      </c>
      <c r="AH107" s="123">
        <v>0</v>
      </c>
      <c r="AI107" s="123">
        <v>0</v>
      </c>
      <c r="AJ107" s="123">
        <v>0</v>
      </c>
      <c r="AK107" s="123">
        <v>0</v>
      </c>
      <c r="AL107" s="123">
        <v>0</v>
      </c>
      <c r="AM107" s="123">
        <v>0</v>
      </c>
      <c r="AN107" s="123">
        <v>0</v>
      </c>
      <c r="AO107" s="142"/>
      <c r="AP107" s="123">
        <v>0</v>
      </c>
      <c r="AQ107" s="123">
        <v>0</v>
      </c>
      <c r="AR107" s="123">
        <v>0</v>
      </c>
      <c r="AS107" s="123">
        <v>0</v>
      </c>
      <c r="AT107" s="123">
        <v>0</v>
      </c>
      <c r="AU107" s="123">
        <v>0</v>
      </c>
      <c r="AV107" s="123">
        <v>1500</v>
      </c>
      <c r="AW107" s="123">
        <v>0</v>
      </c>
      <c r="AX107" s="123">
        <v>0</v>
      </c>
      <c r="AY107" s="123">
        <v>0</v>
      </c>
      <c r="AZ107" s="123">
        <v>0</v>
      </c>
      <c r="BA107" s="123">
        <v>0</v>
      </c>
    </row>
    <row r="108" spans="1:53" s="46" customFormat="1" outlineLevel="2">
      <c r="A108" s="46" t="s">
        <v>379</v>
      </c>
      <c r="B108" s="47" t="s">
        <v>380</v>
      </c>
      <c r="C108" s="48" t="s">
        <v>381</v>
      </c>
      <c r="D108" s="49"/>
      <c r="E108" s="50"/>
      <c r="F108" s="51">
        <v>0</v>
      </c>
      <c r="G108" s="51">
        <v>0</v>
      </c>
      <c r="H108" s="52">
        <v>0</v>
      </c>
      <c r="I108" s="53">
        <v>0</v>
      </c>
      <c r="J108" s="54"/>
      <c r="K108" s="51">
        <v>22922.93</v>
      </c>
      <c r="L108" s="51">
        <v>-373020.51</v>
      </c>
      <c r="M108" s="52">
        <v>395943.44</v>
      </c>
      <c r="N108" s="53">
        <v>1.0614521973604079</v>
      </c>
      <c r="O108" s="55"/>
      <c r="P108" s="54"/>
      <c r="Q108" s="51">
        <v>378814.23</v>
      </c>
      <c r="R108" s="51">
        <v>0</v>
      </c>
      <c r="S108" s="52">
        <v>378814.23</v>
      </c>
      <c r="T108" s="53" t="s">
        <v>157</v>
      </c>
      <c r="U108" s="54"/>
      <c r="V108" s="51">
        <v>770559.72000000009</v>
      </c>
      <c r="W108" s="51">
        <v>-373020.51</v>
      </c>
      <c r="X108" s="52">
        <v>1143580.23</v>
      </c>
      <c r="Y108" s="53">
        <v>3.0657301658828358</v>
      </c>
      <c r="Z108" s="56"/>
      <c r="AA108" s="57">
        <v>0</v>
      </c>
      <c r="AB108" s="58"/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-373020.51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747636.79</v>
      </c>
      <c r="AO108" s="58"/>
      <c r="AP108" s="59">
        <v>0</v>
      </c>
      <c r="AQ108" s="59">
        <v>0</v>
      </c>
      <c r="AR108" s="59">
        <v>0</v>
      </c>
      <c r="AS108" s="59">
        <v>0</v>
      </c>
      <c r="AT108" s="59">
        <v>-355891.3</v>
      </c>
      <c r="AU108" s="59">
        <v>0</v>
      </c>
      <c r="AV108" s="59">
        <v>0</v>
      </c>
      <c r="AW108" s="59">
        <v>0</v>
      </c>
      <c r="AX108" s="59">
        <v>378814.23</v>
      </c>
      <c r="AY108" s="59">
        <v>0</v>
      </c>
      <c r="AZ108" s="59">
        <v>0</v>
      </c>
      <c r="BA108" s="59">
        <v>0</v>
      </c>
    </row>
    <row r="109" spans="1:53" s="46" customFormat="1" outlineLevel="2">
      <c r="A109" s="46" t="s">
        <v>382</v>
      </c>
      <c r="B109" s="47" t="s">
        <v>383</v>
      </c>
      <c r="C109" s="48" t="s">
        <v>384</v>
      </c>
      <c r="D109" s="49"/>
      <c r="E109" s="50"/>
      <c r="F109" s="51">
        <v>334967.48</v>
      </c>
      <c r="G109" s="51">
        <v>10559.14</v>
      </c>
      <c r="H109" s="52">
        <v>324408.33999999997</v>
      </c>
      <c r="I109" s="53" t="s">
        <v>157</v>
      </c>
      <c r="J109" s="54"/>
      <c r="K109" s="51">
        <v>2870091.2199999997</v>
      </c>
      <c r="L109" s="51">
        <v>1281906.1099999999</v>
      </c>
      <c r="M109" s="52">
        <v>1588185.1099999999</v>
      </c>
      <c r="N109" s="53">
        <v>1.2389246744443709</v>
      </c>
      <c r="O109" s="55"/>
      <c r="P109" s="54"/>
      <c r="Q109" s="51">
        <v>947924.38</v>
      </c>
      <c r="R109" s="51">
        <v>282809.52</v>
      </c>
      <c r="S109" s="52">
        <v>665114.86</v>
      </c>
      <c r="T109" s="53">
        <v>2.3518121313596514</v>
      </c>
      <c r="U109" s="54"/>
      <c r="V109" s="51">
        <v>3017963.21</v>
      </c>
      <c r="W109" s="51">
        <v>1726894.7799999998</v>
      </c>
      <c r="X109" s="52">
        <v>1291068.4300000002</v>
      </c>
      <c r="Y109" s="53">
        <v>0.74762425884453731</v>
      </c>
      <c r="Z109" s="56"/>
      <c r="AA109" s="57">
        <v>444988.67</v>
      </c>
      <c r="AB109" s="58"/>
      <c r="AC109" s="59">
        <v>255081.87</v>
      </c>
      <c r="AD109" s="59">
        <v>97446.75</v>
      </c>
      <c r="AE109" s="59">
        <v>66708.570000000007</v>
      </c>
      <c r="AF109" s="59">
        <v>166493.48000000001</v>
      </c>
      <c r="AG109" s="59">
        <v>98263.180000000008</v>
      </c>
      <c r="AH109" s="59">
        <v>123331.43000000001</v>
      </c>
      <c r="AI109" s="59">
        <v>107973.98</v>
      </c>
      <c r="AJ109" s="59">
        <v>83797.33</v>
      </c>
      <c r="AK109" s="59">
        <v>131984.76999999999</v>
      </c>
      <c r="AL109" s="59">
        <v>140265.61000000002</v>
      </c>
      <c r="AM109" s="59">
        <v>10559.14</v>
      </c>
      <c r="AN109" s="59">
        <v>147871.99</v>
      </c>
      <c r="AO109" s="58"/>
      <c r="AP109" s="59">
        <v>156058.59</v>
      </c>
      <c r="AQ109" s="59">
        <v>761825.03</v>
      </c>
      <c r="AR109" s="59">
        <v>146183.76</v>
      </c>
      <c r="AS109" s="59">
        <v>193359.79</v>
      </c>
      <c r="AT109" s="59">
        <v>74144.28</v>
      </c>
      <c r="AU109" s="59">
        <v>168505.11000000002</v>
      </c>
      <c r="AV109" s="59">
        <v>212619.04</v>
      </c>
      <c r="AW109" s="59">
        <v>209471.24</v>
      </c>
      <c r="AX109" s="59">
        <v>423098.55</v>
      </c>
      <c r="AY109" s="59">
        <v>189858.35</v>
      </c>
      <c r="AZ109" s="59">
        <v>334967.48</v>
      </c>
      <c r="BA109" s="59">
        <v>0</v>
      </c>
    </row>
    <row r="110" spans="1:53" s="46" customFormat="1" outlineLevel="2">
      <c r="A110" s="46" t="s">
        <v>385</v>
      </c>
      <c r="B110" s="47" t="s">
        <v>386</v>
      </c>
      <c r="C110" s="48" t="s">
        <v>387</v>
      </c>
      <c r="D110" s="49"/>
      <c r="E110" s="50"/>
      <c r="F110" s="51">
        <v>1975.94</v>
      </c>
      <c r="G110" s="51">
        <v>1367704.51</v>
      </c>
      <c r="H110" s="52">
        <v>-1365728.57</v>
      </c>
      <c r="I110" s="53">
        <v>-0.9985552873551613</v>
      </c>
      <c r="J110" s="54"/>
      <c r="K110" s="51">
        <v>18366215</v>
      </c>
      <c r="L110" s="51">
        <v>13270912.710000001</v>
      </c>
      <c r="M110" s="52">
        <v>5095302.2899999991</v>
      </c>
      <c r="N110" s="53">
        <v>0.38394512882000553</v>
      </c>
      <c r="O110" s="55"/>
      <c r="P110" s="54"/>
      <c r="Q110" s="51">
        <v>3102651.89</v>
      </c>
      <c r="R110" s="51">
        <v>2248261.37</v>
      </c>
      <c r="S110" s="52">
        <v>854390.52</v>
      </c>
      <c r="T110" s="53">
        <v>0.38002277288605463</v>
      </c>
      <c r="U110" s="54"/>
      <c r="V110" s="51">
        <v>19935548.329999998</v>
      </c>
      <c r="W110" s="51">
        <v>15240256.07</v>
      </c>
      <c r="X110" s="52">
        <v>4695292.2599999979</v>
      </c>
      <c r="Y110" s="53">
        <v>0.30808486671313506</v>
      </c>
      <c r="Z110" s="56"/>
      <c r="AA110" s="57">
        <v>1969343.3599999999</v>
      </c>
      <c r="AB110" s="58"/>
      <c r="AC110" s="59">
        <v>1503719.85</v>
      </c>
      <c r="AD110" s="59">
        <v>-1439.2</v>
      </c>
      <c r="AE110" s="59">
        <v>0</v>
      </c>
      <c r="AF110" s="59">
        <v>609664.46</v>
      </c>
      <c r="AG110" s="59">
        <v>1606941.97</v>
      </c>
      <c r="AH110" s="59">
        <v>1985155.58</v>
      </c>
      <c r="AI110" s="59">
        <v>2632835.2599999998</v>
      </c>
      <c r="AJ110" s="59">
        <v>2685773.42</v>
      </c>
      <c r="AK110" s="59">
        <v>876339.6</v>
      </c>
      <c r="AL110" s="59">
        <v>4217.26</v>
      </c>
      <c r="AM110" s="59">
        <v>1367704.51</v>
      </c>
      <c r="AN110" s="59">
        <v>1569333.33</v>
      </c>
      <c r="AO110" s="58"/>
      <c r="AP110" s="59">
        <v>1091626.28</v>
      </c>
      <c r="AQ110" s="59">
        <v>2961595.69</v>
      </c>
      <c r="AR110" s="59">
        <v>2764303.52</v>
      </c>
      <c r="AS110" s="59">
        <v>733058.03</v>
      </c>
      <c r="AT110" s="59">
        <v>1016287.09</v>
      </c>
      <c r="AU110" s="59">
        <v>1818276.72</v>
      </c>
      <c r="AV110" s="59">
        <v>3299150.08</v>
      </c>
      <c r="AW110" s="59">
        <v>1579265.7000000002</v>
      </c>
      <c r="AX110" s="59">
        <v>3103592.97</v>
      </c>
      <c r="AY110" s="59">
        <v>-2917.02</v>
      </c>
      <c r="AZ110" s="59">
        <v>1975.94</v>
      </c>
      <c r="BA110" s="59">
        <v>-1975.94</v>
      </c>
    </row>
    <row r="111" spans="1:53" s="46" customFormat="1" outlineLevel="2">
      <c r="A111" s="46" t="s">
        <v>388</v>
      </c>
      <c r="B111" s="47" t="s">
        <v>389</v>
      </c>
      <c r="C111" s="48" t="s">
        <v>390</v>
      </c>
      <c r="D111" s="49"/>
      <c r="E111" s="50"/>
      <c r="F111" s="51">
        <v>72.91</v>
      </c>
      <c r="G111" s="51">
        <v>15853.06</v>
      </c>
      <c r="H111" s="52">
        <v>-15780.15</v>
      </c>
      <c r="I111" s="53">
        <v>-0.99540088790429104</v>
      </c>
      <c r="J111" s="54"/>
      <c r="K111" s="51">
        <v>199606.24</v>
      </c>
      <c r="L111" s="51">
        <v>78194.930000000008</v>
      </c>
      <c r="M111" s="52">
        <v>121411.30999999998</v>
      </c>
      <c r="N111" s="53">
        <v>1.5526749624304284</v>
      </c>
      <c r="O111" s="55"/>
      <c r="P111" s="54"/>
      <c r="Q111" s="51">
        <v>26056.12</v>
      </c>
      <c r="R111" s="51">
        <v>23174.94</v>
      </c>
      <c r="S111" s="52">
        <v>2881.1800000000003</v>
      </c>
      <c r="T111" s="53">
        <v>0.12432308346860878</v>
      </c>
      <c r="U111" s="54"/>
      <c r="V111" s="51">
        <v>206058.03</v>
      </c>
      <c r="W111" s="51">
        <v>78194.930000000008</v>
      </c>
      <c r="X111" s="52">
        <v>127863.09999999999</v>
      </c>
      <c r="Y111" s="53">
        <v>1.6351840202427443</v>
      </c>
      <c r="Z111" s="56"/>
      <c r="AA111" s="57">
        <v>0</v>
      </c>
      <c r="AB111" s="58"/>
      <c r="AC111" s="59">
        <v>1162.31</v>
      </c>
      <c r="AD111" s="59">
        <v>-0.01</v>
      </c>
      <c r="AE111" s="59">
        <v>0</v>
      </c>
      <c r="AF111" s="59">
        <v>1585.8600000000001</v>
      </c>
      <c r="AG111" s="59">
        <v>1264.28</v>
      </c>
      <c r="AH111" s="59">
        <v>31689.010000000002</v>
      </c>
      <c r="AI111" s="59">
        <v>7422.75</v>
      </c>
      <c r="AJ111" s="59">
        <v>11895.79</v>
      </c>
      <c r="AK111" s="59">
        <v>7377.8</v>
      </c>
      <c r="AL111" s="59">
        <v>-55.92</v>
      </c>
      <c r="AM111" s="59">
        <v>15853.06</v>
      </c>
      <c r="AN111" s="59">
        <v>6451.79</v>
      </c>
      <c r="AO111" s="58"/>
      <c r="AP111" s="59">
        <v>6311.07</v>
      </c>
      <c r="AQ111" s="59">
        <v>13957.41</v>
      </c>
      <c r="AR111" s="59">
        <v>68388.52</v>
      </c>
      <c r="AS111" s="59">
        <v>5141.67</v>
      </c>
      <c r="AT111" s="59">
        <v>4945.6000000000004</v>
      </c>
      <c r="AU111" s="59">
        <v>15480.94</v>
      </c>
      <c r="AV111" s="59">
        <v>42388</v>
      </c>
      <c r="AW111" s="59">
        <v>16936.91</v>
      </c>
      <c r="AX111" s="59">
        <v>22815.99</v>
      </c>
      <c r="AY111" s="59">
        <v>3167.2200000000003</v>
      </c>
      <c r="AZ111" s="59">
        <v>72.91</v>
      </c>
      <c r="BA111" s="59">
        <v>-72.960000000000008</v>
      </c>
    </row>
    <row r="112" spans="1:53" s="46" customFormat="1" outlineLevel="2">
      <c r="A112" s="46" t="s">
        <v>391</v>
      </c>
      <c r="B112" s="47" t="s">
        <v>392</v>
      </c>
      <c r="C112" s="48" t="s">
        <v>393</v>
      </c>
      <c r="D112" s="49"/>
      <c r="E112" s="50"/>
      <c r="F112" s="51">
        <v>38911.5</v>
      </c>
      <c r="G112" s="51">
        <v>22556.49</v>
      </c>
      <c r="H112" s="52">
        <v>16355.009999999998</v>
      </c>
      <c r="I112" s="53">
        <v>0.72506892694741054</v>
      </c>
      <c r="J112" s="54"/>
      <c r="K112" s="51">
        <v>860642.31</v>
      </c>
      <c r="L112" s="51">
        <v>386021.95</v>
      </c>
      <c r="M112" s="52">
        <v>474620.36000000004</v>
      </c>
      <c r="N112" s="53">
        <v>1.229516508063855</v>
      </c>
      <c r="O112" s="55"/>
      <c r="P112" s="54"/>
      <c r="Q112" s="51">
        <v>145188.54</v>
      </c>
      <c r="R112" s="51">
        <v>93611.47</v>
      </c>
      <c r="S112" s="52">
        <v>51577.070000000007</v>
      </c>
      <c r="T112" s="53">
        <v>0.55096955533333691</v>
      </c>
      <c r="U112" s="54"/>
      <c r="V112" s="51">
        <v>919251.43</v>
      </c>
      <c r="W112" s="51">
        <v>430615.38</v>
      </c>
      <c r="X112" s="52">
        <v>488636.05000000005</v>
      </c>
      <c r="Y112" s="53">
        <v>1.1347389635734795</v>
      </c>
      <c r="Z112" s="56"/>
      <c r="AA112" s="57">
        <v>44593.43</v>
      </c>
      <c r="AB112" s="58"/>
      <c r="AC112" s="59">
        <v>38685.550000000003</v>
      </c>
      <c r="AD112" s="59">
        <v>25383.81</v>
      </c>
      <c r="AE112" s="59">
        <v>40403.67</v>
      </c>
      <c r="AF112" s="59">
        <v>21655.98</v>
      </c>
      <c r="AG112" s="59">
        <v>36682.93</v>
      </c>
      <c r="AH112" s="59">
        <v>45414.15</v>
      </c>
      <c r="AI112" s="59">
        <v>46159.55</v>
      </c>
      <c r="AJ112" s="59">
        <v>38024.840000000004</v>
      </c>
      <c r="AK112" s="59">
        <v>42735</v>
      </c>
      <c r="AL112" s="59">
        <v>28319.98</v>
      </c>
      <c r="AM112" s="59">
        <v>22556.49</v>
      </c>
      <c r="AN112" s="59">
        <v>58609.120000000003</v>
      </c>
      <c r="AO112" s="58"/>
      <c r="AP112" s="59">
        <v>61836.23</v>
      </c>
      <c r="AQ112" s="59">
        <v>135109.04999999999</v>
      </c>
      <c r="AR112" s="59">
        <v>385757.38</v>
      </c>
      <c r="AS112" s="59">
        <v>-135474.42000000001</v>
      </c>
      <c r="AT112" s="59">
        <v>55602.75</v>
      </c>
      <c r="AU112" s="59">
        <v>68267.78</v>
      </c>
      <c r="AV112" s="59">
        <v>67061.5</v>
      </c>
      <c r="AW112" s="59">
        <v>77293.5</v>
      </c>
      <c r="AX112" s="59">
        <v>69427.360000000001</v>
      </c>
      <c r="AY112" s="59">
        <v>36849.68</v>
      </c>
      <c r="AZ112" s="59">
        <v>38911.5</v>
      </c>
      <c r="BA112" s="59">
        <v>10300.219999999999</v>
      </c>
    </row>
    <row r="113" spans="1:53" s="46" customFormat="1" outlineLevel="2">
      <c r="A113" s="46" t="s">
        <v>394</v>
      </c>
      <c r="B113" s="47" t="s">
        <v>395</v>
      </c>
      <c r="C113" s="48" t="s">
        <v>396</v>
      </c>
      <c r="D113" s="49"/>
      <c r="E113" s="50"/>
      <c r="F113" s="51">
        <v>-66736.25</v>
      </c>
      <c r="G113" s="51">
        <v>-2149.9700000000003</v>
      </c>
      <c r="H113" s="52">
        <v>-64586.28</v>
      </c>
      <c r="I113" s="53" t="s">
        <v>157</v>
      </c>
      <c r="J113" s="54"/>
      <c r="K113" s="51">
        <v>-918902.11</v>
      </c>
      <c r="L113" s="51">
        <v>-106531.22</v>
      </c>
      <c r="M113" s="52">
        <v>-812370.89</v>
      </c>
      <c r="N113" s="53">
        <v>-7.6256602524593262</v>
      </c>
      <c r="O113" s="55"/>
      <c r="P113" s="54"/>
      <c r="Q113" s="51">
        <v>-334025.28999999998</v>
      </c>
      <c r="R113" s="51">
        <v>-8586.5400000000009</v>
      </c>
      <c r="S113" s="52">
        <v>-325438.75</v>
      </c>
      <c r="T113" s="53" t="s">
        <v>157</v>
      </c>
      <c r="U113" s="54"/>
      <c r="V113" s="51">
        <v>-960086.62</v>
      </c>
      <c r="W113" s="51">
        <v>-144958.07</v>
      </c>
      <c r="X113" s="52">
        <v>-815128.55</v>
      </c>
      <c r="Y113" s="53">
        <v>-5.623202281873648</v>
      </c>
      <c r="Z113" s="56"/>
      <c r="AA113" s="57">
        <v>-38426.85</v>
      </c>
      <c r="AB113" s="58"/>
      <c r="AC113" s="59">
        <v>-9518.77</v>
      </c>
      <c r="AD113" s="59">
        <v>-65197.23</v>
      </c>
      <c r="AE113" s="59">
        <v>-4907.24</v>
      </c>
      <c r="AF113" s="59">
        <v>-4253.8999999999996</v>
      </c>
      <c r="AG113" s="59">
        <v>-261.25</v>
      </c>
      <c r="AH113" s="59">
        <v>-3839.31</v>
      </c>
      <c r="AI113" s="59">
        <v>-2472.9700000000003</v>
      </c>
      <c r="AJ113" s="59">
        <v>-7494.01</v>
      </c>
      <c r="AK113" s="59">
        <v>-4770.4000000000005</v>
      </c>
      <c r="AL113" s="59">
        <v>-1666.17</v>
      </c>
      <c r="AM113" s="59">
        <v>-2149.9700000000003</v>
      </c>
      <c r="AN113" s="59">
        <v>-41184.51</v>
      </c>
      <c r="AO113" s="58"/>
      <c r="AP113" s="59">
        <v>-44314.8</v>
      </c>
      <c r="AQ113" s="59">
        <v>-80534.97</v>
      </c>
      <c r="AR113" s="59">
        <v>-49948.15</v>
      </c>
      <c r="AS113" s="59">
        <v>-38083.5</v>
      </c>
      <c r="AT113" s="59">
        <v>-24307.16</v>
      </c>
      <c r="AU113" s="59">
        <v>-102461.44</v>
      </c>
      <c r="AV113" s="59">
        <v>-120612.46</v>
      </c>
      <c r="AW113" s="59">
        <v>-124614.34</v>
      </c>
      <c r="AX113" s="59">
        <v>-150307.49</v>
      </c>
      <c r="AY113" s="59">
        <v>-116981.55</v>
      </c>
      <c r="AZ113" s="59">
        <v>-66736.25</v>
      </c>
      <c r="BA113" s="59">
        <v>0</v>
      </c>
    </row>
    <row r="114" spans="1:53" s="46" customFormat="1" outlineLevel="2">
      <c r="A114" s="46" t="s">
        <v>397</v>
      </c>
      <c r="B114" s="47" t="s">
        <v>398</v>
      </c>
      <c r="C114" s="48" t="s">
        <v>399</v>
      </c>
      <c r="D114" s="49"/>
      <c r="E114" s="50"/>
      <c r="F114" s="51">
        <v>467424</v>
      </c>
      <c r="G114" s="51">
        <v>514512</v>
      </c>
      <c r="H114" s="52">
        <v>-47088</v>
      </c>
      <c r="I114" s="53">
        <v>-9.1519731318219985E-2</v>
      </c>
      <c r="J114" s="54"/>
      <c r="K114" s="51">
        <v>5223880.8</v>
      </c>
      <c r="L114" s="51">
        <v>5751720</v>
      </c>
      <c r="M114" s="52">
        <v>-527839.20000000019</v>
      </c>
      <c r="N114" s="53">
        <v>-9.177067033861179E-2</v>
      </c>
      <c r="O114" s="55"/>
      <c r="P114" s="54"/>
      <c r="Q114" s="51">
        <v>1416672</v>
      </c>
      <c r="R114" s="51">
        <v>1554336</v>
      </c>
      <c r="S114" s="52">
        <v>-137664</v>
      </c>
      <c r="T114" s="53">
        <v>-8.856772280896795E-2</v>
      </c>
      <c r="U114" s="54"/>
      <c r="V114" s="51">
        <v>5752936.7999999998</v>
      </c>
      <c r="W114" s="51">
        <v>6260688</v>
      </c>
      <c r="X114" s="52">
        <v>-507751.20000000019</v>
      </c>
      <c r="Y114" s="53">
        <v>-8.1101501943556392E-2</v>
      </c>
      <c r="Z114" s="56"/>
      <c r="AA114" s="57">
        <v>508968</v>
      </c>
      <c r="AB114" s="58"/>
      <c r="AC114" s="59">
        <v>515016</v>
      </c>
      <c r="AD114" s="59">
        <v>483192</v>
      </c>
      <c r="AE114" s="59">
        <v>557496</v>
      </c>
      <c r="AF114" s="59">
        <v>520344</v>
      </c>
      <c r="AG114" s="59">
        <v>539208</v>
      </c>
      <c r="AH114" s="59">
        <v>515376</v>
      </c>
      <c r="AI114" s="59">
        <v>533376</v>
      </c>
      <c r="AJ114" s="59">
        <v>533376</v>
      </c>
      <c r="AK114" s="59">
        <v>510624</v>
      </c>
      <c r="AL114" s="59">
        <v>529200</v>
      </c>
      <c r="AM114" s="59">
        <v>514512</v>
      </c>
      <c r="AN114" s="59">
        <v>529056</v>
      </c>
      <c r="AO114" s="58"/>
      <c r="AP114" s="59">
        <v>529056</v>
      </c>
      <c r="AQ114" s="59">
        <v>485856</v>
      </c>
      <c r="AR114" s="59">
        <v>416584.8</v>
      </c>
      <c r="AS114" s="59">
        <v>458416.8</v>
      </c>
      <c r="AT114" s="59">
        <v>481615.2</v>
      </c>
      <c r="AU114" s="59">
        <v>472032</v>
      </c>
      <c r="AV114" s="59">
        <v>481824</v>
      </c>
      <c r="AW114" s="59">
        <v>481824</v>
      </c>
      <c r="AX114" s="59">
        <v>467424</v>
      </c>
      <c r="AY114" s="59">
        <v>481824</v>
      </c>
      <c r="AZ114" s="59">
        <v>467424</v>
      </c>
      <c r="BA114" s="59">
        <v>-467424</v>
      </c>
    </row>
    <row r="115" spans="1:53" s="46" customFormat="1" outlineLevel="2">
      <c r="A115" s="46" t="s">
        <v>400</v>
      </c>
      <c r="B115" s="47" t="s">
        <v>401</v>
      </c>
      <c r="C115" s="48" t="s">
        <v>402</v>
      </c>
      <c r="D115" s="49"/>
      <c r="E115" s="50"/>
      <c r="F115" s="51">
        <v>0</v>
      </c>
      <c r="G115" s="51">
        <v>19575</v>
      </c>
      <c r="H115" s="52">
        <v>-19575</v>
      </c>
      <c r="I115" s="53" t="s">
        <v>157</v>
      </c>
      <c r="J115" s="54"/>
      <c r="K115" s="51">
        <v>-0.33</v>
      </c>
      <c r="L115" s="51">
        <v>27192.53</v>
      </c>
      <c r="M115" s="52">
        <v>-27192.86</v>
      </c>
      <c r="N115" s="53">
        <v>-1.0000121356857932</v>
      </c>
      <c r="O115" s="55"/>
      <c r="P115" s="54"/>
      <c r="Q115" s="51">
        <v>0</v>
      </c>
      <c r="R115" s="51">
        <v>19575</v>
      </c>
      <c r="S115" s="52">
        <v>-19575</v>
      </c>
      <c r="T115" s="53" t="s">
        <v>157</v>
      </c>
      <c r="U115" s="54"/>
      <c r="V115" s="51">
        <v>-0.33</v>
      </c>
      <c r="W115" s="51">
        <v>27192.53</v>
      </c>
      <c r="X115" s="52">
        <v>-27192.86</v>
      </c>
      <c r="Y115" s="53">
        <v>-1.0000121356857932</v>
      </c>
      <c r="Z115" s="56"/>
      <c r="AA115" s="57">
        <v>0</v>
      </c>
      <c r="AB115" s="58"/>
      <c r="AC115" s="59">
        <v>0</v>
      </c>
      <c r="AD115" s="59">
        <v>0</v>
      </c>
      <c r="AE115" s="59">
        <v>0</v>
      </c>
      <c r="AF115" s="59">
        <v>0</v>
      </c>
      <c r="AG115" s="59">
        <v>-1085.99</v>
      </c>
      <c r="AH115" s="59">
        <v>8703.52</v>
      </c>
      <c r="AI115" s="59">
        <v>0</v>
      </c>
      <c r="AJ115" s="59">
        <v>0</v>
      </c>
      <c r="AK115" s="59">
        <v>0</v>
      </c>
      <c r="AL115" s="59">
        <v>0</v>
      </c>
      <c r="AM115" s="59">
        <v>19575</v>
      </c>
      <c r="AN115" s="59">
        <v>0</v>
      </c>
      <c r="AO115" s="58"/>
      <c r="AP115" s="59">
        <v>0</v>
      </c>
      <c r="AQ115" s="59">
        <v>0</v>
      </c>
      <c r="AR115" s="59">
        <v>0</v>
      </c>
      <c r="AS115" s="59">
        <v>-0.33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0</v>
      </c>
      <c r="BA115" s="59">
        <v>0</v>
      </c>
    </row>
    <row r="116" spans="1:53" s="46" customFormat="1" outlineLevel="2">
      <c r="A116" s="46" t="s">
        <v>403</v>
      </c>
      <c r="B116" s="47"/>
      <c r="C116" s="48" t="s">
        <v>404</v>
      </c>
      <c r="D116" s="49"/>
      <c r="E116" s="50"/>
      <c r="F116" s="51">
        <v>-4898778.1199999982</v>
      </c>
      <c r="G116" s="51">
        <v>5710058.409</v>
      </c>
      <c r="H116" s="52">
        <v>-10608836.528999999</v>
      </c>
      <c r="I116" s="53">
        <v>-1.857920842329513</v>
      </c>
      <c r="J116" s="54"/>
      <c r="K116" s="51">
        <v>64091476.505999997</v>
      </c>
      <c r="L116" s="51">
        <v>66802030.729000002</v>
      </c>
      <c r="M116" s="52">
        <v>-2710554.2230000049</v>
      </c>
      <c r="N116" s="53">
        <v>-4.0575925513343755E-2</v>
      </c>
      <c r="O116" s="55"/>
      <c r="P116" s="54"/>
      <c r="Q116" s="51">
        <v>6289824.21</v>
      </c>
      <c r="R116" s="51">
        <v>13648939.479000002</v>
      </c>
      <c r="S116" s="52">
        <v>-7359115.2690000022</v>
      </c>
      <c r="T116" s="53">
        <v>-0.53917121402161661</v>
      </c>
      <c r="U116" s="54"/>
      <c r="V116" s="51">
        <v>70150494.236000001</v>
      </c>
      <c r="W116" s="51">
        <v>72749750.298999995</v>
      </c>
      <c r="X116" s="52">
        <v>-2599256.0629999936</v>
      </c>
      <c r="Y116" s="53">
        <v>-3.5728728309267099E-2</v>
      </c>
      <c r="Z116" s="56"/>
      <c r="AA116" s="57">
        <v>5947719.5700000003</v>
      </c>
      <c r="AB116" s="58"/>
      <c r="AC116" s="59">
        <v>7800600.5199999996</v>
      </c>
      <c r="AD116" s="59">
        <v>8058306.4399999995</v>
      </c>
      <c r="AE116" s="59">
        <v>6994243.0300000012</v>
      </c>
      <c r="AF116" s="59">
        <v>4309460.33</v>
      </c>
      <c r="AG116" s="59">
        <v>7654211.1899999995</v>
      </c>
      <c r="AH116" s="59">
        <v>3868215.4599999995</v>
      </c>
      <c r="AI116" s="59">
        <v>7732533.8499999996</v>
      </c>
      <c r="AJ116" s="59">
        <v>6735520.4300000006</v>
      </c>
      <c r="AK116" s="59">
        <v>4694848.83</v>
      </c>
      <c r="AL116" s="59">
        <v>3244032.2399999998</v>
      </c>
      <c r="AM116" s="59">
        <v>5710058.409</v>
      </c>
      <c r="AN116" s="59">
        <v>6059017.7300000004</v>
      </c>
      <c r="AO116" s="58"/>
      <c r="AP116" s="59">
        <v>4107523.5999999996</v>
      </c>
      <c r="AQ116" s="59">
        <v>6667552.1399999987</v>
      </c>
      <c r="AR116" s="59">
        <v>5971118.9399999995</v>
      </c>
      <c r="AS116" s="59">
        <v>5042939.05</v>
      </c>
      <c r="AT116" s="59">
        <v>7714920.5200000005</v>
      </c>
      <c r="AU116" s="59">
        <v>8881000.466</v>
      </c>
      <c r="AV116" s="59">
        <v>11390082.23</v>
      </c>
      <c r="AW116" s="59">
        <v>8026515.3500000006</v>
      </c>
      <c r="AX116" s="59">
        <v>10500973.909999998</v>
      </c>
      <c r="AY116" s="59">
        <v>687628.41999999969</v>
      </c>
      <c r="AZ116" s="59">
        <v>-4898778.1199999982</v>
      </c>
      <c r="BA116" s="59">
        <v>1985584.83</v>
      </c>
    </row>
    <row r="117" spans="1:53" s="46" customFormat="1" outlineLevel="2">
      <c r="B117" s="47"/>
      <c r="C117" s="48"/>
      <c r="D117" s="49"/>
      <c r="E117" s="50"/>
      <c r="F117" s="51"/>
      <c r="G117" s="51"/>
      <c r="H117" s="52"/>
      <c r="I117" s="53"/>
      <c r="J117" s="54"/>
      <c r="K117" s="51"/>
      <c r="L117" s="51"/>
      <c r="M117" s="52"/>
      <c r="N117" s="53"/>
      <c r="O117" s="55"/>
      <c r="P117" s="54"/>
      <c r="Q117" s="51"/>
      <c r="R117" s="51"/>
      <c r="S117" s="52"/>
      <c r="T117" s="53"/>
      <c r="U117" s="54"/>
      <c r="V117" s="51"/>
      <c r="W117" s="51"/>
      <c r="X117" s="52"/>
      <c r="Y117" s="53"/>
      <c r="Z117" s="56"/>
      <c r="AA117" s="57"/>
      <c r="AB117" s="58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8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1:53" s="46" customFormat="1" outlineLevel="2">
      <c r="A118" s="46" t="s">
        <v>405</v>
      </c>
      <c r="B118" s="47" t="s">
        <v>406</v>
      </c>
      <c r="C118" s="48" t="s">
        <v>407</v>
      </c>
      <c r="D118" s="49"/>
      <c r="E118" s="50"/>
      <c r="F118" s="51">
        <v>435338.10000000003</v>
      </c>
      <c r="G118" s="51">
        <v>391137.09</v>
      </c>
      <c r="H118" s="52">
        <v>44201.010000000009</v>
      </c>
      <c r="I118" s="53">
        <v>0.11300643976259067</v>
      </c>
      <c r="J118" s="54"/>
      <c r="K118" s="51">
        <v>4934476.78</v>
      </c>
      <c r="L118" s="51">
        <v>4210230</v>
      </c>
      <c r="M118" s="52">
        <v>724246.78000000026</v>
      </c>
      <c r="N118" s="53">
        <v>0.17202071620790318</v>
      </c>
      <c r="O118" s="55"/>
      <c r="P118" s="54"/>
      <c r="Q118" s="51">
        <v>1266441.21</v>
      </c>
      <c r="R118" s="51">
        <v>1549932.6600000001</v>
      </c>
      <c r="S118" s="52">
        <v>-283491.45000000019</v>
      </c>
      <c r="T118" s="53">
        <v>-0.18290565604314715</v>
      </c>
      <c r="U118" s="54"/>
      <c r="V118" s="51">
        <v>5536859.8200000003</v>
      </c>
      <c r="W118" s="51">
        <v>4517722.76</v>
      </c>
      <c r="X118" s="52">
        <v>1019137.0600000005</v>
      </c>
      <c r="Y118" s="53">
        <v>0.22558645453489504</v>
      </c>
      <c r="Z118" s="56"/>
      <c r="AA118" s="57">
        <v>307492.76</v>
      </c>
      <c r="AB118" s="58"/>
      <c r="AC118" s="59">
        <v>400693.89</v>
      </c>
      <c r="AD118" s="59">
        <v>343138.09</v>
      </c>
      <c r="AE118" s="59">
        <v>322232.5</v>
      </c>
      <c r="AF118" s="59">
        <v>169916.96</v>
      </c>
      <c r="AG118" s="59">
        <v>320567.3</v>
      </c>
      <c r="AH118" s="59">
        <v>389742.9</v>
      </c>
      <c r="AI118" s="59">
        <v>386831.58</v>
      </c>
      <c r="AJ118" s="59">
        <v>327174.12</v>
      </c>
      <c r="AK118" s="59">
        <v>798433.23</v>
      </c>
      <c r="AL118" s="59">
        <v>360362.34</v>
      </c>
      <c r="AM118" s="59">
        <v>391137.09</v>
      </c>
      <c r="AN118" s="59">
        <v>602383.04</v>
      </c>
      <c r="AO118" s="58"/>
      <c r="AP118" s="59">
        <v>786636.76</v>
      </c>
      <c r="AQ118" s="59">
        <v>409909.45</v>
      </c>
      <c r="AR118" s="59">
        <v>467980.43</v>
      </c>
      <c r="AS118" s="59">
        <v>379907.79</v>
      </c>
      <c r="AT118" s="59">
        <v>389660.87</v>
      </c>
      <c r="AU118" s="59">
        <v>412780.87</v>
      </c>
      <c r="AV118" s="59">
        <v>427599.44</v>
      </c>
      <c r="AW118" s="59">
        <v>393559.96</v>
      </c>
      <c r="AX118" s="59">
        <v>436271.29000000004</v>
      </c>
      <c r="AY118" s="59">
        <v>394831.82</v>
      </c>
      <c r="AZ118" s="59">
        <v>435338.10000000003</v>
      </c>
      <c r="BA118" s="59">
        <v>-4470.21</v>
      </c>
    </row>
    <row r="119" spans="1:53" s="46" customFormat="1" outlineLevel="2">
      <c r="A119" s="46" t="s">
        <v>408</v>
      </c>
      <c r="B119" s="47" t="s">
        <v>409</v>
      </c>
      <c r="C119" s="48" t="s">
        <v>410</v>
      </c>
      <c r="D119" s="49"/>
      <c r="E119" s="50"/>
      <c r="F119" s="51">
        <v>1300.3800000000001</v>
      </c>
      <c r="G119" s="51">
        <v>3205.835</v>
      </c>
      <c r="H119" s="52">
        <v>-1905.4549999999999</v>
      </c>
      <c r="I119" s="53">
        <v>-0.59437088933148463</v>
      </c>
      <c r="J119" s="54"/>
      <c r="K119" s="51">
        <v>22582.449000000001</v>
      </c>
      <c r="L119" s="51">
        <v>55561.396000000001</v>
      </c>
      <c r="M119" s="52">
        <v>-32978.947</v>
      </c>
      <c r="N119" s="53">
        <v>-0.59355864636662481</v>
      </c>
      <c r="O119" s="55"/>
      <c r="P119" s="54"/>
      <c r="Q119" s="51">
        <v>4948.62</v>
      </c>
      <c r="R119" s="51">
        <v>4432.009</v>
      </c>
      <c r="S119" s="52">
        <v>516.61099999999988</v>
      </c>
      <c r="T119" s="53">
        <v>0.11656361708651762</v>
      </c>
      <c r="U119" s="54"/>
      <c r="V119" s="51">
        <v>22985.448</v>
      </c>
      <c r="W119" s="51">
        <v>60881.864000000001</v>
      </c>
      <c r="X119" s="52">
        <v>-37896.415999999997</v>
      </c>
      <c r="Y119" s="53">
        <v>-0.62245820857258893</v>
      </c>
      <c r="Z119" s="56"/>
      <c r="AA119" s="57">
        <v>5320.4679999999998</v>
      </c>
      <c r="AB119" s="58"/>
      <c r="AC119" s="59">
        <v>15377.36</v>
      </c>
      <c r="AD119" s="59">
        <v>17726.959000000003</v>
      </c>
      <c r="AE119" s="59">
        <v>8774.7630000000008</v>
      </c>
      <c r="AF119" s="59">
        <v>2416.5340000000001</v>
      </c>
      <c r="AG119" s="59">
        <v>2800.68</v>
      </c>
      <c r="AH119" s="59">
        <v>1552.8120000000001</v>
      </c>
      <c r="AI119" s="59">
        <v>2055.8679999999999</v>
      </c>
      <c r="AJ119" s="59">
        <v>424.411</v>
      </c>
      <c r="AK119" s="59">
        <v>874.26499999999999</v>
      </c>
      <c r="AL119" s="59">
        <v>351.90899999999999</v>
      </c>
      <c r="AM119" s="59">
        <v>3205.835</v>
      </c>
      <c r="AN119" s="59">
        <v>402.99900000000002</v>
      </c>
      <c r="AO119" s="58"/>
      <c r="AP119" s="59">
        <v>630.18500000000006</v>
      </c>
      <c r="AQ119" s="59">
        <v>380.98400000000004</v>
      </c>
      <c r="AR119" s="59">
        <v>7125.1360000000004</v>
      </c>
      <c r="AS119" s="59">
        <v>3009.6550000000002</v>
      </c>
      <c r="AT119" s="59">
        <v>488.85500000000002</v>
      </c>
      <c r="AU119" s="59">
        <v>594.62200000000007</v>
      </c>
      <c r="AV119" s="59">
        <v>5404.3919999999998</v>
      </c>
      <c r="AW119" s="59">
        <v>0</v>
      </c>
      <c r="AX119" s="59">
        <v>2605.5100000000002</v>
      </c>
      <c r="AY119" s="59">
        <v>1042.73</v>
      </c>
      <c r="AZ119" s="59">
        <v>1300.3800000000001</v>
      </c>
      <c r="BA119" s="59">
        <v>0</v>
      </c>
    </row>
    <row r="120" spans="1:53" s="46" customFormat="1" outlineLevel="2">
      <c r="A120" s="46" t="s">
        <v>411</v>
      </c>
      <c r="B120" s="47" t="s">
        <v>412</v>
      </c>
      <c r="C120" s="48" t="s">
        <v>413</v>
      </c>
      <c r="D120" s="49"/>
      <c r="E120" s="50"/>
      <c r="F120" s="51">
        <v>121597.37</v>
      </c>
      <c r="G120" s="51">
        <v>42897.14</v>
      </c>
      <c r="H120" s="52">
        <v>78700.23</v>
      </c>
      <c r="I120" s="53">
        <v>1.8346265042378116</v>
      </c>
      <c r="J120" s="54"/>
      <c r="K120" s="51">
        <v>1807580.19</v>
      </c>
      <c r="L120" s="51">
        <v>753375.4</v>
      </c>
      <c r="M120" s="52">
        <v>1054204.79</v>
      </c>
      <c r="N120" s="53">
        <v>1.3993087509892146</v>
      </c>
      <c r="O120" s="55"/>
      <c r="P120" s="54"/>
      <c r="Q120" s="51">
        <v>583783.77</v>
      </c>
      <c r="R120" s="51">
        <v>164197.5</v>
      </c>
      <c r="S120" s="52">
        <v>419586.27</v>
      </c>
      <c r="T120" s="53">
        <v>2.5553755081532912</v>
      </c>
      <c r="U120" s="54"/>
      <c r="V120" s="51">
        <v>1889031.41</v>
      </c>
      <c r="W120" s="51">
        <v>721791.38</v>
      </c>
      <c r="X120" s="52">
        <v>1167240.0299999998</v>
      </c>
      <c r="Y120" s="53">
        <v>1.6171432111034629</v>
      </c>
      <c r="Z120" s="56"/>
      <c r="AA120" s="57">
        <v>-31584.02</v>
      </c>
      <c r="AB120" s="58"/>
      <c r="AC120" s="59">
        <v>87606.290000000008</v>
      </c>
      <c r="AD120" s="59">
        <v>93318.11</v>
      </c>
      <c r="AE120" s="59">
        <v>80894.990000000005</v>
      </c>
      <c r="AF120" s="59">
        <v>45955.78</v>
      </c>
      <c r="AG120" s="59">
        <v>79161.27</v>
      </c>
      <c r="AH120" s="59">
        <v>77771.33</v>
      </c>
      <c r="AI120" s="59">
        <v>62808.31</v>
      </c>
      <c r="AJ120" s="59">
        <v>61661.82</v>
      </c>
      <c r="AK120" s="59">
        <v>70694.740000000005</v>
      </c>
      <c r="AL120" s="59">
        <v>50605.62</v>
      </c>
      <c r="AM120" s="59">
        <v>42897.14</v>
      </c>
      <c r="AN120" s="59">
        <v>81451.22</v>
      </c>
      <c r="AO120" s="58"/>
      <c r="AP120" s="59">
        <v>111472.01000000001</v>
      </c>
      <c r="AQ120" s="59">
        <v>139160.72</v>
      </c>
      <c r="AR120" s="59">
        <v>140133.9</v>
      </c>
      <c r="AS120" s="59">
        <v>164449.09</v>
      </c>
      <c r="AT120" s="59">
        <v>114340.53</v>
      </c>
      <c r="AU120" s="59">
        <v>182603.18</v>
      </c>
      <c r="AV120" s="59">
        <v>181915.37</v>
      </c>
      <c r="AW120" s="59">
        <v>189721.62</v>
      </c>
      <c r="AX120" s="59">
        <v>236014.2</v>
      </c>
      <c r="AY120" s="59">
        <v>226172.2</v>
      </c>
      <c r="AZ120" s="59">
        <v>121597.37</v>
      </c>
      <c r="BA120" s="59">
        <v>47815.73</v>
      </c>
    </row>
    <row r="121" spans="1:53" s="46" customFormat="1" outlineLevel="2">
      <c r="A121" s="46" t="s">
        <v>414</v>
      </c>
      <c r="B121" s="47" t="s">
        <v>415</v>
      </c>
      <c r="C121" s="48" t="s">
        <v>416</v>
      </c>
      <c r="D121" s="49"/>
      <c r="E121" s="50"/>
      <c r="F121" s="51">
        <v>38077.550000000003</v>
      </c>
      <c r="G121" s="51">
        <v>56816.3</v>
      </c>
      <c r="H121" s="52">
        <v>-18738.75</v>
      </c>
      <c r="I121" s="53">
        <v>-0.32981292340402313</v>
      </c>
      <c r="J121" s="54"/>
      <c r="K121" s="51">
        <v>753632.96</v>
      </c>
      <c r="L121" s="51">
        <v>557035.17000000004</v>
      </c>
      <c r="M121" s="52">
        <v>196597.78999999992</v>
      </c>
      <c r="N121" s="53">
        <v>0.35293604531290168</v>
      </c>
      <c r="O121" s="55"/>
      <c r="P121" s="54"/>
      <c r="Q121" s="51">
        <v>227683.48</v>
      </c>
      <c r="R121" s="51">
        <v>93237.94</v>
      </c>
      <c r="S121" s="52">
        <v>134445.54</v>
      </c>
      <c r="T121" s="53">
        <v>1.4419617164428988</v>
      </c>
      <c r="U121" s="54"/>
      <c r="V121" s="51">
        <v>799920.07</v>
      </c>
      <c r="W121" s="51">
        <v>560358.38</v>
      </c>
      <c r="X121" s="52">
        <v>239561.68999999994</v>
      </c>
      <c r="Y121" s="53">
        <v>0.427515137723112</v>
      </c>
      <c r="Z121" s="56"/>
      <c r="AA121" s="57">
        <v>3323.21</v>
      </c>
      <c r="AB121" s="58"/>
      <c r="AC121" s="59">
        <v>49331.94</v>
      </c>
      <c r="AD121" s="59">
        <v>99333.5</v>
      </c>
      <c r="AE121" s="59">
        <v>38645.43</v>
      </c>
      <c r="AF121" s="59">
        <v>12943.12</v>
      </c>
      <c r="AG121" s="59">
        <v>82280.94</v>
      </c>
      <c r="AH121" s="59">
        <v>49718.83</v>
      </c>
      <c r="AI121" s="59">
        <v>87175.14</v>
      </c>
      <c r="AJ121" s="59">
        <v>44368.33</v>
      </c>
      <c r="AK121" s="59">
        <v>16445.91</v>
      </c>
      <c r="AL121" s="59">
        <v>19975.73</v>
      </c>
      <c r="AM121" s="59">
        <v>56816.3</v>
      </c>
      <c r="AN121" s="59">
        <v>46287.11</v>
      </c>
      <c r="AO121" s="58"/>
      <c r="AP121" s="59">
        <v>34304.82</v>
      </c>
      <c r="AQ121" s="59">
        <v>73171.360000000001</v>
      </c>
      <c r="AR121" s="59">
        <v>24643.78</v>
      </c>
      <c r="AS121" s="59">
        <v>13852.6</v>
      </c>
      <c r="AT121" s="59">
        <v>48981.21</v>
      </c>
      <c r="AU121" s="59">
        <v>78470.47</v>
      </c>
      <c r="AV121" s="59">
        <v>100678.47</v>
      </c>
      <c r="AW121" s="59">
        <v>151846.76999999999</v>
      </c>
      <c r="AX121" s="59">
        <v>109738.24000000001</v>
      </c>
      <c r="AY121" s="59">
        <v>79867.69</v>
      </c>
      <c r="AZ121" s="59">
        <v>38077.550000000003</v>
      </c>
      <c r="BA121" s="59">
        <v>3534.23</v>
      </c>
    </row>
    <row r="122" spans="1:53" s="119" customFormat="1" outlineLevel="1">
      <c r="A122" s="119" t="s">
        <v>417</v>
      </c>
      <c r="B122" s="120" t="s">
        <v>418</v>
      </c>
      <c r="C122" s="121" t="s">
        <v>419</v>
      </c>
      <c r="D122" s="135"/>
      <c r="E122" s="135"/>
      <c r="F122" s="123">
        <v>831.30000000000007</v>
      </c>
      <c r="G122" s="123">
        <v>33040.32</v>
      </c>
      <c r="H122" s="143">
        <v>-32209.02</v>
      </c>
      <c r="I122" s="144">
        <v>-0.9748398320597379</v>
      </c>
      <c r="J122" s="137"/>
      <c r="K122" s="123">
        <v>291907.37</v>
      </c>
      <c r="L122" s="123">
        <v>229473.59</v>
      </c>
      <c r="M122" s="143">
        <v>62433.78</v>
      </c>
      <c r="N122" s="138">
        <v>0.27207392362667965</v>
      </c>
      <c r="O122" s="139"/>
      <c r="P122" s="139"/>
      <c r="Q122" s="123">
        <v>60740.9</v>
      </c>
      <c r="R122" s="123">
        <v>46695.58</v>
      </c>
      <c r="S122" s="143">
        <v>14045.32</v>
      </c>
      <c r="T122" s="144">
        <v>0.3007847851980851</v>
      </c>
      <c r="U122" s="139"/>
      <c r="V122" s="123">
        <v>315519.49</v>
      </c>
      <c r="W122" s="123">
        <v>230425.75</v>
      </c>
      <c r="X122" s="143">
        <v>85093.739999999991</v>
      </c>
      <c r="Y122" s="138">
        <v>0.36928919619443568</v>
      </c>
      <c r="AA122" s="141">
        <v>952.16</v>
      </c>
      <c r="AB122" s="142"/>
      <c r="AC122" s="123">
        <v>1064.76</v>
      </c>
      <c r="AD122" s="123">
        <v>62852.99</v>
      </c>
      <c r="AE122" s="123">
        <v>26736.46</v>
      </c>
      <c r="AF122" s="123">
        <v>279.41000000000003</v>
      </c>
      <c r="AG122" s="123">
        <v>20281.560000000001</v>
      </c>
      <c r="AH122" s="123">
        <v>27538</v>
      </c>
      <c r="AI122" s="123">
        <v>20716.990000000002</v>
      </c>
      <c r="AJ122" s="123">
        <v>23307.84</v>
      </c>
      <c r="AK122" s="123">
        <v>701.41</v>
      </c>
      <c r="AL122" s="123">
        <v>12953.85</v>
      </c>
      <c r="AM122" s="123">
        <v>33040.32</v>
      </c>
      <c r="AN122" s="123">
        <v>23612.12</v>
      </c>
      <c r="AO122" s="142"/>
      <c r="AP122" s="123">
        <v>25101.84</v>
      </c>
      <c r="AQ122" s="123">
        <v>13926.89</v>
      </c>
      <c r="AR122" s="123">
        <v>7120.37</v>
      </c>
      <c r="AS122" s="123">
        <v>637.32000000000005</v>
      </c>
      <c r="AT122" s="123">
        <v>26608.760000000002</v>
      </c>
      <c r="AU122" s="123">
        <v>57168.69</v>
      </c>
      <c r="AV122" s="123">
        <v>73201.34</v>
      </c>
      <c r="AW122" s="123">
        <v>27401.260000000002</v>
      </c>
      <c r="AX122" s="123">
        <v>35107.56</v>
      </c>
      <c r="AY122" s="123">
        <v>24802.04</v>
      </c>
      <c r="AZ122" s="123">
        <v>831.30000000000007</v>
      </c>
      <c r="BA122" s="123">
        <v>0</v>
      </c>
    </row>
    <row r="123" spans="1:53" s="119" customFormat="1" outlineLevel="2">
      <c r="A123" s="119" t="s">
        <v>420</v>
      </c>
      <c r="B123" s="120" t="s">
        <v>421</v>
      </c>
      <c r="C123" s="121" t="s">
        <v>422</v>
      </c>
      <c r="D123" s="135"/>
      <c r="E123" s="135"/>
      <c r="F123" s="123">
        <v>121849.23</v>
      </c>
      <c r="G123" s="123">
        <v>183717.69</v>
      </c>
      <c r="H123" s="143">
        <v>-61868.460000000006</v>
      </c>
      <c r="I123" s="144">
        <v>-0.33675831652357485</v>
      </c>
      <c r="J123" s="137"/>
      <c r="K123" s="123">
        <v>2964515.45</v>
      </c>
      <c r="L123" s="123">
        <v>1902733.81</v>
      </c>
      <c r="M123" s="143">
        <v>1061781.6400000001</v>
      </c>
      <c r="N123" s="138">
        <v>0.55802952279488849</v>
      </c>
      <c r="O123" s="139"/>
      <c r="P123" s="139"/>
      <c r="Q123" s="123">
        <v>663525.88</v>
      </c>
      <c r="R123" s="123">
        <v>363852.01</v>
      </c>
      <c r="S123" s="143">
        <v>299673.87</v>
      </c>
      <c r="T123" s="144">
        <v>0.82361471632381522</v>
      </c>
      <c r="U123" s="139"/>
      <c r="V123" s="123">
        <v>3124758.79</v>
      </c>
      <c r="W123" s="123">
        <v>1937487.71</v>
      </c>
      <c r="X123" s="143">
        <v>1187271.08</v>
      </c>
      <c r="Y123" s="138">
        <v>0.61278896060713595</v>
      </c>
      <c r="AA123" s="141">
        <v>34753.9</v>
      </c>
      <c r="AB123" s="142"/>
      <c r="AC123" s="123">
        <v>127700.78</v>
      </c>
      <c r="AD123" s="123">
        <v>287807.74</v>
      </c>
      <c r="AE123" s="123">
        <v>232967.65</v>
      </c>
      <c r="AF123" s="123">
        <v>58422</v>
      </c>
      <c r="AG123" s="123">
        <v>207358.65</v>
      </c>
      <c r="AH123" s="123">
        <v>79251.87</v>
      </c>
      <c r="AI123" s="123">
        <v>371660.44</v>
      </c>
      <c r="AJ123" s="123">
        <v>173712.67</v>
      </c>
      <c r="AK123" s="123">
        <v>76839.710000000006</v>
      </c>
      <c r="AL123" s="123">
        <v>103294.61</v>
      </c>
      <c r="AM123" s="123">
        <v>183717.69</v>
      </c>
      <c r="AN123" s="123">
        <v>160243.34</v>
      </c>
      <c r="AO123" s="142"/>
      <c r="AP123" s="123">
        <v>197960.51</v>
      </c>
      <c r="AQ123" s="123">
        <v>264866.03000000003</v>
      </c>
      <c r="AR123" s="123">
        <v>86695.08</v>
      </c>
      <c r="AS123" s="123">
        <v>100847.55</v>
      </c>
      <c r="AT123" s="123">
        <v>369375.28</v>
      </c>
      <c r="AU123" s="123">
        <v>412239.53</v>
      </c>
      <c r="AV123" s="123">
        <v>487742.8</v>
      </c>
      <c r="AW123" s="123">
        <v>381262.79</v>
      </c>
      <c r="AX123" s="123">
        <v>399979.55</v>
      </c>
      <c r="AY123" s="123">
        <v>141697.1</v>
      </c>
      <c r="AZ123" s="123">
        <v>121849.23</v>
      </c>
      <c r="BA123" s="123">
        <v>4525.5200000000004</v>
      </c>
    </row>
    <row r="124" spans="1:53" s="46" customFormat="1" outlineLevel="2">
      <c r="A124" s="46" t="s">
        <v>423</v>
      </c>
      <c r="B124" s="47" t="s">
        <v>424</v>
      </c>
      <c r="C124" s="48" t="s">
        <v>425</v>
      </c>
      <c r="D124" s="49"/>
      <c r="E124" s="50"/>
      <c r="F124" s="51">
        <v>4226.09</v>
      </c>
      <c r="G124" s="51">
        <v>86709.11</v>
      </c>
      <c r="H124" s="52">
        <v>-82483.02</v>
      </c>
      <c r="I124" s="53">
        <v>-0.95126129192192155</v>
      </c>
      <c r="J124" s="54"/>
      <c r="K124" s="51">
        <v>250445.35</v>
      </c>
      <c r="L124" s="51">
        <v>454414.46</v>
      </c>
      <c r="M124" s="52">
        <v>-203969.11000000002</v>
      </c>
      <c r="N124" s="53">
        <v>-0.44886139846870193</v>
      </c>
      <c r="O124" s="55"/>
      <c r="P124" s="54"/>
      <c r="Q124" s="51">
        <v>12678.27</v>
      </c>
      <c r="R124" s="51">
        <v>221369.95</v>
      </c>
      <c r="S124" s="52">
        <v>-208691.68000000002</v>
      </c>
      <c r="T124" s="53">
        <v>-0.94272813450967496</v>
      </c>
      <c r="U124" s="54"/>
      <c r="V124" s="51">
        <v>192573.71000000002</v>
      </c>
      <c r="W124" s="51">
        <v>500652.56</v>
      </c>
      <c r="X124" s="52">
        <v>-308078.84999999998</v>
      </c>
      <c r="Y124" s="53">
        <v>-0.61535458841956181</v>
      </c>
      <c r="Z124" s="56"/>
      <c r="AA124" s="57">
        <v>46238.1</v>
      </c>
      <c r="AB124" s="58"/>
      <c r="AC124" s="59">
        <v>5866.86</v>
      </c>
      <c r="AD124" s="59">
        <v>43418.81</v>
      </c>
      <c r="AE124" s="59">
        <v>58614.89</v>
      </c>
      <c r="AF124" s="59">
        <v>6957.72</v>
      </c>
      <c r="AG124" s="59">
        <v>24146.34</v>
      </c>
      <c r="AH124" s="59">
        <v>38249.22</v>
      </c>
      <c r="AI124" s="59">
        <v>47039.55</v>
      </c>
      <c r="AJ124" s="59">
        <v>8751.1200000000008</v>
      </c>
      <c r="AK124" s="59">
        <v>43340.770000000004</v>
      </c>
      <c r="AL124" s="59">
        <v>91320.07</v>
      </c>
      <c r="AM124" s="59">
        <v>86709.11</v>
      </c>
      <c r="AN124" s="59">
        <v>-57871.64</v>
      </c>
      <c r="AO124" s="58"/>
      <c r="AP124" s="59">
        <v>62942.6</v>
      </c>
      <c r="AQ124" s="59">
        <v>525.79999999999995</v>
      </c>
      <c r="AR124" s="59">
        <v>87001.3</v>
      </c>
      <c r="AS124" s="59">
        <v>24221.58</v>
      </c>
      <c r="AT124" s="59">
        <v>-11624.58</v>
      </c>
      <c r="AU124" s="59">
        <v>23249.16</v>
      </c>
      <c r="AV124" s="59">
        <v>0</v>
      </c>
      <c r="AW124" s="59">
        <v>51451.22</v>
      </c>
      <c r="AX124" s="59">
        <v>0</v>
      </c>
      <c r="AY124" s="59">
        <v>8452.18</v>
      </c>
      <c r="AZ124" s="59">
        <v>4226.09</v>
      </c>
      <c r="BA124" s="59">
        <v>0</v>
      </c>
    </row>
    <row r="125" spans="1:53" s="46" customFormat="1" outlineLevel="2">
      <c r="A125" s="46" t="s">
        <v>426</v>
      </c>
      <c r="B125" s="47" t="s">
        <v>427</v>
      </c>
      <c r="C125" s="48" t="s">
        <v>428</v>
      </c>
      <c r="D125" s="49"/>
      <c r="E125" s="50"/>
      <c r="F125" s="51">
        <v>1444.21</v>
      </c>
      <c r="G125" s="51">
        <v>5870.78</v>
      </c>
      <c r="H125" s="52">
        <v>-4426.57</v>
      </c>
      <c r="I125" s="53">
        <v>-0.7540003202300205</v>
      </c>
      <c r="J125" s="54"/>
      <c r="K125" s="51">
        <v>365743.23</v>
      </c>
      <c r="L125" s="51">
        <v>224906.57</v>
      </c>
      <c r="M125" s="52">
        <v>140836.65999999997</v>
      </c>
      <c r="N125" s="53">
        <v>0.62620073748846006</v>
      </c>
      <c r="O125" s="55"/>
      <c r="P125" s="54"/>
      <c r="Q125" s="51">
        <v>205625.58000000002</v>
      </c>
      <c r="R125" s="51">
        <v>39547.410000000003</v>
      </c>
      <c r="S125" s="52">
        <v>166078.17000000001</v>
      </c>
      <c r="T125" s="53">
        <v>4.1994702055077688</v>
      </c>
      <c r="U125" s="54"/>
      <c r="V125" s="51">
        <v>373537.38</v>
      </c>
      <c r="W125" s="51">
        <v>225805.55000000002</v>
      </c>
      <c r="X125" s="52">
        <v>147731.82999999999</v>
      </c>
      <c r="Y125" s="53">
        <v>0.65424357372969788</v>
      </c>
      <c r="Z125" s="56"/>
      <c r="AA125" s="57">
        <v>898.98</v>
      </c>
      <c r="AB125" s="58"/>
      <c r="AC125" s="59">
        <v>16271.19</v>
      </c>
      <c r="AD125" s="59">
        <v>40574.85</v>
      </c>
      <c r="AE125" s="59">
        <v>26488.87</v>
      </c>
      <c r="AF125" s="59">
        <v>8993.8700000000008</v>
      </c>
      <c r="AG125" s="59">
        <v>34395.279999999999</v>
      </c>
      <c r="AH125" s="59">
        <v>27946.47</v>
      </c>
      <c r="AI125" s="59">
        <v>26573.11</v>
      </c>
      <c r="AJ125" s="59">
        <v>4115.5200000000004</v>
      </c>
      <c r="AK125" s="59">
        <v>33068.639999999999</v>
      </c>
      <c r="AL125" s="59">
        <v>607.99</v>
      </c>
      <c r="AM125" s="59">
        <v>5870.78</v>
      </c>
      <c r="AN125" s="59">
        <v>7794.1500000000005</v>
      </c>
      <c r="AO125" s="58"/>
      <c r="AP125" s="59">
        <v>50178.28</v>
      </c>
      <c r="AQ125" s="59">
        <v>35896.520000000004</v>
      </c>
      <c r="AR125" s="59">
        <v>27722.66</v>
      </c>
      <c r="AS125" s="59">
        <v>37656.400000000001</v>
      </c>
      <c r="AT125" s="59">
        <v>900.11</v>
      </c>
      <c r="AU125" s="59">
        <v>829.66</v>
      </c>
      <c r="AV125" s="59">
        <v>1017</v>
      </c>
      <c r="AW125" s="59">
        <v>5917.02</v>
      </c>
      <c r="AX125" s="59">
        <v>149416.53</v>
      </c>
      <c r="AY125" s="59">
        <v>54764.840000000004</v>
      </c>
      <c r="AZ125" s="59">
        <v>1444.21</v>
      </c>
      <c r="BA125" s="59">
        <v>-3013.32</v>
      </c>
    </row>
    <row r="126" spans="1:53" s="46" customFormat="1" outlineLevel="2">
      <c r="A126" s="46" t="s">
        <v>1709</v>
      </c>
      <c r="B126" s="47" t="s">
        <v>1710</v>
      </c>
      <c r="C126" s="48" t="s">
        <v>1711</v>
      </c>
      <c r="D126" s="49"/>
      <c r="E126" s="50"/>
      <c r="F126" s="51">
        <v>0</v>
      </c>
      <c r="G126" s="51">
        <v>0</v>
      </c>
      <c r="H126" s="52">
        <v>0</v>
      </c>
      <c r="I126" s="53">
        <v>0</v>
      </c>
      <c r="J126" s="54"/>
      <c r="K126" s="51">
        <v>0</v>
      </c>
      <c r="L126" s="51">
        <v>0</v>
      </c>
      <c r="M126" s="52">
        <v>0</v>
      </c>
      <c r="N126" s="53">
        <v>0</v>
      </c>
      <c r="O126" s="55"/>
      <c r="P126" s="54"/>
      <c r="Q126" s="51">
        <v>0</v>
      </c>
      <c r="R126" s="51">
        <v>0</v>
      </c>
      <c r="S126" s="52">
        <v>0</v>
      </c>
      <c r="T126" s="53">
        <v>0</v>
      </c>
      <c r="U126" s="54"/>
      <c r="V126" s="51">
        <v>0</v>
      </c>
      <c r="W126" s="51">
        <v>0</v>
      </c>
      <c r="X126" s="52">
        <v>0</v>
      </c>
      <c r="Y126" s="53">
        <v>0</v>
      </c>
      <c r="Z126" s="56"/>
      <c r="AA126" s="57">
        <v>0</v>
      </c>
      <c r="AB126" s="58"/>
      <c r="AC126" s="59">
        <v>0</v>
      </c>
      <c r="AD126" s="59">
        <v>0</v>
      </c>
      <c r="AE126" s="59">
        <v>0</v>
      </c>
      <c r="AF126" s="59">
        <v>0</v>
      </c>
      <c r="AG126" s="59">
        <v>0</v>
      </c>
      <c r="AH126" s="59">
        <v>0</v>
      </c>
      <c r="AI126" s="59">
        <v>0</v>
      </c>
      <c r="AJ126" s="59">
        <v>0</v>
      </c>
      <c r="AK126" s="59">
        <v>22.5</v>
      </c>
      <c r="AL126" s="59">
        <v>-22.5</v>
      </c>
      <c r="AM126" s="59">
        <v>0</v>
      </c>
      <c r="AN126" s="59">
        <v>0</v>
      </c>
      <c r="AO126" s="58"/>
      <c r="AP126" s="59">
        <v>0</v>
      </c>
      <c r="AQ126" s="59">
        <v>0</v>
      </c>
      <c r="AR126" s="59">
        <v>0</v>
      </c>
      <c r="AS126" s="59">
        <v>0</v>
      </c>
      <c r="AT126" s="59">
        <v>0</v>
      </c>
      <c r="AU126" s="59">
        <v>0</v>
      </c>
      <c r="AV126" s="59">
        <v>0</v>
      </c>
      <c r="AW126" s="59">
        <v>0</v>
      </c>
      <c r="AX126" s="59">
        <v>0</v>
      </c>
      <c r="AY126" s="59">
        <v>0</v>
      </c>
      <c r="AZ126" s="59">
        <v>0</v>
      </c>
      <c r="BA126" s="59">
        <v>0</v>
      </c>
    </row>
    <row r="127" spans="1:53" s="46" customFormat="1" outlineLevel="2">
      <c r="A127" s="46" t="s">
        <v>429</v>
      </c>
      <c r="B127" s="47" t="s">
        <v>430</v>
      </c>
      <c r="C127" s="48" t="s">
        <v>431</v>
      </c>
      <c r="D127" s="49"/>
      <c r="E127" s="50"/>
      <c r="F127" s="51">
        <v>16603.77</v>
      </c>
      <c r="G127" s="51">
        <v>0</v>
      </c>
      <c r="H127" s="52">
        <v>16603.77</v>
      </c>
      <c r="I127" s="53" t="s">
        <v>157</v>
      </c>
      <c r="J127" s="54"/>
      <c r="K127" s="51">
        <v>264553.89</v>
      </c>
      <c r="L127" s="51">
        <v>7092.01</v>
      </c>
      <c r="M127" s="52">
        <v>257461.88</v>
      </c>
      <c r="N127" s="53" t="s">
        <v>157</v>
      </c>
      <c r="O127" s="55"/>
      <c r="P127" s="54"/>
      <c r="Q127" s="51">
        <v>55257.91</v>
      </c>
      <c r="R127" s="51">
        <v>2049.58</v>
      </c>
      <c r="S127" s="52">
        <v>53208.33</v>
      </c>
      <c r="T127" s="53" t="s">
        <v>157</v>
      </c>
      <c r="U127" s="54"/>
      <c r="V127" s="51">
        <v>264553.89</v>
      </c>
      <c r="W127" s="51">
        <v>7088</v>
      </c>
      <c r="X127" s="52">
        <v>257465.89</v>
      </c>
      <c r="Y127" s="53" t="s">
        <v>157</v>
      </c>
      <c r="Z127" s="56"/>
      <c r="AA127" s="57">
        <v>-4.01</v>
      </c>
      <c r="AB127" s="58"/>
      <c r="AC127" s="59">
        <v>141.46</v>
      </c>
      <c r="AD127" s="59">
        <v>-141.46</v>
      </c>
      <c r="AE127" s="59">
        <v>2.0499999999999998</v>
      </c>
      <c r="AF127" s="59">
        <v>-2.0499999999999998</v>
      </c>
      <c r="AG127" s="59">
        <v>0</v>
      </c>
      <c r="AH127" s="59">
        <v>1559.74</v>
      </c>
      <c r="AI127" s="59">
        <v>1507</v>
      </c>
      <c r="AJ127" s="59">
        <v>1975.69</v>
      </c>
      <c r="AK127" s="59">
        <v>2095.4499999999998</v>
      </c>
      <c r="AL127" s="59">
        <v>-45.87</v>
      </c>
      <c r="AM127" s="59">
        <v>0</v>
      </c>
      <c r="AN127" s="59">
        <v>0</v>
      </c>
      <c r="AO127" s="58"/>
      <c r="AP127" s="59">
        <v>9194.68</v>
      </c>
      <c r="AQ127" s="59">
        <v>35550.79</v>
      </c>
      <c r="AR127" s="59">
        <v>33556.85</v>
      </c>
      <c r="AS127" s="59">
        <v>27121.41</v>
      </c>
      <c r="AT127" s="59">
        <v>28015.06</v>
      </c>
      <c r="AU127" s="59">
        <v>22629.52</v>
      </c>
      <c r="AV127" s="59">
        <v>31872.83</v>
      </c>
      <c r="AW127" s="59">
        <v>21354.84</v>
      </c>
      <c r="AX127" s="59">
        <v>15826.31</v>
      </c>
      <c r="AY127" s="59">
        <v>22827.83</v>
      </c>
      <c r="AZ127" s="59">
        <v>16603.77</v>
      </c>
      <c r="BA127" s="59">
        <v>10769.76</v>
      </c>
    </row>
    <row r="128" spans="1:53" s="46" customFormat="1" outlineLevel="2">
      <c r="A128" s="46" t="s">
        <v>432</v>
      </c>
      <c r="B128" s="47" t="s">
        <v>433</v>
      </c>
      <c r="C128" s="48" t="s">
        <v>434</v>
      </c>
      <c r="D128" s="49"/>
      <c r="E128" s="50"/>
      <c r="F128" s="51">
        <v>423438.44300000003</v>
      </c>
      <c r="G128" s="51">
        <v>561383.4</v>
      </c>
      <c r="H128" s="52">
        <v>-137944.95699999999</v>
      </c>
      <c r="I128" s="53">
        <v>-0.24572325615613141</v>
      </c>
      <c r="J128" s="54"/>
      <c r="K128" s="51">
        <v>3388476.1060000001</v>
      </c>
      <c r="L128" s="51">
        <v>5146700.5219999999</v>
      </c>
      <c r="M128" s="52">
        <v>-1758224.4159999997</v>
      </c>
      <c r="N128" s="53">
        <v>-0.34162166780140463</v>
      </c>
      <c r="O128" s="55"/>
      <c r="P128" s="54"/>
      <c r="Q128" s="51">
        <v>1255827.723</v>
      </c>
      <c r="R128" s="51">
        <v>1415312.52</v>
      </c>
      <c r="S128" s="52">
        <v>-159484.79700000002</v>
      </c>
      <c r="T128" s="53">
        <v>-0.11268521598325154</v>
      </c>
      <c r="U128" s="54"/>
      <c r="V128" s="51">
        <v>4758051.9330000002</v>
      </c>
      <c r="W128" s="51">
        <v>6101152.9519999996</v>
      </c>
      <c r="X128" s="52">
        <v>-1343101.0189999994</v>
      </c>
      <c r="Y128" s="53">
        <v>-0.22013888679183524</v>
      </c>
      <c r="Z128" s="56"/>
      <c r="AA128" s="57">
        <v>954452.43</v>
      </c>
      <c r="AB128" s="58"/>
      <c r="AC128" s="59">
        <v>409757.83</v>
      </c>
      <c r="AD128" s="59">
        <v>554725.57999999996</v>
      </c>
      <c r="AE128" s="59">
        <v>-204254.34</v>
      </c>
      <c r="AF128" s="59">
        <v>1206341.8629999999</v>
      </c>
      <c r="AG128" s="59">
        <v>550151.08900000004</v>
      </c>
      <c r="AH128" s="59">
        <v>174080.1</v>
      </c>
      <c r="AI128" s="59">
        <v>471104.16399999999</v>
      </c>
      <c r="AJ128" s="59">
        <v>569481.71600000001</v>
      </c>
      <c r="AK128" s="59">
        <v>519337.9</v>
      </c>
      <c r="AL128" s="59">
        <v>334591.22000000003</v>
      </c>
      <c r="AM128" s="59">
        <v>561383.4</v>
      </c>
      <c r="AN128" s="59">
        <v>1369575.827</v>
      </c>
      <c r="AO128" s="58"/>
      <c r="AP128" s="59">
        <v>-558232.73699999996</v>
      </c>
      <c r="AQ128" s="59">
        <v>428470.97000000003</v>
      </c>
      <c r="AR128" s="59">
        <v>594758.22</v>
      </c>
      <c r="AS128" s="59">
        <v>308276.10000000003</v>
      </c>
      <c r="AT128" s="59">
        <v>302628.92</v>
      </c>
      <c r="AU128" s="59">
        <v>340543.78</v>
      </c>
      <c r="AV128" s="59">
        <v>413532.83</v>
      </c>
      <c r="AW128" s="59">
        <v>302670.3</v>
      </c>
      <c r="AX128" s="59">
        <v>361644.3</v>
      </c>
      <c r="AY128" s="59">
        <v>470744.98</v>
      </c>
      <c r="AZ128" s="59">
        <v>423438.44300000003</v>
      </c>
      <c r="BA128" s="59">
        <v>14738.02</v>
      </c>
    </row>
    <row r="129" spans="1:53" s="46" customFormat="1" outlineLevel="2">
      <c r="A129" s="46" t="s">
        <v>435</v>
      </c>
      <c r="B129" s="47" t="s">
        <v>436</v>
      </c>
      <c r="C129" s="48" t="s">
        <v>437</v>
      </c>
      <c r="D129" s="49"/>
      <c r="E129" s="50"/>
      <c r="F129" s="51">
        <v>4813.46</v>
      </c>
      <c r="G129" s="51">
        <v>3444</v>
      </c>
      <c r="H129" s="52">
        <v>1369.46</v>
      </c>
      <c r="I129" s="53">
        <v>0.3976364692218351</v>
      </c>
      <c r="J129" s="54"/>
      <c r="K129" s="51">
        <v>37777.06</v>
      </c>
      <c r="L129" s="51">
        <v>42902.98</v>
      </c>
      <c r="M129" s="52">
        <v>-5125.9200000000055</v>
      </c>
      <c r="N129" s="53">
        <v>-0.11947701534951663</v>
      </c>
      <c r="O129" s="55"/>
      <c r="P129" s="54"/>
      <c r="Q129" s="51">
        <v>10138.700000000001</v>
      </c>
      <c r="R129" s="51">
        <v>10476.040000000001</v>
      </c>
      <c r="S129" s="52">
        <v>-337.34000000000015</v>
      </c>
      <c r="T129" s="53">
        <v>-3.2201098888511318E-2</v>
      </c>
      <c r="U129" s="54"/>
      <c r="V129" s="51">
        <v>41207.17</v>
      </c>
      <c r="W129" s="51">
        <v>47873.920000000006</v>
      </c>
      <c r="X129" s="52">
        <v>-6666.7500000000073</v>
      </c>
      <c r="Y129" s="53">
        <v>-0.13925640515754728</v>
      </c>
      <c r="Z129" s="56"/>
      <c r="AA129" s="57">
        <v>4970.9400000000005</v>
      </c>
      <c r="AB129" s="58"/>
      <c r="AC129" s="59">
        <v>5119.28</v>
      </c>
      <c r="AD129" s="59">
        <v>5339.68</v>
      </c>
      <c r="AE129" s="59">
        <v>5495.84</v>
      </c>
      <c r="AF129" s="59">
        <v>3869.38</v>
      </c>
      <c r="AG129" s="59">
        <v>3145.14</v>
      </c>
      <c r="AH129" s="59">
        <v>3598.66</v>
      </c>
      <c r="AI129" s="59">
        <v>2879.7000000000003</v>
      </c>
      <c r="AJ129" s="59">
        <v>2979.26</v>
      </c>
      <c r="AK129" s="59">
        <v>2998.58</v>
      </c>
      <c r="AL129" s="59">
        <v>4033.46</v>
      </c>
      <c r="AM129" s="59">
        <v>3444</v>
      </c>
      <c r="AN129" s="59">
        <v>3430.11</v>
      </c>
      <c r="AO129" s="58"/>
      <c r="AP129" s="59">
        <v>3703.2200000000003</v>
      </c>
      <c r="AQ129" s="59">
        <v>4140.68</v>
      </c>
      <c r="AR129" s="59">
        <v>3966.54</v>
      </c>
      <c r="AS129" s="59">
        <v>3009.76</v>
      </c>
      <c r="AT129" s="59">
        <v>3227.64</v>
      </c>
      <c r="AU129" s="59">
        <v>3423.98</v>
      </c>
      <c r="AV129" s="59">
        <v>2991.4</v>
      </c>
      <c r="AW129" s="59">
        <v>3175.14</v>
      </c>
      <c r="AX129" s="59">
        <v>3848.16</v>
      </c>
      <c r="AY129" s="59">
        <v>1477.08</v>
      </c>
      <c r="AZ129" s="59">
        <v>4813.46</v>
      </c>
      <c r="BA129" s="59">
        <v>0</v>
      </c>
    </row>
    <row r="130" spans="1:53" s="46" customFormat="1" outlineLevel="2">
      <c r="A130" s="46" t="s">
        <v>438</v>
      </c>
      <c r="B130" s="47" t="s">
        <v>439</v>
      </c>
      <c r="C130" s="48" t="s">
        <v>440</v>
      </c>
      <c r="D130" s="49"/>
      <c r="E130" s="50"/>
      <c r="F130" s="51">
        <v>0</v>
      </c>
      <c r="G130" s="51">
        <v>0</v>
      </c>
      <c r="H130" s="52">
        <v>0</v>
      </c>
      <c r="I130" s="53">
        <v>0</v>
      </c>
      <c r="J130" s="54"/>
      <c r="K130" s="51">
        <v>0</v>
      </c>
      <c r="L130" s="51">
        <v>0</v>
      </c>
      <c r="M130" s="52">
        <v>0</v>
      </c>
      <c r="N130" s="53">
        <v>0</v>
      </c>
      <c r="O130" s="55"/>
      <c r="P130" s="54"/>
      <c r="Q130" s="51">
        <v>0</v>
      </c>
      <c r="R130" s="51">
        <v>0</v>
      </c>
      <c r="S130" s="52">
        <v>0</v>
      </c>
      <c r="T130" s="53">
        <v>0</v>
      </c>
      <c r="U130" s="54"/>
      <c r="V130" s="51">
        <v>-63086.964999999997</v>
      </c>
      <c r="W130" s="51">
        <v>0</v>
      </c>
      <c r="X130" s="52">
        <v>-63086.964999999997</v>
      </c>
      <c r="Y130" s="53" t="s">
        <v>157</v>
      </c>
      <c r="Z130" s="56"/>
      <c r="AA130" s="57">
        <v>0</v>
      </c>
      <c r="AB130" s="58"/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-63086.964999999997</v>
      </c>
      <c r="AO130" s="58"/>
      <c r="AP130" s="59">
        <v>0</v>
      </c>
      <c r="AQ130" s="59">
        <v>0</v>
      </c>
      <c r="AR130" s="59">
        <v>0</v>
      </c>
      <c r="AS130" s="59">
        <v>0</v>
      </c>
      <c r="AT130" s="59">
        <v>0</v>
      </c>
      <c r="AU130" s="59">
        <v>0</v>
      </c>
      <c r="AV130" s="59">
        <v>0</v>
      </c>
      <c r="AW130" s="59">
        <v>0</v>
      </c>
      <c r="AX130" s="59">
        <v>0</v>
      </c>
      <c r="AY130" s="59">
        <v>0</v>
      </c>
      <c r="AZ130" s="59">
        <v>0</v>
      </c>
      <c r="BA130" s="59">
        <v>0</v>
      </c>
    </row>
    <row r="131" spans="1:53" s="46" customFormat="1" outlineLevel="2">
      <c r="A131" s="46" t="s">
        <v>441</v>
      </c>
      <c r="B131" s="47" t="s">
        <v>442</v>
      </c>
      <c r="C131" s="48" t="s">
        <v>443</v>
      </c>
      <c r="D131" s="49"/>
      <c r="E131" s="50"/>
      <c r="F131" s="51">
        <v>308.66000000000003</v>
      </c>
      <c r="G131" s="51">
        <v>0</v>
      </c>
      <c r="H131" s="52">
        <v>308.66000000000003</v>
      </c>
      <c r="I131" s="53" t="s">
        <v>157</v>
      </c>
      <c r="J131" s="54"/>
      <c r="K131" s="51">
        <v>3959.96</v>
      </c>
      <c r="L131" s="51">
        <v>758.7</v>
      </c>
      <c r="M131" s="52">
        <v>3201.26</v>
      </c>
      <c r="N131" s="53">
        <v>4.2194016080137073</v>
      </c>
      <c r="O131" s="55"/>
      <c r="P131" s="54"/>
      <c r="Q131" s="51">
        <v>466.29</v>
      </c>
      <c r="R131" s="51">
        <v>0</v>
      </c>
      <c r="S131" s="52">
        <v>466.29</v>
      </c>
      <c r="T131" s="53" t="s">
        <v>157</v>
      </c>
      <c r="U131" s="54"/>
      <c r="V131" s="51">
        <v>3959.96</v>
      </c>
      <c r="W131" s="51">
        <v>758.7</v>
      </c>
      <c r="X131" s="52">
        <v>3201.26</v>
      </c>
      <c r="Y131" s="53">
        <v>4.2194016080137073</v>
      </c>
      <c r="Z131" s="56"/>
      <c r="AA131" s="57">
        <v>0</v>
      </c>
      <c r="AB131" s="58"/>
      <c r="AC131" s="59">
        <v>0</v>
      </c>
      <c r="AD131" s="59">
        <v>0</v>
      </c>
      <c r="AE131" s="59">
        <v>768.7</v>
      </c>
      <c r="AF131" s="59">
        <v>-10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8"/>
      <c r="AP131" s="59">
        <v>0</v>
      </c>
      <c r="AQ131" s="59">
        <v>0</v>
      </c>
      <c r="AR131" s="59">
        <v>1891.42</v>
      </c>
      <c r="AS131" s="59">
        <v>1081.47</v>
      </c>
      <c r="AT131" s="59">
        <v>53.43</v>
      </c>
      <c r="AU131" s="59">
        <v>-1.53</v>
      </c>
      <c r="AV131" s="59">
        <v>146.59</v>
      </c>
      <c r="AW131" s="59">
        <v>322.29000000000002</v>
      </c>
      <c r="AX131" s="59">
        <v>160.77000000000001</v>
      </c>
      <c r="AY131" s="59">
        <v>-3.14</v>
      </c>
      <c r="AZ131" s="59">
        <v>308.66000000000003</v>
      </c>
      <c r="BA131" s="59">
        <v>0</v>
      </c>
    </row>
    <row r="132" spans="1:53" s="46" customFormat="1" outlineLevel="2">
      <c r="A132" s="46" t="s">
        <v>1712</v>
      </c>
      <c r="B132" s="47" t="s">
        <v>1713</v>
      </c>
      <c r="C132" s="48" t="s">
        <v>1714</v>
      </c>
      <c r="D132" s="49"/>
      <c r="E132" s="50"/>
      <c r="F132" s="51">
        <v>10.46</v>
      </c>
      <c r="G132" s="51">
        <v>0</v>
      </c>
      <c r="H132" s="52">
        <v>10.46</v>
      </c>
      <c r="I132" s="53" t="s">
        <v>157</v>
      </c>
      <c r="J132" s="54"/>
      <c r="K132" s="51">
        <v>10.46</v>
      </c>
      <c r="L132" s="51">
        <v>0</v>
      </c>
      <c r="M132" s="52">
        <v>10.46</v>
      </c>
      <c r="N132" s="53" t="s">
        <v>157</v>
      </c>
      <c r="O132" s="55"/>
      <c r="P132" s="54"/>
      <c r="Q132" s="51">
        <v>10.46</v>
      </c>
      <c r="R132" s="51">
        <v>0</v>
      </c>
      <c r="S132" s="52">
        <v>10.46</v>
      </c>
      <c r="T132" s="53" t="s">
        <v>157</v>
      </c>
      <c r="U132" s="54"/>
      <c r="V132" s="51">
        <v>10.46</v>
      </c>
      <c r="W132" s="51">
        <v>0</v>
      </c>
      <c r="X132" s="52">
        <v>10.46</v>
      </c>
      <c r="Y132" s="53" t="s">
        <v>157</v>
      </c>
      <c r="Z132" s="56"/>
      <c r="AA132" s="57">
        <v>0</v>
      </c>
      <c r="AB132" s="58"/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8"/>
      <c r="AP132" s="59">
        <v>0</v>
      </c>
      <c r="AQ132" s="59">
        <v>8.15</v>
      </c>
      <c r="AR132" s="59">
        <v>10.450000000000001</v>
      </c>
      <c r="AS132" s="59">
        <v>30.22</v>
      </c>
      <c r="AT132" s="59">
        <v>-47.78</v>
      </c>
      <c r="AU132" s="59">
        <v>-0.15</v>
      </c>
      <c r="AV132" s="59">
        <v>1.22</v>
      </c>
      <c r="AW132" s="59">
        <v>-2.11</v>
      </c>
      <c r="AX132" s="59">
        <v>11.77</v>
      </c>
      <c r="AY132" s="59">
        <v>-11.77</v>
      </c>
      <c r="AZ132" s="59">
        <v>10.46</v>
      </c>
      <c r="BA132" s="59">
        <v>0</v>
      </c>
    </row>
    <row r="133" spans="1:53" s="46" customFormat="1" outlineLevel="2">
      <c r="A133" s="46" t="s">
        <v>444</v>
      </c>
      <c r="B133" s="47" t="s">
        <v>445</v>
      </c>
      <c r="C133" s="48" t="s">
        <v>446</v>
      </c>
      <c r="D133" s="49"/>
      <c r="E133" s="50"/>
      <c r="F133" s="51">
        <v>0</v>
      </c>
      <c r="G133" s="51">
        <v>0</v>
      </c>
      <c r="H133" s="52">
        <v>0</v>
      </c>
      <c r="I133" s="53">
        <v>0</v>
      </c>
      <c r="J133" s="54"/>
      <c r="K133" s="51">
        <v>-0.01</v>
      </c>
      <c r="L133" s="51">
        <v>0</v>
      </c>
      <c r="M133" s="52">
        <v>-0.01</v>
      </c>
      <c r="N133" s="53" t="s">
        <v>157</v>
      </c>
      <c r="O133" s="55"/>
      <c r="P133" s="54"/>
      <c r="Q133" s="51">
        <v>-38.86</v>
      </c>
      <c r="R133" s="51">
        <v>0</v>
      </c>
      <c r="S133" s="52">
        <v>-38.86</v>
      </c>
      <c r="T133" s="53" t="s">
        <v>157</v>
      </c>
      <c r="U133" s="54"/>
      <c r="V133" s="51">
        <v>-0.01</v>
      </c>
      <c r="W133" s="51">
        <v>0</v>
      </c>
      <c r="X133" s="52">
        <v>-0.01</v>
      </c>
      <c r="Y133" s="53" t="s">
        <v>157</v>
      </c>
      <c r="Z133" s="56"/>
      <c r="AA133" s="57">
        <v>0</v>
      </c>
      <c r="AB133" s="58"/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0</v>
      </c>
      <c r="AN133" s="59">
        <v>0</v>
      </c>
      <c r="AO133" s="58"/>
      <c r="AP133" s="59">
        <v>0</v>
      </c>
      <c r="AQ133" s="59">
        <v>0</v>
      </c>
      <c r="AR133" s="59">
        <v>0</v>
      </c>
      <c r="AS133" s="59">
        <v>0</v>
      </c>
      <c r="AT133" s="59">
        <v>0</v>
      </c>
      <c r="AU133" s="59">
        <v>0</v>
      </c>
      <c r="AV133" s="59">
        <v>9.86</v>
      </c>
      <c r="AW133" s="59">
        <v>28.990000000000002</v>
      </c>
      <c r="AX133" s="59">
        <v>5.82</v>
      </c>
      <c r="AY133" s="59">
        <v>-44.68</v>
      </c>
      <c r="AZ133" s="59">
        <v>0</v>
      </c>
      <c r="BA133" s="59">
        <v>0</v>
      </c>
    </row>
    <row r="134" spans="1:53" s="46" customFormat="1" outlineLevel="2">
      <c r="A134" s="46" t="s">
        <v>447</v>
      </c>
      <c r="B134" s="47" t="s">
        <v>448</v>
      </c>
      <c r="C134" s="48" t="s">
        <v>449</v>
      </c>
      <c r="D134" s="49"/>
      <c r="E134" s="50"/>
      <c r="F134" s="51">
        <v>1793.57</v>
      </c>
      <c r="G134" s="51">
        <v>5262.6</v>
      </c>
      <c r="H134" s="52">
        <v>-3469.0300000000007</v>
      </c>
      <c r="I134" s="53">
        <v>-0.65918557367080921</v>
      </c>
      <c r="J134" s="54"/>
      <c r="K134" s="51">
        <v>62527.83</v>
      </c>
      <c r="L134" s="51">
        <v>69038.240000000005</v>
      </c>
      <c r="M134" s="52">
        <v>-6510.4100000000035</v>
      </c>
      <c r="N134" s="53">
        <v>-9.4301505948007985E-2</v>
      </c>
      <c r="O134" s="55"/>
      <c r="P134" s="54"/>
      <c r="Q134" s="51">
        <v>11633.97</v>
      </c>
      <c r="R134" s="51">
        <v>13789.95</v>
      </c>
      <c r="S134" s="52">
        <v>-2155.9800000000014</v>
      </c>
      <c r="T134" s="53">
        <v>-0.15634429421426482</v>
      </c>
      <c r="U134" s="54"/>
      <c r="V134" s="51">
        <v>63630.41</v>
      </c>
      <c r="W134" s="51">
        <v>71085.11</v>
      </c>
      <c r="X134" s="52">
        <v>-7454.6999999999971</v>
      </c>
      <c r="Y134" s="53">
        <v>-0.10487006350556392</v>
      </c>
      <c r="Z134" s="56"/>
      <c r="AA134" s="57">
        <v>2046.8700000000001</v>
      </c>
      <c r="AB134" s="58"/>
      <c r="AC134" s="59">
        <v>1006.15</v>
      </c>
      <c r="AD134" s="59">
        <v>2522.6799999999998</v>
      </c>
      <c r="AE134" s="59">
        <v>5428.08</v>
      </c>
      <c r="AF134" s="59">
        <v>6529.52</v>
      </c>
      <c r="AG134" s="59">
        <v>5993.51</v>
      </c>
      <c r="AH134" s="59">
        <v>9404.4600000000009</v>
      </c>
      <c r="AI134" s="59">
        <v>12815.41</v>
      </c>
      <c r="AJ134" s="59">
        <v>11548.48</v>
      </c>
      <c r="AK134" s="59">
        <v>6237.1500000000005</v>
      </c>
      <c r="AL134" s="59">
        <v>2290.2000000000003</v>
      </c>
      <c r="AM134" s="59">
        <v>5262.6</v>
      </c>
      <c r="AN134" s="59">
        <v>1102.58</v>
      </c>
      <c r="AO134" s="58"/>
      <c r="AP134" s="59">
        <v>2908.4900000000002</v>
      </c>
      <c r="AQ134" s="59">
        <v>6786.47</v>
      </c>
      <c r="AR134" s="59">
        <v>2278.3200000000002</v>
      </c>
      <c r="AS134" s="59">
        <v>2278.31</v>
      </c>
      <c r="AT134" s="59">
        <v>5812.28</v>
      </c>
      <c r="AU134" s="59">
        <v>9888.8700000000008</v>
      </c>
      <c r="AV134" s="59">
        <v>10470.56</v>
      </c>
      <c r="AW134" s="59">
        <v>10470.56</v>
      </c>
      <c r="AX134" s="59">
        <v>6059.36</v>
      </c>
      <c r="AY134" s="59">
        <v>3781.04</v>
      </c>
      <c r="AZ134" s="59">
        <v>1793.57</v>
      </c>
      <c r="BA134" s="59">
        <v>0</v>
      </c>
    </row>
    <row r="135" spans="1:53" s="46" customFormat="1" outlineLevel="2">
      <c r="A135" s="46" t="s">
        <v>450</v>
      </c>
      <c r="B135" s="47" t="s">
        <v>451</v>
      </c>
      <c r="C135" s="48" t="s">
        <v>452</v>
      </c>
      <c r="D135" s="49"/>
      <c r="E135" s="50"/>
      <c r="F135" s="51">
        <v>10.6</v>
      </c>
      <c r="G135" s="51">
        <v>36.550000000000004</v>
      </c>
      <c r="H135" s="52">
        <v>-25.950000000000003</v>
      </c>
      <c r="I135" s="53">
        <v>-0.70998632010943907</v>
      </c>
      <c r="J135" s="54"/>
      <c r="K135" s="51">
        <v>370.74</v>
      </c>
      <c r="L135" s="51">
        <v>487.97</v>
      </c>
      <c r="M135" s="52">
        <v>-117.23000000000002</v>
      </c>
      <c r="N135" s="53">
        <v>-0.24024017869951023</v>
      </c>
      <c r="O135" s="55"/>
      <c r="P135" s="54"/>
      <c r="Q135" s="51">
        <v>68.75</v>
      </c>
      <c r="R135" s="51">
        <v>96.18</v>
      </c>
      <c r="S135" s="52">
        <v>-27.430000000000007</v>
      </c>
      <c r="T135" s="53">
        <v>-0.28519442711582454</v>
      </c>
      <c r="U135" s="54"/>
      <c r="V135" s="51">
        <v>382.59000000000003</v>
      </c>
      <c r="W135" s="51">
        <v>508.39000000000004</v>
      </c>
      <c r="X135" s="52">
        <v>-125.80000000000001</v>
      </c>
      <c r="Y135" s="53">
        <v>-0.24744782548830621</v>
      </c>
      <c r="Z135" s="56"/>
      <c r="AA135" s="57">
        <v>20.420000000000002</v>
      </c>
      <c r="AB135" s="58"/>
      <c r="AC135" s="59">
        <v>7.3</v>
      </c>
      <c r="AD135" s="59">
        <v>19.97</v>
      </c>
      <c r="AE135" s="59">
        <v>40.06</v>
      </c>
      <c r="AF135" s="59">
        <v>45.76</v>
      </c>
      <c r="AG135" s="59">
        <v>42.01</v>
      </c>
      <c r="AH135" s="59">
        <v>65.91</v>
      </c>
      <c r="AI135" s="59">
        <v>89.83</v>
      </c>
      <c r="AJ135" s="59">
        <v>80.95</v>
      </c>
      <c r="AK135" s="59">
        <v>43.72</v>
      </c>
      <c r="AL135" s="59">
        <v>15.91</v>
      </c>
      <c r="AM135" s="59">
        <v>36.550000000000004</v>
      </c>
      <c r="AN135" s="59">
        <v>11.85</v>
      </c>
      <c r="AO135" s="58"/>
      <c r="AP135" s="59">
        <v>17.52</v>
      </c>
      <c r="AQ135" s="59">
        <v>40.880000000000003</v>
      </c>
      <c r="AR135" s="59">
        <v>13.72</v>
      </c>
      <c r="AS135" s="59">
        <v>13.47</v>
      </c>
      <c r="AT135" s="59">
        <v>34.22</v>
      </c>
      <c r="AU135" s="59">
        <v>58.43</v>
      </c>
      <c r="AV135" s="59">
        <v>61.870000000000005</v>
      </c>
      <c r="AW135" s="59">
        <v>61.88</v>
      </c>
      <c r="AX135" s="59">
        <v>35.81</v>
      </c>
      <c r="AY135" s="59">
        <v>22.34</v>
      </c>
      <c r="AZ135" s="59">
        <v>10.6</v>
      </c>
      <c r="BA135" s="59">
        <v>0</v>
      </c>
    </row>
    <row r="136" spans="1:53" s="46" customFormat="1" outlineLevel="2">
      <c r="A136" s="46" t="s">
        <v>453</v>
      </c>
      <c r="B136" s="47" t="s">
        <v>454</v>
      </c>
      <c r="C136" s="48" t="s">
        <v>455</v>
      </c>
      <c r="D136" s="49"/>
      <c r="E136" s="50"/>
      <c r="F136" s="51">
        <v>0</v>
      </c>
      <c r="G136" s="51">
        <v>0</v>
      </c>
      <c r="H136" s="52">
        <v>0</v>
      </c>
      <c r="I136" s="53">
        <v>0</v>
      </c>
      <c r="J136" s="54"/>
      <c r="K136" s="51">
        <v>0</v>
      </c>
      <c r="L136" s="51">
        <v>0</v>
      </c>
      <c r="M136" s="52">
        <v>0</v>
      </c>
      <c r="N136" s="53">
        <v>0</v>
      </c>
      <c r="O136" s="55"/>
      <c r="P136" s="54"/>
      <c r="Q136" s="51">
        <v>0</v>
      </c>
      <c r="R136" s="51">
        <v>0</v>
      </c>
      <c r="S136" s="52">
        <v>0</v>
      </c>
      <c r="T136" s="53">
        <v>0</v>
      </c>
      <c r="U136" s="54"/>
      <c r="V136" s="51">
        <v>0</v>
      </c>
      <c r="W136" s="51">
        <v>36802.550000000003</v>
      </c>
      <c r="X136" s="52">
        <v>-36802.550000000003</v>
      </c>
      <c r="Y136" s="53" t="s">
        <v>157</v>
      </c>
      <c r="Z136" s="56"/>
      <c r="AA136" s="57">
        <v>36802.550000000003</v>
      </c>
      <c r="AB136" s="58"/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8"/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</row>
    <row r="137" spans="1:53" s="46" customFormat="1" outlineLevel="2">
      <c r="A137" s="46" t="s">
        <v>456</v>
      </c>
      <c r="B137" s="47"/>
      <c r="C137" s="48" t="s">
        <v>457</v>
      </c>
      <c r="D137" s="49"/>
      <c r="E137" s="50"/>
      <c r="F137" s="51">
        <v>1171643.1930000002</v>
      </c>
      <c r="G137" s="51">
        <v>1373520.8150000002</v>
      </c>
      <c r="H137" s="52">
        <v>-201877.62199999997</v>
      </c>
      <c r="I137" s="53">
        <v>-0.14697820360297922</v>
      </c>
      <c r="J137" s="54"/>
      <c r="K137" s="51">
        <v>15148559.815000005</v>
      </c>
      <c r="L137" s="51">
        <v>13654710.818000002</v>
      </c>
      <c r="M137" s="52">
        <v>1493848.9970000032</v>
      </c>
      <c r="N137" s="53">
        <v>0.10940173079540959</v>
      </c>
      <c r="O137" s="55"/>
      <c r="P137" s="54"/>
      <c r="Q137" s="51">
        <v>4358792.6529999999</v>
      </c>
      <c r="R137" s="51">
        <v>3924989.3290000008</v>
      </c>
      <c r="S137" s="52">
        <v>433803.32399999909</v>
      </c>
      <c r="T137" s="53">
        <v>0.11052344035557478</v>
      </c>
      <c r="U137" s="54"/>
      <c r="V137" s="51">
        <v>17323895.555999998</v>
      </c>
      <c r="W137" s="51">
        <v>15020395.576000001</v>
      </c>
      <c r="X137" s="52">
        <v>2303499.9799999967</v>
      </c>
      <c r="Y137" s="53">
        <v>0.15335814348861704</v>
      </c>
      <c r="Z137" s="56"/>
      <c r="AA137" s="57">
        <v>1365684.7580000001</v>
      </c>
      <c r="AB137" s="58"/>
      <c r="AC137" s="59">
        <v>1119945.0899999999</v>
      </c>
      <c r="AD137" s="59">
        <v>1550637.4989999998</v>
      </c>
      <c r="AE137" s="59">
        <v>602835.94299999997</v>
      </c>
      <c r="AF137" s="59">
        <v>1522659.8669999999</v>
      </c>
      <c r="AG137" s="59">
        <v>1330323.7690000001</v>
      </c>
      <c r="AH137" s="59">
        <v>880480.30199999991</v>
      </c>
      <c r="AI137" s="59">
        <v>1493257.0919999999</v>
      </c>
      <c r="AJ137" s="59">
        <v>1229581.9270000001</v>
      </c>
      <c r="AK137" s="59">
        <v>1571133.9749999999</v>
      </c>
      <c r="AL137" s="59">
        <v>980334.53899999999</v>
      </c>
      <c r="AM137" s="59">
        <v>1373520.8150000002</v>
      </c>
      <c r="AN137" s="59">
        <v>2175335.7410000004</v>
      </c>
      <c r="AO137" s="58"/>
      <c r="AP137" s="59">
        <v>726818.17800000007</v>
      </c>
      <c r="AQ137" s="59">
        <v>1412835.6939999999</v>
      </c>
      <c r="AR137" s="59">
        <v>1484898.176</v>
      </c>
      <c r="AS137" s="59">
        <v>1066392.7250000001</v>
      </c>
      <c r="AT137" s="59">
        <v>1278454.8049999999</v>
      </c>
      <c r="AU137" s="59">
        <v>1544479.0819999999</v>
      </c>
      <c r="AV137" s="59">
        <v>1736645.9720000003</v>
      </c>
      <c r="AW137" s="59">
        <v>1539242.53</v>
      </c>
      <c r="AX137" s="59">
        <v>1756725.1800000004</v>
      </c>
      <c r="AY137" s="59">
        <v>1430424.2800000003</v>
      </c>
      <c r="AZ137" s="59">
        <v>1171643.1930000002</v>
      </c>
      <c r="BA137" s="59">
        <v>73899.73000000001</v>
      </c>
    </row>
    <row r="138" spans="1:53" s="46" customFormat="1" outlineLevel="2">
      <c r="B138" s="47"/>
      <c r="C138" s="48"/>
      <c r="D138" s="49"/>
      <c r="E138" s="50"/>
      <c r="F138" s="51"/>
      <c r="G138" s="51"/>
      <c r="H138" s="52"/>
      <c r="I138" s="53"/>
      <c r="J138" s="54"/>
      <c r="K138" s="51"/>
      <c r="L138" s="51"/>
      <c r="M138" s="52"/>
      <c r="N138" s="53"/>
      <c r="O138" s="55"/>
      <c r="P138" s="54"/>
      <c r="Q138" s="51"/>
      <c r="R138" s="51"/>
      <c r="S138" s="52"/>
      <c r="T138" s="53"/>
      <c r="U138" s="54"/>
      <c r="V138" s="51"/>
      <c r="W138" s="51"/>
      <c r="X138" s="52"/>
      <c r="Y138" s="53"/>
      <c r="Z138" s="56"/>
      <c r="AA138" s="57"/>
      <c r="AB138" s="58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8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1:53" s="46" customFormat="1" outlineLevel="2">
      <c r="A139" s="46" t="s">
        <v>458</v>
      </c>
      <c r="B139" s="47"/>
      <c r="C139" s="48" t="s">
        <v>459</v>
      </c>
      <c r="D139" s="49"/>
      <c r="E139" s="50"/>
      <c r="F139" s="51">
        <v>0</v>
      </c>
      <c r="G139" s="51">
        <v>0</v>
      </c>
      <c r="H139" s="52">
        <v>0</v>
      </c>
      <c r="I139" s="53">
        <v>0</v>
      </c>
      <c r="J139" s="54"/>
      <c r="K139" s="51">
        <v>0</v>
      </c>
      <c r="L139" s="51">
        <v>0</v>
      </c>
      <c r="M139" s="52">
        <v>0</v>
      </c>
      <c r="N139" s="53">
        <v>0</v>
      </c>
      <c r="O139" s="55"/>
      <c r="P139" s="54"/>
      <c r="Q139" s="51">
        <v>0</v>
      </c>
      <c r="R139" s="51">
        <v>0</v>
      </c>
      <c r="S139" s="52">
        <v>0</v>
      </c>
      <c r="T139" s="53">
        <v>0</v>
      </c>
      <c r="U139" s="54"/>
      <c r="V139" s="51">
        <v>0</v>
      </c>
      <c r="W139" s="51">
        <v>0</v>
      </c>
      <c r="X139" s="52">
        <v>0</v>
      </c>
      <c r="Y139" s="53">
        <v>0</v>
      </c>
      <c r="Z139" s="56"/>
      <c r="AA139" s="57">
        <v>0</v>
      </c>
      <c r="AB139" s="58"/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8"/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0</v>
      </c>
      <c r="AY139" s="59">
        <v>0</v>
      </c>
      <c r="AZ139" s="59">
        <v>0</v>
      </c>
      <c r="BA139" s="59">
        <v>0</v>
      </c>
    </row>
    <row r="140" spans="1:53" s="46" customFormat="1" outlineLevel="2">
      <c r="B140" s="47"/>
      <c r="C140" s="48"/>
      <c r="D140" s="49"/>
      <c r="E140" s="50"/>
      <c r="F140" s="51"/>
      <c r="G140" s="51"/>
      <c r="H140" s="52"/>
      <c r="I140" s="53"/>
      <c r="J140" s="54"/>
      <c r="K140" s="51"/>
      <c r="L140" s="51"/>
      <c r="M140" s="52"/>
      <c r="N140" s="53"/>
      <c r="O140" s="55"/>
      <c r="P140" s="54"/>
      <c r="Q140" s="51"/>
      <c r="R140" s="51"/>
      <c r="S140" s="52"/>
      <c r="T140" s="53"/>
      <c r="U140" s="54"/>
      <c r="V140" s="51"/>
      <c r="W140" s="51"/>
      <c r="X140" s="52"/>
      <c r="Y140" s="53"/>
      <c r="Z140" s="56"/>
      <c r="AA140" s="57"/>
      <c r="AB140" s="58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8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1:53" s="46" customFormat="1" outlineLevel="2">
      <c r="A141" s="46" t="s">
        <v>460</v>
      </c>
      <c r="B141" s="47"/>
      <c r="C141" s="48" t="s">
        <v>461</v>
      </c>
      <c r="D141" s="49"/>
      <c r="E141" s="50"/>
      <c r="F141" s="51">
        <v>0</v>
      </c>
      <c r="G141" s="51">
        <v>0</v>
      </c>
      <c r="H141" s="52">
        <v>0</v>
      </c>
      <c r="I141" s="53">
        <v>0</v>
      </c>
      <c r="J141" s="54"/>
      <c r="K141" s="51">
        <v>0</v>
      </c>
      <c r="L141" s="51">
        <v>0</v>
      </c>
      <c r="M141" s="52">
        <v>0</v>
      </c>
      <c r="N141" s="53">
        <v>0</v>
      </c>
      <c r="O141" s="55"/>
      <c r="P141" s="54"/>
      <c r="Q141" s="51">
        <v>0</v>
      </c>
      <c r="R141" s="51">
        <v>0</v>
      </c>
      <c r="S141" s="52">
        <v>0</v>
      </c>
      <c r="T141" s="53">
        <v>0</v>
      </c>
      <c r="U141" s="54"/>
      <c r="V141" s="51">
        <v>0</v>
      </c>
      <c r="W141" s="51">
        <v>0</v>
      </c>
      <c r="X141" s="52">
        <v>0</v>
      </c>
      <c r="Y141" s="53">
        <v>0</v>
      </c>
      <c r="Z141" s="56"/>
      <c r="AA141" s="57">
        <v>0</v>
      </c>
      <c r="AB141" s="58"/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0</v>
      </c>
      <c r="AL141" s="59">
        <v>0</v>
      </c>
      <c r="AM141" s="59">
        <v>0</v>
      </c>
      <c r="AN141" s="59">
        <v>0</v>
      </c>
      <c r="AO141" s="58"/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0</v>
      </c>
      <c r="AX141" s="59">
        <v>0</v>
      </c>
      <c r="AY141" s="59">
        <v>0</v>
      </c>
      <c r="AZ141" s="59">
        <v>0</v>
      </c>
      <c r="BA141" s="59">
        <v>0</v>
      </c>
    </row>
    <row r="142" spans="1:53" s="119" customFormat="1" outlineLevel="1">
      <c r="B142" s="120"/>
      <c r="C142" s="121"/>
      <c r="D142" s="135"/>
      <c r="E142" s="135"/>
      <c r="F142" s="123"/>
      <c r="G142" s="123"/>
      <c r="H142" s="143"/>
      <c r="I142" s="144"/>
      <c r="J142" s="137"/>
      <c r="K142" s="123"/>
      <c r="L142" s="123"/>
      <c r="M142" s="143"/>
      <c r="N142" s="138"/>
      <c r="O142" s="139"/>
      <c r="P142" s="139"/>
      <c r="Q142" s="123"/>
      <c r="R142" s="123"/>
      <c r="S142" s="143"/>
      <c r="T142" s="144"/>
      <c r="U142" s="139"/>
      <c r="V142" s="123"/>
      <c r="W142" s="123"/>
      <c r="X142" s="143"/>
      <c r="Y142" s="138"/>
      <c r="AA142" s="141"/>
      <c r="AB142" s="142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42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</row>
    <row r="143" spans="1:53" s="119" customFormat="1" outlineLevel="2">
      <c r="A143" s="119" t="s">
        <v>1715</v>
      </c>
      <c r="B143" s="120" t="s">
        <v>1716</v>
      </c>
      <c r="C143" s="121" t="s">
        <v>1717</v>
      </c>
      <c r="D143" s="135"/>
      <c r="E143" s="135"/>
      <c r="F143" s="123">
        <v>1.05</v>
      </c>
      <c r="G143" s="123">
        <v>0</v>
      </c>
      <c r="H143" s="143">
        <v>1.05</v>
      </c>
      <c r="I143" s="144" t="s">
        <v>157</v>
      </c>
      <c r="J143" s="137"/>
      <c r="K143" s="123">
        <v>46.47</v>
      </c>
      <c r="L143" s="123">
        <v>0</v>
      </c>
      <c r="M143" s="143">
        <v>46.47</v>
      </c>
      <c r="N143" s="138" t="s">
        <v>157</v>
      </c>
      <c r="O143" s="139"/>
      <c r="P143" s="139"/>
      <c r="Q143" s="123">
        <v>46.47</v>
      </c>
      <c r="R143" s="123">
        <v>0</v>
      </c>
      <c r="S143" s="143">
        <v>46.47</v>
      </c>
      <c r="T143" s="144" t="s">
        <v>157</v>
      </c>
      <c r="U143" s="139"/>
      <c r="V143" s="123">
        <v>46.47</v>
      </c>
      <c r="W143" s="123">
        <v>0</v>
      </c>
      <c r="X143" s="143">
        <v>46.47</v>
      </c>
      <c r="Y143" s="138" t="s">
        <v>157</v>
      </c>
      <c r="AA143" s="141">
        <v>0</v>
      </c>
      <c r="AB143" s="142"/>
      <c r="AC143" s="123">
        <v>0</v>
      </c>
      <c r="AD143" s="123">
        <v>0</v>
      </c>
      <c r="AE143" s="123">
        <v>0</v>
      </c>
      <c r="AF143" s="123">
        <v>0</v>
      </c>
      <c r="AG143" s="123">
        <v>0</v>
      </c>
      <c r="AH143" s="123">
        <v>0</v>
      </c>
      <c r="AI143" s="123">
        <v>0</v>
      </c>
      <c r="AJ143" s="123">
        <v>0</v>
      </c>
      <c r="AK143" s="123">
        <v>0</v>
      </c>
      <c r="AL143" s="123">
        <v>0</v>
      </c>
      <c r="AM143" s="123">
        <v>0</v>
      </c>
      <c r="AN143" s="123">
        <v>0</v>
      </c>
      <c r="AO143" s="142"/>
      <c r="AP143" s="123">
        <v>0</v>
      </c>
      <c r="AQ143" s="123">
        <v>0</v>
      </c>
      <c r="AR143" s="123">
        <v>0</v>
      </c>
      <c r="AS143" s="123">
        <v>0</v>
      </c>
      <c r="AT143" s="123">
        <v>0</v>
      </c>
      <c r="AU143" s="123">
        <v>0</v>
      </c>
      <c r="AV143" s="123">
        <v>0</v>
      </c>
      <c r="AW143" s="123">
        <v>0</v>
      </c>
      <c r="AX143" s="123">
        <v>0</v>
      </c>
      <c r="AY143" s="123">
        <v>45.42</v>
      </c>
      <c r="AZ143" s="123">
        <v>1.05</v>
      </c>
      <c r="BA143" s="123">
        <v>0</v>
      </c>
    </row>
    <row r="144" spans="1:53" s="119" customFormat="1" outlineLevel="1">
      <c r="A144" s="119" t="s">
        <v>462</v>
      </c>
      <c r="B144" s="120"/>
      <c r="C144" s="121" t="s">
        <v>463</v>
      </c>
      <c r="D144" s="135"/>
      <c r="E144" s="135"/>
      <c r="F144" s="123">
        <v>1.05</v>
      </c>
      <c r="G144" s="123">
        <v>0</v>
      </c>
      <c r="H144" s="143">
        <v>1.05</v>
      </c>
      <c r="I144" s="144" t="s">
        <v>157</v>
      </c>
      <c r="J144" s="137"/>
      <c r="K144" s="123">
        <v>46.47</v>
      </c>
      <c r="L144" s="123">
        <v>0</v>
      </c>
      <c r="M144" s="143">
        <v>46.47</v>
      </c>
      <c r="N144" s="138" t="s">
        <v>157</v>
      </c>
      <c r="O144" s="139"/>
      <c r="P144" s="139"/>
      <c r="Q144" s="123">
        <v>46.47</v>
      </c>
      <c r="R144" s="123">
        <v>0</v>
      </c>
      <c r="S144" s="143">
        <v>46.47</v>
      </c>
      <c r="T144" s="144" t="s">
        <v>157</v>
      </c>
      <c r="U144" s="139"/>
      <c r="V144" s="123">
        <v>46.47</v>
      </c>
      <c r="W144" s="123">
        <v>0</v>
      </c>
      <c r="X144" s="143">
        <v>46.47</v>
      </c>
      <c r="Y144" s="138" t="s">
        <v>157</v>
      </c>
      <c r="AA144" s="141">
        <v>0</v>
      </c>
      <c r="AB144" s="142"/>
      <c r="AC144" s="123">
        <v>0</v>
      </c>
      <c r="AD144" s="123">
        <v>0</v>
      </c>
      <c r="AE144" s="123">
        <v>0</v>
      </c>
      <c r="AF144" s="123">
        <v>0</v>
      </c>
      <c r="AG144" s="123">
        <v>0</v>
      </c>
      <c r="AH144" s="123">
        <v>0</v>
      </c>
      <c r="AI144" s="123">
        <v>0</v>
      </c>
      <c r="AJ144" s="123">
        <v>0</v>
      </c>
      <c r="AK144" s="123">
        <v>0</v>
      </c>
      <c r="AL144" s="123">
        <v>0</v>
      </c>
      <c r="AM144" s="123">
        <v>0</v>
      </c>
      <c r="AN144" s="123">
        <v>0</v>
      </c>
      <c r="AO144" s="142"/>
      <c r="AP144" s="123">
        <v>0</v>
      </c>
      <c r="AQ144" s="123">
        <v>0</v>
      </c>
      <c r="AR144" s="123">
        <v>0</v>
      </c>
      <c r="AS144" s="123">
        <v>0</v>
      </c>
      <c r="AT144" s="123">
        <v>0</v>
      </c>
      <c r="AU144" s="123">
        <v>0</v>
      </c>
      <c r="AV144" s="123">
        <v>0</v>
      </c>
      <c r="AW144" s="123">
        <v>0</v>
      </c>
      <c r="AX144" s="123">
        <v>0</v>
      </c>
      <c r="AY144" s="123">
        <v>45.42</v>
      </c>
      <c r="AZ144" s="123">
        <v>1.05</v>
      </c>
      <c r="BA144" s="123">
        <v>0</v>
      </c>
    </row>
    <row r="145" spans="1:53" s="119" customFormat="1" outlineLevel="2">
      <c r="B145" s="120"/>
      <c r="C145" s="121"/>
      <c r="D145" s="135"/>
      <c r="E145" s="135"/>
      <c r="F145" s="123"/>
      <c r="G145" s="123"/>
      <c r="H145" s="143"/>
      <c r="I145" s="144"/>
      <c r="J145" s="137"/>
      <c r="K145" s="123"/>
      <c r="L145" s="123"/>
      <c r="M145" s="143"/>
      <c r="N145" s="138"/>
      <c r="O145" s="139"/>
      <c r="P145" s="139"/>
      <c r="Q145" s="123"/>
      <c r="R145" s="123"/>
      <c r="S145" s="143"/>
      <c r="T145" s="144"/>
      <c r="U145" s="139"/>
      <c r="V145" s="123"/>
      <c r="W145" s="123"/>
      <c r="X145" s="143"/>
      <c r="Y145" s="138"/>
      <c r="AA145" s="141"/>
      <c r="AB145" s="142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42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</row>
    <row r="146" spans="1:53" s="119" customFormat="1" outlineLevel="1">
      <c r="A146" s="119" t="s">
        <v>464</v>
      </c>
      <c r="B146" s="120" t="s">
        <v>465</v>
      </c>
      <c r="C146" s="121" t="s">
        <v>466</v>
      </c>
      <c r="D146" s="135"/>
      <c r="E146" s="135"/>
      <c r="F146" s="123">
        <v>23123788.399999999</v>
      </c>
      <c r="G146" s="123">
        <v>2812510.93</v>
      </c>
      <c r="H146" s="143">
        <v>20311277.469999999</v>
      </c>
      <c r="I146" s="144">
        <v>7.2217594795267148</v>
      </c>
      <c r="J146" s="137"/>
      <c r="K146" s="123">
        <v>79801604.709999993</v>
      </c>
      <c r="L146" s="123">
        <v>39543888.909999996</v>
      </c>
      <c r="M146" s="143">
        <v>40257715.799999997</v>
      </c>
      <c r="N146" s="138">
        <v>1.0180515095929143</v>
      </c>
      <c r="O146" s="139"/>
      <c r="P146" s="139"/>
      <c r="Q146" s="123">
        <v>40301357.039999999</v>
      </c>
      <c r="R146" s="123">
        <v>12569328.99</v>
      </c>
      <c r="S146" s="143">
        <v>27732028.049999997</v>
      </c>
      <c r="T146" s="144">
        <v>2.2063252598498497</v>
      </c>
      <c r="U146" s="139"/>
      <c r="V146" s="123">
        <v>87378255.089999989</v>
      </c>
      <c r="W146" s="123">
        <v>48465897.589999996</v>
      </c>
      <c r="X146" s="143">
        <v>38912357.499999993</v>
      </c>
      <c r="Y146" s="138">
        <v>0.8028811893505261</v>
      </c>
      <c r="AA146" s="141">
        <v>8922008.6799999997</v>
      </c>
      <c r="AB146" s="142"/>
      <c r="AC146" s="123">
        <v>7039878.4900000002</v>
      </c>
      <c r="AD146" s="123">
        <v>4054479.3</v>
      </c>
      <c r="AE146" s="123">
        <v>3863236.2</v>
      </c>
      <c r="AF146" s="123">
        <v>4272094.8899999997</v>
      </c>
      <c r="AG146" s="123">
        <v>2290563.33</v>
      </c>
      <c r="AH146" s="123">
        <v>1762677.71</v>
      </c>
      <c r="AI146" s="123">
        <v>949896.44000000006</v>
      </c>
      <c r="AJ146" s="123">
        <v>2741733.56</v>
      </c>
      <c r="AK146" s="123">
        <v>4140953.9</v>
      </c>
      <c r="AL146" s="123">
        <v>5615864.1600000001</v>
      </c>
      <c r="AM146" s="123">
        <v>2812510.93</v>
      </c>
      <c r="AN146" s="123">
        <v>7576650.3799999999</v>
      </c>
      <c r="AO146" s="142"/>
      <c r="AP146" s="123">
        <v>10307222.810000001</v>
      </c>
      <c r="AQ146" s="123">
        <v>5029190.29</v>
      </c>
      <c r="AR146" s="123">
        <v>7876640.0999999996</v>
      </c>
      <c r="AS146" s="123">
        <v>7497759.2999999998</v>
      </c>
      <c r="AT146" s="123">
        <v>2892363.76</v>
      </c>
      <c r="AU146" s="123">
        <v>2092846.68</v>
      </c>
      <c r="AV146" s="123">
        <v>660242.53</v>
      </c>
      <c r="AW146" s="123">
        <v>3143982.2</v>
      </c>
      <c r="AX146" s="123">
        <v>4143520.51</v>
      </c>
      <c r="AY146" s="123">
        <v>13034048.130000001</v>
      </c>
      <c r="AZ146" s="123">
        <v>23123788.399999999</v>
      </c>
      <c r="BA146" s="123">
        <v>-22627833.739999998</v>
      </c>
    </row>
    <row r="147" spans="1:53" s="119" customFormat="1" outlineLevel="2">
      <c r="A147" s="119" t="s">
        <v>467</v>
      </c>
      <c r="B147" s="120" t="s">
        <v>468</v>
      </c>
      <c r="C147" s="121" t="s">
        <v>469</v>
      </c>
      <c r="D147" s="135"/>
      <c r="E147" s="135"/>
      <c r="F147" s="123">
        <v>5148618.0999999996</v>
      </c>
      <c r="G147" s="123">
        <v>4050945.04</v>
      </c>
      <c r="H147" s="143">
        <v>1097673.0599999996</v>
      </c>
      <c r="I147" s="144">
        <v>0.27096715683903716</v>
      </c>
      <c r="J147" s="137"/>
      <c r="K147" s="123">
        <v>62989093.549999997</v>
      </c>
      <c r="L147" s="123">
        <v>52419379</v>
      </c>
      <c r="M147" s="143">
        <v>10569714.549999997</v>
      </c>
      <c r="N147" s="138">
        <v>0.20163753847598989</v>
      </c>
      <c r="O147" s="139"/>
      <c r="P147" s="139"/>
      <c r="Q147" s="123">
        <v>17234574.91</v>
      </c>
      <c r="R147" s="123">
        <v>15486152.439999999</v>
      </c>
      <c r="S147" s="143">
        <v>1748422.4700000007</v>
      </c>
      <c r="T147" s="144">
        <v>0.11290231558640144</v>
      </c>
      <c r="U147" s="139"/>
      <c r="V147" s="123">
        <v>67334407.569999993</v>
      </c>
      <c r="W147" s="123">
        <v>57271836</v>
      </c>
      <c r="X147" s="143">
        <v>10062571.569999993</v>
      </c>
      <c r="Y147" s="138">
        <v>0.1756984282815727</v>
      </c>
      <c r="AA147" s="141">
        <v>4852457</v>
      </c>
      <c r="AB147" s="142"/>
      <c r="AC147" s="123">
        <v>4495779.72</v>
      </c>
      <c r="AD147" s="123">
        <v>4296743.18</v>
      </c>
      <c r="AE147" s="123">
        <v>4487953</v>
      </c>
      <c r="AF147" s="123">
        <v>4392088.1399999997</v>
      </c>
      <c r="AG147" s="123">
        <v>4226693.0199999996</v>
      </c>
      <c r="AH147" s="123">
        <v>4264260.08</v>
      </c>
      <c r="AI147" s="123">
        <v>5285598.08</v>
      </c>
      <c r="AJ147" s="123">
        <v>5484111.3399999999</v>
      </c>
      <c r="AK147" s="123">
        <v>6073745</v>
      </c>
      <c r="AL147" s="123">
        <v>5361462.4000000004</v>
      </c>
      <c r="AM147" s="123">
        <v>4050945.04</v>
      </c>
      <c r="AN147" s="123">
        <v>4345314.0199999996</v>
      </c>
      <c r="AO147" s="142"/>
      <c r="AP147" s="123">
        <v>5297879.13</v>
      </c>
      <c r="AQ147" s="123">
        <v>5773347.75</v>
      </c>
      <c r="AR147" s="123">
        <v>5149284.01</v>
      </c>
      <c r="AS147" s="123">
        <v>5775289.04</v>
      </c>
      <c r="AT147" s="123">
        <v>5520707.9199999999</v>
      </c>
      <c r="AU147" s="123">
        <v>5877422.1399999997</v>
      </c>
      <c r="AV147" s="123">
        <v>5812907.5999999996</v>
      </c>
      <c r="AW147" s="123">
        <v>6547681.0499999998</v>
      </c>
      <c r="AX147" s="123">
        <v>5644930.4299999997</v>
      </c>
      <c r="AY147" s="123">
        <v>6441026.3799999999</v>
      </c>
      <c r="AZ147" s="123">
        <v>5148618.0999999996</v>
      </c>
      <c r="BA147" s="123">
        <v>0</v>
      </c>
    </row>
    <row r="148" spans="1:53" s="119" customFormat="1" outlineLevel="1">
      <c r="A148" s="119" t="s">
        <v>470</v>
      </c>
      <c r="B148" s="120" t="s">
        <v>471</v>
      </c>
      <c r="C148" s="121" t="s">
        <v>472</v>
      </c>
      <c r="D148" s="135"/>
      <c r="E148" s="135"/>
      <c r="F148" s="123">
        <v>0</v>
      </c>
      <c r="G148" s="123">
        <v>0</v>
      </c>
      <c r="H148" s="143">
        <v>0</v>
      </c>
      <c r="I148" s="144">
        <v>0</v>
      </c>
      <c r="J148" s="137"/>
      <c r="K148" s="123">
        <v>0</v>
      </c>
      <c r="L148" s="123">
        <v>0</v>
      </c>
      <c r="M148" s="143">
        <v>0</v>
      </c>
      <c r="N148" s="138">
        <v>0</v>
      </c>
      <c r="O148" s="139"/>
      <c r="P148" s="139"/>
      <c r="Q148" s="123">
        <v>0</v>
      </c>
      <c r="R148" s="123">
        <v>0</v>
      </c>
      <c r="S148" s="143">
        <v>0</v>
      </c>
      <c r="T148" s="144">
        <v>0</v>
      </c>
      <c r="U148" s="139"/>
      <c r="V148" s="123">
        <v>0</v>
      </c>
      <c r="W148" s="123">
        <v>0</v>
      </c>
      <c r="X148" s="143">
        <v>0</v>
      </c>
      <c r="Y148" s="138">
        <v>0</v>
      </c>
      <c r="AA148" s="141">
        <v>0</v>
      </c>
      <c r="AB148" s="142"/>
      <c r="AC148" s="123">
        <v>0</v>
      </c>
      <c r="AD148" s="123">
        <v>0</v>
      </c>
      <c r="AE148" s="123">
        <v>0</v>
      </c>
      <c r="AF148" s="123">
        <v>0</v>
      </c>
      <c r="AG148" s="123">
        <v>0</v>
      </c>
      <c r="AH148" s="123">
        <v>0</v>
      </c>
      <c r="AI148" s="123">
        <v>0</v>
      </c>
      <c r="AJ148" s="123">
        <v>0</v>
      </c>
      <c r="AK148" s="123">
        <v>0</v>
      </c>
      <c r="AL148" s="123">
        <v>0</v>
      </c>
      <c r="AM148" s="123">
        <v>0</v>
      </c>
      <c r="AN148" s="123">
        <v>0</v>
      </c>
      <c r="AO148" s="142"/>
      <c r="AP148" s="123">
        <v>0</v>
      </c>
      <c r="AQ148" s="123">
        <v>0</v>
      </c>
      <c r="AR148" s="123">
        <v>0</v>
      </c>
      <c r="AS148" s="123">
        <v>0</v>
      </c>
      <c r="AT148" s="123">
        <v>0</v>
      </c>
      <c r="AU148" s="123">
        <v>0</v>
      </c>
      <c r="AV148" s="123">
        <v>0</v>
      </c>
      <c r="AW148" s="123">
        <v>0</v>
      </c>
      <c r="AX148" s="123">
        <v>0</v>
      </c>
      <c r="AY148" s="123">
        <v>0</v>
      </c>
      <c r="AZ148" s="123">
        <v>0</v>
      </c>
      <c r="BA148" s="123">
        <v>307225806.81</v>
      </c>
    </row>
    <row r="149" spans="1:53" s="119" customFormat="1" outlineLevel="2">
      <c r="A149" s="119" t="s">
        <v>473</v>
      </c>
      <c r="B149" s="120" t="s">
        <v>474</v>
      </c>
      <c r="C149" s="121" t="s">
        <v>475</v>
      </c>
      <c r="D149" s="135"/>
      <c r="E149" s="135"/>
      <c r="F149" s="123">
        <v>-129.31</v>
      </c>
      <c r="G149" s="123">
        <v>-69.760000000000005</v>
      </c>
      <c r="H149" s="143">
        <v>-59.55</v>
      </c>
      <c r="I149" s="144">
        <v>-0.85364105504587151</v>
      </c>
      <c r="J149" s="137"/>
      <c r="K149" s="123">
        <v>4519.96</v>
      </c>
      <c r="L149" s="123">
        <v>1124.46</v>
      </c>
      <c r="M149" s="143">
        <v>3395.5</v>
      </c>
      <c r="N149" s="138">
        <v>3.0196716646212405</v>
      </c>
      <c r="O149" s="139"/>
      <c r="P149" s="139"/>
      <c r="Q149" s="123">
        <v>-20.3</v>
      </c>
      <c r="R149" s="123">
        <v>52.45</v>
      </c>
      <c r="S149" s="143">
        <v>-72.75</v>
      </c>
      <c r="T149" s="144">
        <v>-1.3870352716873211</v>
      </c>
      <c r="U149" s="139"/>
      <c r="V149" s="123">
        <v>4448.1400000000003</v>
      </c>
      <c r="W149" s="123">
        <v>989.1</v>
      </c>
      <c r="X149" s="143">
        <v>3459.0400000000004</v>
      </c>
      <c r="Y149" s="138">
        <v>3.4971590334647664</v>
      </c>
      <c r="AA149" s="141">
        <v>-135.36000000000001</v>
      </c>
      <c r="AB149" s="142"/>
      <c r="AC149" s="123">
        <v>-61.92</v>
      </c>
      <c r="AD149" s="123">
        <v>-60.92</v>
      </c>
      <c r="AE149" s="123">
        <v>-65.14</v>
      </c>
      <c r="AF149" s="123">
        <v>-51.71</v>
      </c>
      <c r="AG149" s="123">
        <v>261.35000000000002</v>
      </c>
      <c r="AH149" s="123">
        <v>296.74</v>
      </c>
      <c r="AI149" s="123">
        <v>1080.8</v>
      </c>
      <c r="AJ149" s="123">
        <v>-327.19</v>
      </c>
      <c r="AK149" s="123">
        <v>43.77</v>
      </c>
      <c r="AL149" s="123">
        <v>78.44</v>
      </c>
      <c r="AM149" s="123">
        <v>-69.760000000000005</v>
      </c>
      <c r="AN149" s="123">
        <v>-71.820000000000007</v>
      </c>
      <c r="AO149" s="142"/>
      <c r="AP149" s="123">
        <v>413.59000000000003</v>
      </c>
      <c r="AQ149" s="123">
        <v>745.15</v>
      </c>
      <c r="AR149" s="123">
        <v>-130.94999999999999</v>
      </c>
      <c r="AS149" s="123">
        <v>79.16</v>
      </c>
      <c r="AT149" s="123">
        <v>-86.42</v>
      </c>
      <c r="AU149" s="123">
        <v>492.1</v>
      </c>
      <c r="AV149" s="123">
        <v>1215.71</v>
      </c>
      <c r="AW149" s="123">
        <v>1811.92</v>
      </c>
      <c r="AX149" s="123">
        <v>212.47</v>
      </c>
      <c r="AY149" s="123">
        <v>-103.46000000000001</v>
      </c>
      <c r="AZ149" s="123">
        <v>-129.31</v>
      </c>
      <c r="BA149" s="123">
        <v>0</v>
      </c>
    </row>
    <row r="150" spans="1:53" s="46" customFormat="1" outlineLevel="2">
      <c r="A150" s="46" t="s">
        <v>476</v>
      </c>
      <c r="B150" s="47" t="s">
        <v>477</v>
      </c>
      <c r="C150" s="48" t="s">
        <v>478</v>
      </c>
      <c r="D150" s="49"/>
      <c r="E150" s="50"/>
      <c r="F150" s="51">
        <v>-2083.9</v>
      </c>
      <c r="G150" s="51">
        <v>3.93</v>
      </c>
      <c r="H150" s="52">
        <v>-2087.83</v>
      </c>
      <c r="I150" s="53" t="s">
        <v>157</v>
      </c>
      <c r="J150" s="54"/>
      <c r="K150" s="51">
        <v>17688.41</v>
      </c>
      <c r="L150" s="51">
        <v>11839.53</v>
      </c>
      <c r="M150" s="52">
        <v>5848.8799999999992</v>
      </c>
      <c r="N150" s="53">
        <v>0.49401285355077429</v>
      </c>
      <c r="O150" s="55"/>
      <c r="P150" s="54"/>
      <c r="Q150" s="51">
        <v>-1225.3900000000001</v>
      </c>
      <c r="R150" s="51">
        <v>5895.34</v>
      </c>
      <c r="S150" s="52">
        <v>-7120.7300000000005</v>
      </c>
      <c r="T150" s="53">
        <v>-1.2078573924489513</v>
      </c>
      <c r="U150" s="54"/>
      <c r="V150" s="51">
        <v>19408.169999999998</v>
      </c>
      <c r="W150" s="51">
        <v>8538.2800000000007</v>
      </c>
      <c r="X150" s="52">
        <v>10869.889999999998</v>
      </c>
      <c r="Y150" s="53">
        <v>1.2730772474081427</v>
      </c>
      <c r="Z150" s="56"/>
      <c r="AA150" s="57">
        <v>-3301.25</v>
      </c>
      <c r="AB150" s="58"/>
      <c r="AC150" s="59">
        <v>-1261.05</v>
      </c>
      <c r="AD150" s="59">
        <v>-1426.4</v>
      </c>
      <c r="AE150" s="59">
        <v>-1142.98</v>
      </c>
      <c r="AF150" s="59">
        <v>-323.53000000000003</v>
      </c>
      <c r="AG150" s="59">
        <v>2095.5300000000002</v>
      </c>
      <c r="AH150" s="59">
        <v>2954.92</v>
      </c>
      <c r="AI150" s="59">
        <v>5656.9000000000005</v>
      </c>
      <c r="AJ150" s="59">
        <v>-609.20000000000005</v>
      </c>
      <c r="AK150" s="59">
        <v>4222.16</v>
      </c>
      <c r="AL150" s="59">
        <v>1669.25</v>
      </c>
      <c r="AM150" s="59">
        <v>3.93</v>
      </c>
      <c r="AN150" s="59">
        <v>1719.76</v>
      </c>
      <c r="AO150" s="58"/>
      <c r="AP150" s="59">
        <v>167.95000000000002</v>
      </c>
      <c r="AQ150" s="59">
        <v>2589.59</v>
      </c>
      <c r="AR150" s="59">
        <v>462.61</v>
      </c>
      <c r="AS150" s="59">
        <v>1763.72</v>
      </c>
      <c r="AT150" s="59">
        <v>648.59</v>
      </c>
      <c r="AU150" s="59">
        <v>1018.69</v>
      </c>
      <c r="AV150" s="59">
        <v>4353.78</v>
      </c>
      <c r="AW150" s="59">
        <v>7908.87</v>
      </c>
      <c r="AX150" s="59">
        <v>1886.8700000000001</v>
      </c>
      <c r="AY150" s="59">
        <v>-1028.3600000000001</v>
      </c>
      <c r="AZ150" s="59">
        <v>-2083.9</v>
      </c>
      <c r="BA150" s="59">
        <v>0</v>
      </c>
    </row>
    <row r="151" spans="1:53" s="46" customFormat="1" outlineLevel="2">
      <c r="A151" s="46" t="s">
        <v>479</v>
      </c>
      <c r="B151" s="47" t="s">
        <v>480</v>
      </c>
      <c r="C151" s="48" t="s">
        <v>481</v>
      </c>
      <c r="D151" s="49"/>
      <c r="E151" s="50"/>
      <c r="F151" s="51">
        <v>89006</v>
      </c>
      <c r="G151" s="51">
        <v>2054646</v>
      </c>
      <c r="H151" s="52">
        <v>-1965640</v>
      </c>
      <c r="I151" s="53">
        <v>-0.95668061554155803</v>
      </c>
      <c r="J151" s="54"/>
      <c r="K151" s="51">
        <v>22524708.039999999</v>
      </c>
      <c r="L151" s="51">
        <v>17253449</v>
      </c>
      <c r="M151" s="52">
        <v>5271259.0399999991</v>
      </c>
      <c r="N151" s="53">
        <v>0.30551914808453656</v>
      </c>
      <c r="O151" s="55"/>
      <c r="P151" s="54"/>
      <c r="Q151" s="51">
        <v>430442</v>
      </c>
      <c r="R151" s="51">
        <v>4290962</v>
      </c>
      <c r="S151" s="52">
        <v>-3860520</v>
      </c>
      <c r="T151" s="53">
        <v>-0.89968636403678248</v>
      </c>
      <c r="U151" s="54"/>
      <c r="V151" s="51">
        <v>22561009.039999999</v>
      </c>
      <c r="W151" s="51">
        <v>17517244</v>
      </c>
      <c r="X151" s="52">
        <v>5043765.0399999991</v>
      </c>
      <c r="Y151" s="53">
        <v>0.28793142574254255</v>
      </c>
      <c r="Z151" s="56"/>
      <c r="AA151" s="57">
        <v>263795</v>
      </c>
      <c r="AB151" s="58"/>
      <c r="AC151" s="59">
        <v>461854</v>
      </c>
      <c r="AD151" s="59">
        <v>927984</v>
      </c>
      <c r="AE151" s="59">
        <v>816642</v>
      </c>
      <c r="AF151" s="59">
        <v>1686399</v>
      </c>
      <c r="AG151" s="59">
        <v>1309775</v>
      </c>
      <c r="AH151" s="59">
        <v>2875146</v>
      </c>
      <c r="AI151" s="59">
        <v>2153776</v>
      </c>
      <c r="AJ151" s="59">
        <v>2730911</v>
      </c>
      <c r="AK151" s="59">
        <v>2211826</v>
      </c>
      <c r="AL151" s="59">
        <v>24490</v>
      </c>
      <c r="AM151" s="59">
        <v>2054646</v>
      </c>
      <c r="AN151" s="59">
        <v>36301</v>
      </c>
      <c r="AO151" s="58"/>
      <c r="AP151" s="59">
        <v>348330</v>
      </c>
      <c r="AQ151" s="59">
        <v>4378925</v>
      </c>
      <c r="AR151" s="59">
        <v>1152404</v>
      </c>
      <c r="AS151" s="59">
        <v>1133644.04</v>
      </c>
      <c r="AT151" s="59">
        <v>2240778</v>
      </c>
      <c r="AU151" s="59">
        <v>4224699</v>
      </c>
      <c r="AV151" s="59">
        <v>4452338</v>
      </c>
      <c r="AW151" s="59">
        <v>4163148</v>
      </c>
      <c r="AX151" s="59">
        <v>491687</v>
      </c>
      <c r="AY151" s="59">
        <v>-150251</v>
      </c>
      <c r="AZ151" s="59">
        <v>89006</v>
      </c>
      <c r="BA151" s="59">
        <v>0</v>
      </c>
    </row>
    <row r="152" spans="1:53" s="46" customFormat="1" outlineLevel="2">
      <c r="A152" s="46" t="s">
        <v>482</v>
      </c>
      <c r="B152" s="47" t="s">
        <v>483</v>
      </c>
      <c r="C152" s="48" t="s">
        <v>484</v>
      </c>
      <c r="D152" s="49"/>
      <c r="E152" s="50"/>
      <c r="F152" s="51">
        <v>178207.08000000002</v>
      </c>
      <c r="G152" s="51">
        <v>236524.64</v>
      </c>
      <c r="H152" s="52">
        <v>-58317.56</v>
      </c>
      <c r="I152" s="53">
        <v>-0.24656018924709069</v>
      </c>
      <c r="J152" s="54"/>
      <c r="K152" s="51">
        <v>1947553.4300000002</v>
      </c>
      <c r="L152" s="51">
        <v>2543839.16</v>
      </c>
      <c r="M152" s="52">
        <v>-596285.73</v>
      </c>
      <c r="N152" s="53">
        <v>-0.23440386459024395</v>
      </c>
      <c r="O152" s="55"/>
      <c r="P152" s="54"/>
      <c r="Q152" s="51">
        <v>526690.15</v>
      </c>
      <c r="R152" s="51">
        <v>697407.43</v>
      </c>
      <c r="S152" s="52">
        <v>-170717.28000000003</v>
      </c>
      <c r="T152" s="53">
        <v>-0.24478844453951404</v>
      </c>
      <c r="U152" s="54"/>
      <c r="V152" s="51">
        <v>2198498.17</v>
      </c>
      <c r="W152" s="51">
        <v>2783967.45</v>
      </c>
      <c r="X152" s="52">
        <v>-585469.28000000026</v>
      </c>
      <c r="Y152" s="53">
        <v>-0.21030033235481982</v>
      </c>
      <c r="Z152" s="56"/>
      <c r="AA152" s="57">
        <v>240128.29</v>
      </c>
      <c r="AB152" s="58"/>
      <c r="AC152" s="59">
        <v>228352.6</v>
      </c>
      <c r="AD152" s="59">
        <v>240012.61000000002</v>
      </c>
      <c r="AE152" s="59">
        <v>227272.7</v>
      </c>
      <c r="AF152" s="59">
        <v>228738.51</v>
      </c>
      <c r="AG152" s="59">
        <v>236631.24</v>
      </c>
      <c r="AH152" s="59">
        <v>233700.58000000002</v>
      </c>
      <c r="AI152" s="59">
        <v>223792.37</v>
      </c>
      <c r="AJ152" s="59">
        <v>227931.12</v>
      </c>
      <c r="AK152" s="59">
        <v>229092.1</v>
      </c>
      <c r="AL152" s="59">
        <v>231790.69</v>
      </c>
      <c r="AM152" s="59">
        <v>236524.64</v>
      </c>
      <c r="AN152" s="59">
        <v>250944.74</v>
      </c>
      <c r="AO152" s="58"/>
      <c r="AP152" s="59">
        <v>181206.45</v>
      </c>
      <c r="AQ152" s="59">
        <v>175403.04</v>
      </c>
      <c r="AR152" s="59">
        <v>179159.69</v>
      </c>
      <c r="AS152" s="59">
        <v>173951.80000000002</v>
      </c>
      <c r="AT152" s="59">
        <v>174322.82</v>
      </c>
      <c r="AU152" s="59">
        <v>185316.62</v>
      </c>
      <c r="AV152" s="59">
        <v>175404.57</v>
      </c>
      <c r="AW152" s="59">
        <v>176098.29</v>
      </c>
      <c r="AX152" s="59">
        <v>172744.88</v>
      </c>
      <c r="AY152" s="59">
        <v>175738.19</v>
      </c>
      <c r="AZ152" s="59">
        <v>178207.08000000002</v>
      </c>
      <c r="BA152" s="59">
        <v>0</v>
      </c>
    </row>
    <row r="153" spans="1:53" s="46" customFormat="1" outlineLevel="2">
      <c r="A153" s="46" t="s">
        <v>485</v>
      </c>
      <c r="B153" s="47" t="s">
        <v>486</v>
      </c>
      <c r="C153" s="48" t="s">
        <v>487</v>
      </c>
      <c r="D153" s="49"/>
      <c r="E153" s="50"/>
      <c r="F153" s="51">
        <v>-119573.1</v>
      </c>
      <c r="G153" s="51">
        <v>-119573.1</v>
      </c>
      <c r="H153" s="52">
        <v>0</v>
      </c>
      <c r="I153" s="53">
        <v>0</v>
      </c>
      <c r="J153" s="54"/>
      <c r="K153" s="51">
        <v>-1307459.6600000001</v>
      </c>
      <c r="L153" s="51">
        <v>-1303465.24</v>
      </c>
      <c r="M153" s="52">
        <v>-3994.4200000001583</v>
      </c>
      <c r="N153" s="53">
        <v>-3.0644622329937684E-3</v>
      </c>
      <c r="O153" s="55"/>
      <c r="P153" s="54"/>
      <c r="Q153" s="51">
        <v>-350876.13</v>
      </c>
      <c r="R153" s="51">
        <v>-358719.09</v>
      </c>
      <c r="S153" s="52">
        <v>7842.960000000021</v>
      </c>
      <c r="T153" s="53">
        <v>2.1863793198181953E-2</v>
      </c>
      <c r="U153" s="54"/>
      <c r="V153" s="51">
        <v>-1427032.55</v>
      </c>
      <c r="W153" s="51">
        <v>-1419052.3599999999</v>
      </c>
      <c r="X153" s="52">
        <v>-7980.190000000177</v>
      </c>
      <c r="Y153" s="53">
        <v>-5.6236050373787315E-3</v>
      </c>
      <c r="Z153" s="56"/>
      <c r="AA153" s="57">
        <v>-115587.12</v>
      </c>
      <c r="AB153" s="58"/>
      <c r="AC153" s="59">
        <v>-115715.7</v>
      </c>
      <c r="AD153" s="59">
        <v>-119573.09</v>
      </c>
      <c r="AE153" s="59">
        <v>-115449.68000000001</v>
      </c>
      <c r="AF153" s="59">
        <v>-115715.91</v>
      </c>
      <c r="AG153" s="59">
        <v>-119572.89</v>
      </c>
      <c r="AH153" s="59">
        <v>-119573.1</v>
      </c>
      <c r="AI153" s="59">
        <v>-119572.89</v>
      </c>
      <c r="AJ153" s="59">
        <v>-119572.89</v>
      </c>
      <c r="AK153" s="59">
        <v>-119573.1</v>
      </c>
      <c r="AL153" s="59">
        <v>-119572.89</v>
      </c>
      <c r="AM153" s="59">
        <v>-119573.1</v>
      </c>
      <c r="AN153" s="59">
        <v>-119572.89</v>
      </c>
      <c r="AO153" s="58"/>
      <c r="AP153" s="59">
        <v>-119572.89</v>
      </c>
      <c r="AQ153" s="59">
        <v>-119572.88</v>
      </c>
      <c r="AR153" s="59">
        <v>-119572.89</v>
      </c>
      <c r="AS153" s="59">
        <v>-119573.1</v>
      </c>
      <c r="AT153" s="59">
        <v>-119572.89</v>
      </c>
      <c r="AU153" s="59">
        <v>-119573.1</v>
      </c>
      <c r="AV153" s="59">
        <v>-119572.89</v>
      </c>
      <c r="AW153" s="59">
        <v>-119572.89</v>
      </c>
      <c r="AX153" s="59">
        <v>-115715.91</v>
      </c>
      <c r="AY153" s="59">
        <v>-115587.12</v>
      </c>
      <c r="AZ153" s="59">
        <v>-119573.1</v>
      </c>
      <c r="BA153" s="59">
        <v>0</v>
      </c>
    </row>
    <row r="154" spans="1:53" s="46" customFormat="1" outlineLevel="2">
      <c r="A154" s="46" t="s">
        <v>488</v>
      </c>
      <c r="B154" s="47" t="s">
        <v>489</v>
      </c>
      <c r="C154" s="48" t="s">
        <v>490</v>
      </c>
      <c r="D154" s="49"/>
      <c r="E154" s="50"/>
      <c r="F154" s="51">
        <v>71756.960000000006</v>
      </c>
      <c r="G154" s="51">
        <v>59170.62</v>
      </c>
      <c r="H154" s="52">
        <v>12586.340000000004</v>
      </c>
      <c r="I154" s="53">
        <v>0.21271266043857581</v>
      </c>
      <c r="J154" s="54"/>
      <c r="K154" s="51">
        <v>779206.56</v>
      </c>
      <c r="L154" s="51">
        <v>887963.5</v>
      </c>
      <c r="M154" s="52">
        <v>-108756.93999999994</v>
      </c>
      <c r="N154" s="53">
        <v>-0.12247906586250443</v>
      </c>
      <c r="O154" s="55"/>
      <c r="P154" s="54"/>
      <c r="Q154" s="51">
        <v>215998.6</v>
      </c>
      <c r="R154" s="51">
        <v>225031.9</v>
      </c>
      <c r="S154" s="52">
        <v>-9033.2999999999884</v>
      </c>
      <c r="T154" s="53">
        <v>-4.0142308712675795E-2</v>
      </c>
      <c r="U154" s="54"/>
      <c r="V154" s="51">
        <v>884192.45000000007</v>
      </c>
      <c r="W154" s="51">
        <v>975632.04</v>
      </c>
      <c r="X154" s="52">
        <v>-91439.589999999967</v>
      </c>
      <c r="Y154" s="53">
        <v>-9.3723439012929469E-2</v>
      </c>
      <c r="Z154" s="56"/>
      <c r="AA154" s="57">
        <v>87668.540000000008</v>
      </c>
      <c r="AB154" s="58"/>
      <c r="AC154" s="59">
        <v>82646.62</v>
      </c>
      <c r="AD154" s="59">
        <v>83899.83</v>
      </c>
      <c r="AE154" s="59">
        <v>83190.720000000001</v>
      </c>
      <c r="AF154" s="59">
        <v>84029.13</v>
      </c>
      <c r="AG154" s="59">
        <v>83344.81</v>
      </c>
      <c r="AH154" s="59">
        <v>82548.680000000008</v>
      </c>
      <c r="AI154" s="59">
        <v>81350.95</v>
      </c>
      <c r="AJ154" s="59">
        <v>81920.86</v>
      </c>
      <c r="AK154" s="59">
        <v>81757.98</v>
      </c>
      <c r="AL154" s="59">
        <v>84103.3</v>
      </c>
      <c r="AM154" s="59">
        <v>59170.62</v>
      </c>
      <c r="AN154" s="59">
        <v>104985.89</v>
      </c>
      <c r="AO154" s="58"/>
      <c r="AP154" s="59">
        <v>70799.66</v>
      </c>
      <c r="AQ154" s="59">
        <v>68929.42</v>
      </c>
      <c r="AR154" s="59">
        <v>70458.19</v>
      </c>
      <c r="AS154" s="59">
        <v>71530.8</v>
      </c>
      <c r="AT154" s="59">
        <v>70955.28</v>
      </c>
      <c r="AU154" s="59">
        <v>70035.23</v>
      </c>
      <c r="AV154" s="59">
        <v>70815.100000000006</v>
      </c>
      <c r="AW154" s="59">
        <v>69684.28</v>
      </c>
      <c r="AX154" s="59">
        <v>72112.070000000007</v>
      </c>
      <c r="AY154" s="59">
        <v>72129.570000000007</v>
      </c>
      <c r="AZ154" s="59">
        <v>71756.960000000006</v>
      </c>
      <c r="BA154" s="59">
        <v>0</v>
      </c>
    </row>
    <row r="155" spans="1:53" s="46" customFormat="1" outlineLevel="2">
      <c r="A155" s="46" t="s">
        <v>491</v>
      </c>
      <c r="B155" s="47" t="s">
        <v>492</v>
      </c>
      <c r="C155" s="48" t="s">
        <v>493</v>
      </c>
      <c r="D155" s="49"/>
      <c r="E155" s="50"/>
      <c r="F155" s="51">
        <v>122132.62</v>
      </c>
      <c r="G155" s="51">
        <v>3334.04</v>
      </c>
      <c r="H155" s="52">
        <v>118798.58</v>
      </c>
      <c r="I155" s="53" t="s">
        <v>157</v>
      </c>
      <c r="J155" s="54"/>
      <c r="K155" s="51">
        <v>418530.64</v>
      </c>
      <c r="L155" s="51">
        <v>186940.44</v>
      </c>
      <c r="M155" s="52">
        <v>231590.2</v>
      </c>
      <c r="N155" s="53">
        <v>1.2388448427745222</v>
      </c>
      <c r="O155" s="55"/>
      <c r="P155" s="54"/>
      <c r="Q155" s="51">
        <v>256371.19</v>
      </c>
      <c r="R155" s="51">
        <v>59006.6</v>
      </c>
      <c r="S155" s="52">
        <v>197364.59</v>
      </c>
      <c r="T155" s="53">
        <v>3.3447883796049935</v>
      </c>
      <c r="U155" s="54"/>
      <c r="V155" s="51">
        <v>440819.29000000004</v>
      </c>
      <c r="W155" s="51">
        <v>230416.08000000002</v>
      </c>
      <c r="X155" s="52">
        <v>210403.21000000002</v>
      </c>
      <c r="Y155" s="53">
        <v>0.91314464684929975</v>
      </c>
      <c r="Z155" s="56"/>
      <c r="AA155" s="57">
        <v>43475.64</v>
      </c>
      <c r="AB155" s="58"/>
      <c r="AC155" s="59">
        <v>36246.89</v>
      </c>
      <c r="AD155" s="59">
        <v>28411.4</v>
      </c>
      <c r="AE155" s="59">
        <v>19701.080000000002</v>
      </c>
      <c r="AF155" s="59">
        <v>27594.46</v>
      </c>
      <c r="AG155" s="59">
        <v>6075.55</v>
      </c>
      <c r="AH155" s="59">
        <v>3913.63</v>
      </c>
      <c r="AI155" s="59">
        <v>4378.96</v>
      </c>
      <c r="AJ155" s="59">
        <v>1611.8700000000001</v>
      </c>
      <c r="AK155" s="59">
        <v>15346.960000000001</v>
      </c>
      <c r="AL155" s="59">
        <v>40325.599999999999</v>
      </c>
      <c r="AM155" s="59">
        <v>3334.04</v>
      </c>
      <c r="AN155" s="59">
        <v>22288.65</v>
      </c>
      <c r="AO155" s="58"/>
      <c r="AP155" s="59">
        <v>24410.44</v>
      </c>
      <c r="AQ155" s="59">
        <v>20031.5</v>
      </c>
      <c r="AR155" s="59">
        <v>28119.22</v>
      </c>
      <c r="AS155" s="59">
        <v>33212.11</v>
      </c>
      <c r="AT155" s="59">
        <v>5938.07</v>
      </c>
      <c r="AU155" s="59">
        <v>6406.78</v>
      </c>
      <c r="AV155" s="59">
        <v>9687.41</v>
      </c>
      <c r="AW155" s="59">
        <v>34353.919999999998</v>
      </c>
      <c r="AX155" s="59">
        <v>40946.69</v>
      </c>
      <c r="AY155" s="59">
        <v>93291.88</v>
      </c>
      <c r="AZ155" s="59">
        <v>122132.62</v>
      </c>
      <c r="BA155" s="59">
        <v>0</v>
      </c>
    </row>
    <row r="156" spans="1:53" s="46" customFormat="1" outlineLevel="2">
      <c r="A156" s="46" t="s">
        <v>494</v>
      </c>
      <c r="B156" s="47" t="s">
        <v>495</v>
      </c>
      <c r="C156" s="48" t="s">
        <v>496</v>
      </c>
      <c r="D156" s="49"/>
      <c r="E156" s="50"/>
      <c r="F156" s="51">
        <v>-5602.66</v>
      </c>
      <c r="G156" s="51">
        <v>-2986.37</v>
      </c>
      <c r="H156" s="52">
        <v>-2616.29</v>
      </c>
      <c r="I156" s="53">
        <v>-0.87607697639609294</v>
      </c>
      <c r="J156" s="54"/>
      <c r="K156" s="51">
        <v>-100800.90000000001</v>
      </c>
      <c r="L156" s="51">
        <v>-52886.87</v>
      </c>
      <c r="M156" s="52">
        <v>-47914.030000000006</v>
      </c>
      <c r="N156" s="53">
        <v>-0.90597212502838609</v>
      </c>
      <c r="O156" s="55"/>
      <c r="P156" s="54"/>
      <c r="Q156" s="51">
        <v>-40229.72</v>
      </c>
      <c r="R156" s="51">
        <v>-11306.78</v>
      </c>
      <c r="S156" s="52">
        <v>-28922.940000000002</v>
      </c>
      <c r="T156" s="53">
        <v>-2.5580174019482116</v>
      </c>
      <c r="U156" s="54"/>
      <c r="V156" s="51">
        <v>-109641.04000000001</v>
      </c>
      <c r="W156" s="51">
        <v>-73912.240000000005</v>
      </c>
      <c r="X156" s="52">
        <v>-35728.800000000003</v>
      </c>
      <c r="Y156" s="53">
        <v>-0.48339490184575656</v>
      </c>
      <c r="Z156" s="56"/>
      <c r="AA156" s="57">
        <v>-21025.37</v>
      </c>
      <c r="AB156" s="58"/>
      <c r="AC156" s="59">
        <v>-2521.9900000000002</v>
      </c>
      <c r="AD156" s="59">
        <v>-8311.2199999999993</v>
      </c>
      <c r="AE156" s="59">
        <v>-10291.42</v>
      </c>
      <c r="AF156" s="59">
        <v>-10745.66</v>
      </c>
      <c r="AG156" s="59">
        <v>-2764.7200000000003</v>
      </c>
      <c r="AH156" s="59">
        <v>-2828.2000000000003</v>
      </c>
      <c r="AI156" s="59">
        <v>-2924.9900000000002</v>
      </c>
      <c r="AJ156" s="59">
        <v>-1191.8900000000001</v>
      </c>
      <c r="AK156" s="59">
        <v>-5677.84</v>
      </c>
      <c r="AL156" s="59">
        <v>-2642.57</v>
      </c>
      <c r="AM156" s="59">
        <v>-2986.37</v>
      </c>
      <c r="AN156" s="59">
        <v>-8840.14</v>
      </c>
      <c r="AO156" s="58"/>
      <c r="AP156" s="59">
        <v>-8504.42</v>
      </c>
      <c r="AQ156" s="59">
        <v>-10521.24</v>
      </c>
      <c r="AR156" s="59">
        <v>-7692.79</v>
      </c>
      <c r="AS156" s="59">
        <v>-3673.03</v>
      </c>
      <c r="AT156" s="59">
        <v>-4103.95</v>
      </c>
      <c r="AU156" s="59">
        <v>-3270.1800000000003</v>
      </c>
      <c r="AV156" s="59">
        <v>-7331.07</v>
      </c>
      <c r="AW156" s="59">
        <v>-15474.5</v>
      </c>
      <c r="AX156" s="59">
        <v>-19570.04</v>
      </c>
      <c r="AY156" s="59">
        <v>-15057.02</v>
      </c>
      <c r="AZ156" s="59">
        <v>-5602.66</v>
      </c>
      <c r="BA156" s="59">
        <v>0</v>
      </c>
    </row>
    <row r="157" spans="1:53" s="46" customFormat="1" outlineLevel="2">
      <c r="A157" s="46" t="s">
        <v>497</v>
      </c>
      <c r="B157" s="47" t="s">
        <v>498</v>
      </c>
      <c r="C157" s="48" t="s">
        <v>499</v>
      </c>
      <c r="D157" s="49"/>
      <c r="E157" s="50"/>
      <c r="F157" s="51">
        <v>671965.63</v>
      </c>
      <c r="G157" s="51">
        <v>408493.05</v>
      </c>
      <c r="H157" s="52">
        <v>263472.58</v>
      </c>
      <c r="I157" s="53">
        <v>0.64498668949202442</v>
      </c>
      <c r="J157" s="54"/>
      <c r="K157" s="51">
        <v>12628830.15</v>
      </c>
      <c r="L157" s="51">
        <v>3627861.3</v>
      </c>
      <c r="M157" s="52">
        <v>9000968.8500000015</v>
      </c>
      <c r="N157" s="53">
        <v>2.4810675231712969</v>
      </c>
      <c r="O157" s="55"/>
      <c r="P157" s="54"/>
      <c r="Q157" s="51">
        <v>3959148.23</v>
      </c>
      <c r="R157" s="51">
        <v>636032.07999999996</v>
      </c>
      <c r="S157" s="52">
        <v>3323116.15</v>
      </c>
      <c r="T157" s="53">
        <v>5.224761854779401</v>
      </c>
      <c r="U157" s="54"/>
      <c r="V157" s="51">
        <v>12880624.25</v>
      </c>
      <c r="W157" s="51">
        <v>3978226.13</v>
      </c>
      <c r="X157" s="52">
        <v>8902398.120000001</v>
      </c>
      <c r="Y157" s="53">
        <v>2.2377808171502815</v>
      </c>
      <c r="Z157" s="56"/>
      <c r="AA157" s="57">
        <v>350364.83</v>
      </c>
      <c r="AB157" s="58"/>
      <c r="AC157" s="59">
        <v>464554.69</v>
      </c>
      <c r="AD157" s="59">
        <v>69245.61</v>
      </c>
      <c r="AE157" s="59">
        <v>222507.49</v>
      </c>
      <c r="AF157" s="59">
        <v>207413.2</v>
      </c>
      <c r="AG157" s="59">
        <v>179194.84</v>
      </c>
      <c r="AH157" s="59">
        <v>355778.29</v>
      </c>
      <c r="AI157" s="59">
        <v>909328.18</v>
      </c>
      <c r="AJ157" s="59">
        <v>583806.92000000004</v>
      </c>
      <c r="AK157" s="59">
        <v>-26154.03</v>
      </c>
      <c r="AL157" s="59">
        <v>253693.06</v>
      </c>
      <c r="AM157" s="59">
        <v>408493.05</v>
      </c>
      <c r="AN157" s="59">
        <v>251794.1</v>
      </c>
      <c r="AO157" s="58"/>
      <c r="AP157" s="59">
        <v>308585.71000000002</v>
      </c>
      <c r="AQ157" s="59">
        <v>1893937.31</v>
      </c>
      <c r="AR157" s="59">
        <v>219998.98</v>
      </c>
      <c r="AS157" s="59">
        <v>203330.02000000002</v>
      </c>
      <c r="AT157" s="59">
        <v>585863.67000000004</v>
      </c>
      <c r="AU157" s="59">
        <v>1296530.95</v>
      </c>
      <c r="AV157" s="59">
        <v>1571096.83</v>
      </c>
      <c r="AW157" s="59">
        <v>2590338.4500000002</v>
      </c>
      <c r="AX157" s="59">
        <v>2096559.01</v>
      </c>
      <c r="AY157" s="59">
        <v>1190623.5900000001</v>
      </c>
      <c r="AZ157" s="59">
        <v>671965.63</v>
      </c>
      <c r="BA157" s="59">
        <v>-671965.73</v>
      </c>
    </row>
    <row r="158" spans="1:53" s="46" customFormat="1" outlineLevel="2">
      <c r="A158" s="46" t="s">
        <v>500</v>
      </c>
      <c r="B158" s="47" t="s">
        <v>501</v>
      </c>
      <c r="C158" s="48" t="s">
        <v>502</v>
      </c>
      <c r="D158" s="49"/>
      <c r="E158" s="50"/>
      <c r="F158" s="51">
        <v>106105.27</v>
      </c>
      <c r="G158" s="51">
        <v>20338.63</v>
      </c>
      <c r="H158" s="52">
        <v>85766.64</v>
      </c>
      <c r="I158" s="53">
        <v>4.2169329989286393</v>
      </c>
      <c r="J158" s="54"/>
      <c r="K158" s="51">
        <v>434058.23999999999</v>
      </c>
      <c r="L158" s="51">
        <v>169537.99</v>
      </c>
      <c r="M158" s="52">
        <v>264520.25</v>
      </c>
      <c r="N158" s="53">
        <v>1.5602417487667515</v>
      </c>
      <c r="O158" s="55"/>
      <c r="P158" s="54"/>
      <c r="Q158" s="51">
        <v>219322.67</v>
      </c>
      <c r="R158" s="51">
        <v>85522.57</v>
      </c>
      <c r="S158" s="52">
        <v>133800.1</v>
      </c>
      <c r="T158" s="53">
        <v>1.5645004587677849</v>
      </c>
      <c r="U158" s="54"/>
      <c r="V158" s="51">
        <v>465863.22</v>
      </c>
      <c r="W158" s="51">
        <v>186120.46</v>
      </c>
      <c r="X158" s="52">
        <v>279742.76</v>
      </c>
      <c r="Y158" s="53">
        <v>1.5030199259124979</v>
      </c>
      <c r="Z158" s="56"/>
      <c r="AA158" s="57">
        <v>16582.47</v>
      </c>
      <c r="AB158" s="58"/>
      <c r="AC158" s="59">
        <v>8126.09</v>
      </c>
      <c r="AD158" s="59">
        <v>3990.17</v>
      </c>
      <c r="AE158" s="59">
        <v>5619.54</v>
      </c>
      <c r="AF158" s="59">
        <v>9970.3000000000011</v>
      </c>
      <c r="AG158" s="59">
        <v>8787.27</v>
      </c>
      <c r="AH158" s="59">
        <v>8932.25</v>
      </c>
      <c r="AI158" s="59">
        <v>16763.189999999999</v>
      </c>
      <c r="AJ158" s="59">
        <v>21826.61</v>
      </c>
      <c r="AK158" s="59">
        <v>13911.54</v>
      </c>
      <c r="AL158" s="59">
        <v>51272.4</v>
      </c>
      <c r="AM158" s="59">
        <v>20338.63</v>
      </c>
      <c r="AN158" s="59">
        <v>31804.98</v>
      </c>
      <c r="AO158" s="58"/>
      <c r="AP158" s="59">
        <v>16320.1</v>
      </c>
      <c r="AQ158" s="59">
        <v>24461.45</v>
      </c>
      <c r="AR158" s="59">
        <v>31980.48</v>
      </c>
      <c r="AS158" s="59">
        <v>17200.12</v>
      </c>
      <c r="AT158" s="59">
        <v>26758.9</v>
      </c>
      <c r="AU158" s="59">
        <v>29741.08</v>
      </c>
      <c r="AV158" s="59">
        <v>23341.48</v>
      </c>
      <c r="AW158" s="59">
        <v>44931.96</v>
      </c>
      <c r="AX158" s="59">
        <v>42303.18</v>
      </c>
      <c r="AY158" s="59">
        <v>70914.22</v>
      </c>
      <c r="AZ158" s="59">
        <v>106105.27</v>
      </c>
      <c r="BA158" s="59">
        <v>0</v>
      </c>
    </row>
    <row r="159" spans="1:53" s="46" customFormat="1" outlineLevel="2">
      <c r="A159" s="46" t="s">
        <v>503</v>
      </c>
      <c r="B159" s="47" t="s">
        <v>504</v>
      </c>
      <c r="C159" s="48" t="s">
        <v>505</v>
      </c>
      <c r="D159" s="49"/>
      <c r="E159" s="50"/>
      <c r="F159" s="51">
        <v>-715.59</v>
      </c>
      <c r="G159" s="51">
        <v>-4778.34</v>
      </c>
      <c r="H159" s="52">
        <v>4062.75</v>
      </c>
      <c r="I159" s="53">
        <v>0.85024297140848071</v>
      </c>
      <c r="J159" s="54"/>
      <c r="K159" s="51">
        <v>-40295.53</v>
      </c>
      <c r="L159" s="51">
        <v>-18733.7</v>
      </c>
      <c r="M159" s="52">
        <v>-21561.829999999998</v>
      </c>
      <c r="N159" s="53">
        <v>-1.1509648387665008</v>
      </c>
      <c r="O159" s="55"/>
      <c r="P159" s="54"/>
      <c r="Q159" s="51">
        <v>-6800.71</v>
      </c>
      <c r="R159" s="51">
        <v>-6821.97</v>
      </c>
      <c r="S159" s="52">
        <v>21.260000000000218</v>
      </c>
      <c r="T159" s="53">
        <v>3.1164018604596939E-3</v>
      </c>
      <c r="U159" s="54"/>
      <c r="V159" s="51">
        <v>-44066.799999999996</v>
      </c>
      <c r="W159" s="51">
        <v>-19601.650000000001</v>
      </c>
      <c r="X159" s="52">
        <v>-24465.149999999994</v>
      </c>
      <c r="Y159" s="53">
        <v>-1.2481168677126666</v>
      </c>
      <c r="Z159" s="56"/>
      <c r="AA159" s="57">
        <v>-867.95</v>
      </c>
      <c r="AB159" s="58"/>
      <c r="AC159" s="59">
        <v>-405.75</v>
      </c>
      <c r="AD159" s="59">
        <v>-268.98</v>
      </c>
      <c r="AE159" s="59">
        <v>-94.34</v>
      </c>
      <c r="AF159" s="59">
        <v>-1370.06</v>
      </c>
      <c r="AG159" s="59">
        <v>-458.85</v>
      </c>
      <c r="AH159" s="59">
        <v>-1757.81</v>
      </c>
      <c r="AI159" s="59">
        <v>-3444.5</v>
      </c>
      <c r="AJ159" s="59">
        <v>-4111.4400000000005</v>
      </c>
      <c r="AK159" s="59">
        <v>-1122.49</v>
      </c>
      <c r="AL159" s="59">
        <v>-921.14</v>
      </c>
      <c r="AM159" s="59">
        <v>-4778.34</v>
      </c>
      <c r="AN159" s="59">
        <v>-3771.27</v>
      </c>
      <c r="AO159" s="58"/>
      <c r="AP159" s="59">
        <v>-2791.91</v>
      </c>
      <c r="AQ159" s="59">
        <v>-3502.54</v>
      </c>
      <c r="AR159" s="59">
        <v>-3266.82</v>
      </c>
      <c r="AS159" s="59">
        <v>-1214.8800000000001</v>
      </c>
      <c r="AT159" s="59">
        <v>-10596.52</v>
      </c>
      <c r="AU159" s="59">
        <v>-3729.4900000000002</v>
      </c>
      <c r="AV159" s="59">
        <v>-3450.66</v>
      </c>
      <c r="AW159" s="59">
        <v>-4942</v>
      </c>
      <c r="AX159" s="59">
        <v>-2714.75</v>
      </c>
      <c r="AY159" s="59">
        <v>-3370.37</v>
      </c>
      <c r="AZ159" s="59">
        <v>-715.59</v>
      </c>
      <c r="BA159" s="59">
        <v>0</v>
      </c>
    </row>
    <row r="160" spans="1:53" s="46" customFormat="1" outlineLevel="2">
      <c r="A160" s="46" t="s">
        <v>506</v>
      </c>
      <c r="B160" s="47" t="s">
        <v>507</v>
      </c>
      <c r="C160" s="48" t="s">
        <v>508</v>
      </c>
      <c r="D160" s="49"/>
      <c r="E160" s="50"/>
      <c r="F160" s="51">
        <v>2037.02</v>
      </c>
      <c r="G160" s="51">
        <v>490.79</v>
      </c>
      <c r="H160" s="52">
        <v>1546.23</v>
      </c>
      <c r="I160" s="53">
        <v>3.1504920638154812</v>
      </c>
      <c r="J160" s="54"/>
      <c r="K160" s="51">
        <v>46088.480000000003</v>
      </c>
      <c r="L160" s="51">
        <v>53796.01</v>
      </c>
      <c r="M160" s="52">
        <v>-7707.5299999999988</v>
      </c>
      <c r="N160" s="53">
        <v>-0.1432732650618512</v>
      </c>
      <c r="O160" s="55"/>
      <c r="P160" s="54"/>
      <c r="Q160" s="51">
        <v>16005.960000000001</v>
      </c>
      <c r="R160" s="51">
        <v>8728.68</v>
      </c>
      <c r="S160" s="52">
        <v>7277.2800000000007</v>
      </c>
      <c r="T160" s="53">
        <v>0.83372056255928739</v>
      </c>
      <c r="U160" s="54"/>
      <c r="V160" s="51">
        <v>46782.200000000004</v>
      </c>
      <c r="W160" s="51">
        <v>54008.97</v>
      </c>
      <c r="X160" s="52">
        <v>-7226.7699999999968</v>
      </c>
      <c r="Y160" s="53">
        <v>-0.13380684726999972</v>
      </c>
      <c r="Z160" s="56"/>
      <c r="AA160" s="57">
        <v>212.96</v>
      </c>
      <c r="AB160" s="58"/>
      <c r="AC160" s="59">
        <v>12.61</v>
      </c>
      <c r="AD160" s="59">
        <v>36.840000000000003</v>
      </c>
      <c r="AE160" s="59">
        <v>0</v>
      </c>
      <c r="AF160" s="59">
        <v>0</v>
      </c>
      <c r="AG160" s="59">
        <v>51.95</v>
      </c>
      <c r="AH160" s="59">
        <v>2035.44</v>
      </c>
      <c r="AI160" s="59">
        <v>37298.04</v>
      </c>
      <c r="AJ160" s="59">
        <v>5632.45</v>
      </c>
      <c r="AK160" s="59">
        <v>6493.79</v>
      </c>
      <c r="AL160" s="59">
        <v>1744.1000000000001</v>
      </c>
      <c r="AM160" s="59">
        <v>490.79</v>
      </c>
      <c r="AN160" s="59">
        <v>693.72</v>
      </c>
      <c r="AO160" s="58"/>
      <c r="AP160" s="59">
        <v>65.460000000000008</v>
      </c>
      <c r="AQ160" s="59">
        <v>234.6</v>
      </c>
      <c r="AR160" s="59">
        <v>121.47</v>
      </c>
      <c r="AS160" s="59">
        <v>765.43000000000006</v>
      </c>
      <c r="AT160" s="59">
        <v>1982.74</v>
      </c>
      <c r="AU160" s="59">
        <v>4332.68</v>
      </c>
      <c r="AV160" s="59">
        <v>9804.51</v>
      </c>
      <c r="AW160" s="59">
        <v>12775.630000000001</v>
      </c>
      <c r="AX160" s="59">
        <v>10682.04</v>
      </c>
      <c r="AY160" s="59">
        <v>3286.9</v>
      </c>
      <c r="AZ160" s="59">
        <v>2037.02</v>
      </c>
      <c r="BA160" s="59">
        <v>0</v>
      </c>
    </row>
    <row r="161" spans="1:53" s="46" customFormat="1" outlineLevel="2">
      <c r="A161" s="46" t="s">
        <v>509</v>
      </c>
      <c r="B161" s="47" t="s">
        <v>510</v>
      </c>
      <c r="C161" s="48" t="s">
        <v>511</v>
      </c>
      <c r="D161" s="49"/>
      <c r="E161" s="50"/>
      <c r="F161" s="51">
        <v>0</v>
      </c>
      <c r="G161" s="51">
        <v>0</v>
      </c>
      <c r="H161" s="52">
        <v>0</v>
      </c>
      <c r="I161" s="53">
        <v>0</v>
      </c>
      <c r="J161" s="54"/>
      <c r="K161" s="51">
        <v>0</v>
      </c>
      <c r="L161" s="51">
        <v>0</v>
      </c>
      <c r="M161" s="52">
        <v>0</v>
      </c>
      <c r="N161" s="53">
        <v>0</v>
      </c>
      <c r="O161" s="55"/>
      <c r="P161" s="54"/>
      <c r="Q161" s="51">
        <v>0</v>
      </c>
      <c r="R161" s="51">
        <v>0</v>
      </c>
      <c r="S161" s="52">
        <v>0</v>
      </c>
      <c r="T161" s="53">
        <v>0</v>
      </c>
      <c r="U161" s="54"/>
      <c r="V161" s="51">
        <v>0</v>
      </c>
      <c r="W161" s="51">
        <v>0</v>
      </c>
      <c r="X161" s="52">
        <v>0</v>
      </c>
      <c r="Y161" s="53">
        <v>0</v>
      </c>
      <c r="Z161" s="56"/>
      <c r="AA161" s="57">
        <v>0</v>
      </c>
      <c r="AB161" s="58"/>
      <c r="AC161" s="59">
        <v>0</v>
      </c>
      <c r="AD161" s="59">
        <v>0</v>
      </c>
      <c r="AE161" s="59">
        <v>0</v>
      </c>
      <c r="AF161" s="59">
        <v>0</v>
      </c>
      <c r="AG161" s="59">
        <v>0</v>
      </c>
      <c r="AH161" s="59">
        <v>0</v>
      </c>
      <c r="AI161" s="59">
        <v>0</v>
      </c>
      <c r="AJ161" s="59">
        <v>0</v>
      </c>
      <c r="AK161" s="59">
        <v>0</v>
      </c>
      <c r="AL161" s="59">
        <v>0</v>
      </c>
      <c r="AM161" s="59">
        <v>0</v>
      </c>
      <c r="AN161" s="59">
        <v>0</v>
      </c>
      <c r="AO161" s="58"/>
      <c r="AP161" s="59">
        <v>0</v>
      </c>
      <c r="AQ161" s="59">
        <v>0</v>
      </c>
      <c r="AR161" s="59">
        <v>0</v>
      </c>
      <c r="AS161" s="59">
        <v>0</v>
      </c>
      <c r="AT161" s="59">
        <v>0</v>
      </c>
      <c r="AU161" s="59">
        <v>0</v>
      </c>
      <c r="AV161" s="59">
        <v>0</v>
      </c>
      <c r="AW161" s="59">
        <v>0</v>
      </c>
      <c r="AX161" s="59">
        <v>0</v>
      </c>
      <c r="AY161" s="59">
        <v>0</v>
      </c>
      <c r="AZ161" s="59">
        <v>0</v>
      </c>
      <c r="BA161" s="59">
        <v>0</v>
      </c>
    </row>
    <row r="162" spans="1:53" s="46" customFormat="1" outlineLevel="2">
      <c r="A162" s="46" t="s">
        <v>512</v>
      </c>
      <c r="B162" s="47" t="s">
        <v>513</v>
      </c>
      <c r="C162" s="48" t="s">
        <v>514</v>
      </c>
      <c r="D162" s="49"/>
      <c r="E162" s="50"/>
      <c r="F162" s="51">
        <v>0</v>
      </c>
      <c r="G162" s="51">
        <v>0</v>
      </c>
      <c r="H162" s="52">
        <v>0</v>
      </c>
      <c r="I162" s="53">
        <v>0</v>
      </c>
      <c r="J162" s="54"/>
      <c r="K162" s="51">
        <v>0</v>
      </c>
      <c r="L162" s="51">
        <v>-23.32</v>
      </c>
      <c r="M162" s="52">
        <v>23.32</v>
      </c>
      <c r="N162" s="53" t="s">
        <v>157</v>
      </c>
      <c r="O162" s="55"/>
      <c r="P162" s="54"/>
      <c r="Q162" s="51">
        <v>0</v>
      </c>
      <c r="R162" s="51">
        <v>0</v>
      </c>
      <c r="S162" s="52">
        <v>0</v>
      </c>
      <c r="T162" s="53">
        <v>0</v>
      </c>
      <c r="U162" s="54"/>
      <c r="V162" s="51">
        <v>0</v>
      </c>
      <c r="W162" s="51">
        <v>-23.32</v>
      </c>
      <c r="X162" s="52">
        <v>23.32</v>
      </c>
      <c r="Y162" s="53" t="s">
        <v>157</v>
      </c>
      <c r="Z162" s="56"/>
      <c r="AA162" s="57">
        <v>0</v>
      </c>
      <c r="AB162" s="58"/>
      <c r="AC162" s="59">
        <v>0</v>
      </c>
      <c r="AD162" s="59">
        <v>0</v>
      </c>
      <c r="AE162" s="59">
        <v>0</v>
      </c>
      <c r="AF162" s="59">
        <v>0</v>
      </c>
      <c r="AG162" s="59">
        <v>0</v>
      </c>
      <c r="AH162" s="59">
        <v>0</v>
      </c>
      <c r="AI162" s="59">
        <v>-23.32</v>
      </c>
      <c r="AJ162" s="59">
        <v>0</v>
      </c>
      <c r="AK162" s="59">
        <v>0</v>
      </c>
      <c r="AL162" s="59">
        <v>0</v>
      </c>
      <c r="AM162" s="59">
        <v>0</v>
      </c>
      <c r="AN162" s="59">
        <v>0</v>
      </c>
      <c r="AO162" s="58"/>
      <c r="AP162" s="59">
        <v>0</v>
      </c>
      <c r="AQ162" s="59">
        <v>0</v>
      </c>
      <c r="AR162" s="59">
        <v>0</v>
      </c>
      <c r="AS162" s="59">
        <v>0</v>
      </c>
      <c r="AT162" s="59">
        <v>0</v>
      </c>
      <c r="AU162" s="59">
        <v>0</v>
      </c>
      <c r="AV162" s="59">
        <v>0</v>
      </c>
      <c r="AW162" s="59">
        <v>0</v>
      </c>
      <c r="AX162" s="59">
        <v>0</v>
      </c>
      <c r="AY162" s="59">
        <v>0</v>
      </c>
      <c r="AZ162" s="59">
        <v>0</v>
      </c>
      <c r="BA162" s="59">
        <v>0</v>
      </c>
    </row>
    <row r="163" spans="1:53" s="46" customFormat="1" outlineLevel="2">
      <c r="A163" s="46" t="s">
        <v>515</v>
      </c>
      <c r="B163" s="47" t="s">
        <v>516</v>
      </c>
      <c r="C163" s="48" t="s">
        <v>517</v>
      </c>
      <c r="D163" s="49"/>
      <c r="E163" s="50"/>
      <c r="F163" s="51">
        <v>71012.680000000008</v>
      </c>
      <c r="G163" s="51">
        <v>52460.1</v>
      </c>
      <c r="H163" s="52">
        <v>18552.580000000009</v>
      </c>
      <c r="I163" s="53">
        <v>0.35365125114134377</v>
      </c>
      <c r="J163" s="54"/>
      <c r="K163" s="51">
        <v>609324.55000000005</v>
      </c>
      <c r="L163" s="51">
        <v>286835.28000000003</v>
      </c>
      <c r="M163" s="52">
        <v>322489.27</v>
      </c>
      <c r="N163" s="53">
        <v>1.1243012714475011</v>
      </c>
      <c r="O163" s="55"/>
      <c r="P163" s="54"/>
      <c r="Q163" s="51">
        <v>165203.51999999999</v>
      </c>
      <c r="R163" s="51">
        <v>115471.18000000001</v>
      </c>
      <c r="S163" s="52">
        <v>49732.339999999982</v>
      </c>
      <c r="T163" s="53">
        <v>0.43069049783677604</v>
      </c>
      <c r="U163" s="54"/>
      <c r="V163" s="51">
        <v>679107.39</v>
      </c>
      <c r="W163" s="51">
        <v>297756.77</v>
      </c>
      <c r="X163" s="52">
        <v>381350.62</v>
      </c>
      <c r="Y163" s="53">
        <v>1.2807454218421297</v>
      </c>
      <c r="Z163" s="56"/>
      <c r="AA163" s="57">
        <v>10921.49</v>
      </c>
      <c r="AB163" s="58"/>
      <c r="AC163" s="59">
        <v>10514.91</v>
      </c>
      <c r="AD163" s="59">
        <v>7011.56</v>
      </c>
      <c r="AE163" s="59">
        <v>4033.12</v>
      </c>
      <c r="AF163" s="59">
        <v>10210.130000000001</v>
      </c>
      <c r="AG163" s="59">
        <v>13287.66</v>
      </c>
      <c r="AH163" s="59">
        <v>37617.85</v>
      </c>
      <c r="AI163" s="59">
        <v>43240.32</v>
      </c>
      <c r="AJ163" s="59">
        <v>45448.55</v>
      </c>
      <c r="AK163" s="59">
        <v>25477.96</v>
      </c>
      <c r="AL163" s="59">
        <v>37533.120000000003</v>
      </c>
      <c r="AM163" s="59">
        <v>52460.1</v>
      </c>
      <c r="AN163" s="59">
        <v>69782.84</v>
      </c>
      <c r="AO163" s="58"/>
      <c r="AP163" s="59">
        <v>27139.73</v>
      </c>
      <c r="AQ163" s="59">
        <v>60951.64</v>
      </c>
      <c r="AR163" s="59">
        <v>38815.82</v>
      </c>
      <c r="AS163" s="59">
        <v>79703.17</v>
      </c>
      <c r="AT163" s="59">
        <v>36391.24</v>
      </c>
      <c r="AU163" s="59">
        <v>31250.14</v>
      </c>
      <c r="AV163" s="59">
        <v>63137.279999999999</v>
      </c>
      <c r="AW163" s="59">
        <v>106732.01000000001</v>
      </c>
      <c r="AX163" s="59">
        <v>41756.730000000003</v>
      </c>
      <c r="AY163" s="59">
        <v>52434.11</v>
      </c>
      <c r="AZ163" s="59">
        <v>71012.680000000008</v>
      </c>
      <c r="BA163" s="59">
        <v>0</v>
      </c>
    </row>
    <row r="164" spans="1:53" s="46" customFormat="1" outlineLevel="2">
      <c r="A164" s="46" t="s">
        <v>518</v>
      </c>
      <c r="B164" s="47" t="s">
        <v>519</v>
      </c>
      <c r="C164" s="48" t="s">
        <v>520</v>
      </c>
      <c r="D164" s="49"/>
      <c r="E164" s="50"/>
      <c r="F164" s="51">
        <v>2092863.66</v>
      </c>
      <c r="G164" s="51">
        <v>255736.32000000001</v>
      </c>
      <c r="H164" s="52">
        <v>1837127.3399999999</v>
      </c>
      <c r="I164" s="53">
        <v>7.1836778600708726</v>
      </c>
      <c r="J164" s="54"/>
      <c r="K164" s="51">
        <v>8151749.1200000001</v>
      </c>
      <c r="L164" s="51">
        <v>5008646.92</v>
      </c>
      <c r="M164" s="52">
        <v>3143102.2</v>
      </c>
      <c r="N164" s="53">
        <v>0.62753519068179797</v>
      </c>
      <c r="O164" s="55"/>
      <c r="P164" s="54"/>
      <c r="Q164" s="51">
        <v>3183872.4</v>
      </c>
      <c r="R164" s="51">
        <v>1102520.97</v>
      </c>
      <c r="S164" s="52">
        <v>2081351.43</v>
      </c>
      <c r="T164" s="53">
        <v>1.8878111951013503</v>
      </c>
      <c r="U164" s="54"/>
      <c r="V164" s="51">
        <v>8373270.7700000005</v>
      </c>
      <c r="W164" s="51">
        <v>5321568.91</v>
      </c>
      <c r="X164" s="52">
        <v>3051701.8600000003</v>
      </c>
      <c r="Y164" s="53">
        <v>0.57345905157131571</v>
      </c>
      <c r="Z164" s="56"/>
      <c r="AA164" s="57">
        <v>312921.99</v>
      </c>
      <c r="AB164" s="58"/>
      <c r="AC164" s="59">
        <v>131677.4</v>
      </c>
      <c r="AD164" s="59">
        <v>127610.62000000001</v>
      </c>
      <c r="AE164" s="59">
        <v>198699.63</v>
      </c>
      <c r="AF164" s="59">
        <v>137023.13</v>
      </c>
      <c r="AG164" s="59">
        <v>336551.86</v>
      </c>
      <c r="AH164" s="59">
        <v>198807.39</v>
      </c>
      <c r="AI164" s="59">
        <v>1785350.29</v>
      </c>
      <c r="AJ164" s="59">
        <v>990405.63</v>
      </c>
      <c r="AK164" s="59">
        <v>375591.46</v>
      </c>
      <c r="AL164" s="59">
        <v>471193.19</v>
      </c>
      <c r="AM164" s="59">
        <v>255736.32000000001</v>
      </c>
      <c r="AN164" s="59">
        <v>221521.65</v>
      </c>
      <c r="AO164" s="58"/>
      <c r="AP164" s="59">
        <v>291053.93</v>
      </c>
      <c r="AQ164" s="59">
        <v>227565.16</v>
      </c>
      <c r="AR164" s="59">
        <v>239659.51</v>
      </c>
      <c r="AS164" s="59">
        <v>715499.07000000007</v>
      </c>
      <c r="AT164" s="59">
        <v>368523.16000000003</v>
      </c>
      <c r="AU164" s="59">
        <v>428512.04000000004</v>
      </c>
      <c r="AV164" s="59">
        <v>1309849.54</v>
      </c>
      <c r="AW164" s="59">
        <v>1387214.31</v>
      </c>
      <c r="AX164" s="59">
        <v>301809.85000000003</v>
      </c>
      <c r="AY164" s="59">
        <v>789198.89</v>
      </c>
      <c r="AZ164" s="59">
        <v>2092863.66</v>
      </c>
      <c r="BA164" s="59">
        <v>0</v>
      </c>
    </row>
    <row r="165" spans="1:53" s="46" customFormat="1" outlineLevel="2">
      <c r="A165" s="46" t="s">
        <v>521</v>
      </c>
      <c r="B165" s="47" t="s">
        <v>522</v>
      </c>
      <c r="C165" s="48" t="s">
        <v>523</v>
      </c>
      <c r="D165" s="49"/>
      <c r="E165" s="50"/>
      <c r="F165" s="51">
        <v>-2109724.29</v>
      </c>
      <c r="G165" s="51">
        <v>-424288.41000000003</v>
      </c>
      <c r="H165" s="52">
        <v>-1685435.88</v>
      </c>
      <c r="I165" s="53">
        <v>-3.972382559306769</v>
      </c>
      <c r="J165" s="54"/>
      <c r="K165" s="51">
        <v>-7636104.0499999998</v>
      </c>
      <c r="L165" s="51">
        <v>-6480454.7400000002</v>
      </c>
      <c r="M165" s="52">
        <v>-1155649.3099999996</v>
      </c>
      <c r="N165" s="53">
        <v>-0.17832842853864289</v>
      </c>
      <c r="O165" s="55"/>
      <c r="P165" s="54"/>
      <c r="Q165" s="51">
        <v>-2866197.1</v>
      </c>
      <c r="R165" s="51">
        <v>-971902.42</v>
      </c>
      <c r="S165" s="52">
        <v>-1894294.6800000002</v>
      </c>
      <c r="T165" s="53">
        <v>-1.9490585073345121</v>
      </c>
      <c r="U165" s="54"/>
      <c r="V165" s="51">
        <v>-8033775.5199999996</v>
      </c>
      <c r="W165" s="51">
        <v>-6850083.0200000005</v>
      </c>
      <c r="X165" s="52">
        <v>-1183692.4999999991</v>
      </c>
      <c r="Y165" s="53">
        <v>-0.17279973053523648</v>
      </c>
      <c r="Z165" s="56"/>
      <c r="AA165" s="57">
        <v>-369628.28</v>
      </c>
      <c r="AB165" s="58"/>
      <c r="AC165" s="59">
        <v>-9275.85</v>
      </c>
      <c r="AD165" s="59">
        <v>110702.13</v>
      </c>
      <c r="AE165" s="59">
        <v>-153931.17000000001</v>
      </c>
      <c r="AF165" s="59">
        <v>-217786.94</v>
      </c>
      <c r="AG165" s="59">
        <v>-2637052.6</v>
      </c>
      <c r="AH165" s="59">
        <v>-106760.33</v>
      </c>
      <c r="AI165" s="59">
        <v>-1603857.47</v>
      </c>
      <c r="AJ165" s="59">
        <v>-890590.09</v>
      </c>
      <c r="AK165" s="59">
        <v>-314438.78000000003</v>
      </c>
      <c r="AL165" s="59">
        <v>-233175.23</v>
      </c>
      <c r="AM165" s="59">
        <v>-424288.41000000003</v>
      </c>
      <c r="AN165" s="59">
        <v>-397671.47000000003</v>
      </c>
      <c r="AO165" s="58"/>
      <c r="AP165" s="59">
        <v>-203968.76</v>
      </c>
      <c r="AQ165" s="59">
        <v>-237552.96</v>
      </c>
      <c r="AR165" s="59">
        <v>-621343.11</v>
      </c>
      <c r="AS165" s="59">
        <v>-737146.21</v>
      </c>
      <c r="AT165" s="59">
        <v>-461685.24</v>
      </c>
      <c r="AU165" s="59">
        <v>-308690.27</v>
      </c>
      <c r="AV165" s="59">
        <v>-1298813.0900000001</v>
      </c>
      <c r="AW165" s="59">
        <v>-900707.31</v>
      </c>
      <c r="AX165" s="59">
        <v>-269515.86</v>
      </c>
      <c r="AY165" s="59">
        <v>-486956.95</v>
      </c>
      <c r="AZ165" s="59">
        <v>-2109724.29</v>
      </c>
      <c r="BA165" s="59">
        <v>77368.960000000006</v>
      </c>
    </row>
    <row r="166" spans="1:53" s="46" customFormat="1" outlineLevel="2">
      <c r="A166" s="46" t="s">
        <v>524</v>
      </c>
      <c r="B166" s="47" t="s">
        <v>525</v>
      </c>
      <c r="C166" s="48" t="s">
        <v>526</v>
      </c>
      <c r="D166" s="49"/>
      <c r="E166" s="50"/>
      <c r="F166" s="51">
        <v>-47.15</v>
      </c>
      <c r="G166" s="51">
        <v>-101.9</v>
      </c>
      <c r="H166" s="52">
        <v>54.750000000000007</v>
      </c>
      <c r="I166" s="53">
        <v>0.53729146221786073</v>
      </c>
      <c r="J166" s="54"/>
      <c r="K166" s="51">
        <v>-37081.72</v>
      </c>
      <c r="L166" s="51">
        <v>-17264.89</v>
      </c>
      <c r="M166" s="52">
        <v>-19816.830000000002</v>
      </c>
      <c r="N166" s="53">
        <v>-1.147810962015976</v>
      </c>
      <c r="O166" s="55"/>
      <c r="P166" s="54"/>
      <c r="Q166" s="51">
        <v>-5190.0200000000004</v>
      </c>
      <c r="R166" s="51">
        <v>-2393.29</v>
      </c>
      <c r="S166" s="52">
        <v>-2796.7300000000005</v>
      </c>
      <c r="T166" s="53">
        <v>-1.1685712972519002</v>
      </c>
      <c r="U166" s="54"/>
      <c r="V166" s="51">
        <v>-42459.73</v>
      </c>
      <c r="W166" s="51">
        <v>-24724.69</v>
      </c>
      <c r="X166" s="52">
        <v>-17735.040000000005</v>
      </c>
      <c r="Y166" s="53">
        <v>-0.71730080336699897</v>
      </c>
      <c r="Z166" s="56"/>
      <c r="AA166" s="57">
        <v>-7459.8</v>
      </c>
      <c r="AB166" s="58"/>
      <c r="AC166" s="59">
        <v>-0.5</v>
      </c>
      <c r="AD166" s="59">
        <v>-2.46</v>
      </c>
      <c r="AE166" s="59">
        <v>0</v>
      </c>
      <c r="AF166" s="59">
        <v>-109.93</v>
      </c>
      <c r="AG166" s="59">
        <v>-15.49</v>
      </c>
      <c r="AH166" s="59">
        <v>-410.51</v>
      </c>
      <c r="AI166" s="59">
        <v>-12690.04</v>
      </c>
      <c r="AJ166" s="59">
        <v>-1642.67</v>
      </c>
      <c r="AK166" s="59">
        <v>-2291.2400000000002</v>
      </c>
      <c r="AL166" s="59">
        <v>-0.15</v>
      </c>
      <c r="AM166" s="59">
        <v>-101.9</v>
      </c>
      <c r="AN166" s="59">
        <v>-5378.01</v>
      </c>
      <c r="AO166" s="58"/>
      <c r="AP166" s="59">
        <v>-718.51</v>
      </c>
      <c r="AQ166" s="59">
        <v>-24362.170000000002</v>
      </c>
      <c r="AR166" s="59">
        <v>-329.3</v>
      </c>
      <c r="AS166" s="59">
        <v>-110.14</v>
      </c>
      <c r="AT166" s="59">
        <v>-2485.14</v>
      </c>
      <c r="AU166" s="59">
        <v>-2578.1</v>
      </c>
      <c r="AV166" s="59">
        <v>-129.32</v>
      </c>
      <c r="AW166" s="59">
        <v>-1179.02</v>
      </c>
      <c r="AX166" s="59">
        <v>-1846</v>
      </c>
      <c r="AY166" s="59">
        <v>-3296.87</v>
      </c>
      <c r="AZ166" s="59">
        <v>-47.15</v>
      </c>
      <c r="BA166" s="59">
        <v>0</v>
      </c>
    </row>
    <row r="167" spans="1:53" s="46" customFormat="1" outlineLevel="2">
      <c r="A167" s="46" t="s">
        <v>527</v>
      </c>
      <c r="B167" s="47" t="s">
        <v>528</v>
      </c>
      <c r="C167" s="48" t="s">
        <v>529</v>
      </c>
      <c r="D167" s="49"/>
      <c r="E167" s="50"/>
      <c r="F167" s="51">
        <v>-1249999.99</v>
      </c>
      <c r="G167" s="51">
        <v>-1250000</v>
      </c>
      <c r="H167" s="52">
        <v>1.0000000009313226E-2</v>
      </c>
      <c r="I167" s="53">
        <v>8.0000000074505801E-9</v>
      </c>
      <c r="J167" s="54"/>
      <c r="K167" s="51">
        <v>-13749999.890000001</v>
      </c>
      <c r="L167" s="51">
        <v>-13749999.99</v>
      </c>
      <c r="M167" s="52">
        <v>9.999999962747097E-2</v>
      </c>
      <c r="N167" s="53">
        <v>7.2727272509235082E-9</v>
      </c>
      <c r="O167" s="55"/>
      <c r="P167" s="54"/>
      <c r="Q167" s="51">
        <v>-3749999.9699999997</v>
      </c>
      <c r="R167" s="51">
        <v>-3750000</v>
      </c>
      <c r="S167" s="52">
        <v>3.0000000260770321E-2</v>
      </c>
      <c r="T167" s="53">
        <v>8.0000000695387519E-9</v>
      </c>
      <c r="U167" s="54"/>
      <c r="V167" s="51">
        <v>-14999999.890000001</v>
      </c>
      <c r="W167" s="51">
        <v>-14999999.99</v>
      </c>
      <c r="X167" s="52">
        <v>9.999999962747097E-2</v>
      </c>
      <c r="Y167" s="53">
        <v>6.6666666462758425E-9</v>
      </c>
      <c r="Z167" s="56"/>
      <c r="AA167" s="57">
        <v>-1250000</v>
      </c>
      <c r="AB167" s="58"/>
      <c r="AC167" s="59">
        <v>-833333.33000000007</v>
      </c>
      <c r="AD167" s="59">
        <v>-833333.33000000007</v>
      </c>
      <c r="AE167" s="59">
        <v>-2083333.33</v>
      </c>
      <c r="AF167" s="59">
        <v>-1250000</v>
      </c>
      <c r="AG167" s="59">
        <v>-1250000</v>
      </c>
      <c r="AH167" s="59">
        <v>-1250000</v>
      </c>
      <c r="AI167" s="59">
        <v>-1250000</v>
      </c>
      <c r="AJ167" s="59">
        <v>-1250000</v>
      </c>
      <c r="AK167" s="59">
        <v>-1250000</v>
      </c>
      <c r="AL167" s="59">
        <v>-1250000</v>
      </c>
      <c r="AM167" s="59">
        <v>-1250000</v>
      </c>
      <c r="AN167" s="59">
        <v>-1250000</v>
      </c>
      <c r="AO167" s="58"/>
      <c r="AP167" s="59">
        <v>-1249999.99</v>
      </c>
      <c r="AQ167" s="59">
        <v>-1249999.99</v>
      </c>
      <c r="AR167" s="59">
        <v>-1249999.99</v>
      </c>
      <c r="AS167" s="59">
        <v>-1249999.99</v>
      </c>
      <c r="AT167" s="59">
        <v>-1249999.99</v>
      </c>
      <c r="AU167" s="59">
        <v>-1249999.99</v>
      </c>
      <c r="AV167" s="59">
        <v>-1249999.99</v>
      </c>
      <c r="AW167" s="59">
        <v>-1249999.99</v>
      </c>
      <c r="AX167" s="59">
        <v>-1249999.99</v>
      </c>
      <c r="AY167" s="59">
        <v>-1249999.99</v>
      </c>
      <c r="AZ167" s="59">
        <v>-1249999.99</v>
      </c>
      <c r="BA167" s="59">
        <v>0</v>
      </c>
    </row>
    <row r="168" spans="1:53" s="46" customFormat="1" outlineLevel="2">
      <c r="A168" s="46" t="s">
        <v>530</v>
      </c>
      <c r="B168" s="47" t="s">
        <v>531</v>
      </c>
      <c r="C168" s="48" t="s">
        <v>532</v>
      </c>
      <c r="D168" s="49"/>
      <c r="E168" s="50"/>
      <c r="F168" s="51">
        <v>1078116.8999999999</v>
      </c>
      <c r="G168" s="51">
        <v>382365.32</v>
      </c>
      <c r="H168" s="52">
        <v>695751.57999999984</v>
      </c>
      <c r="I168" s="53">
        <v>1.8195990682418579</v>
      </c>
      <c r="J168" s="54"/>
      <c r="K168" s="51">
        <v>7916422.6500000004</v>
      </c>
      <c r="L168" s="51">
        <v>4356411.1900000004</v>
      </c>
      <c r="M168" s="52">
        <v>3560011.46</v>
      </c>
      <c r="N168" s="53">
        <v>0.81718903582193758</v>
      </c>
      <c r="O168" s="55"/>
      <c r="P168" s="54"/>
      <c r="Q168" s="51">
        <v>2462883.1</v>
      </c>
      <c r="R168" s="51">
        <v>1089112.42</v>
      </c>
      <c r="S168" s="52">
        <v>1373770.6800000002</v>
      </c>
      <c r="T168" s="53">
        <v>1.2613671966021656</v>
      </c>
      <c r="U168" s="54"/>
      <c r="V168" s="51">
        <v>8508494.5899999999</v>
      </c>
      <c r="W168" s="51">
        <v>4830047.8400000008</v>
      </c>
      <c r="X168" s="52">
        <v>3678446.7499999991</v>
      </c>
      <c r="Y168" s="53">
        <v>0.76157563482849444</v>
      </c>
      <c r="Z168" s="56"/>
      <c r="AA168" s="57">
        <v>473636.65</v>
      </c>
      <c r="AB168" s="58"/>
      <c r="AC168" s="59">
        <v>453388.66000000003</v>
      </c>
      <c r="AD168" s="59">
        <v>452718.75</v>
      </c>
      <c r="AE168" s="59">
        <v>317198.63</v>
      </c>
      <c r="AF168" s="59">
        <v>279740.58</v>
      </c>
      <c r="AG168" s="59">
        <v>325794.31</v>
      </c>
      <c r="AH168" s="59">
        <v>380840.99</v>
      </c>
      <c r="AI168" s="59">
        <v>572841.06000000006</v>
      </c>
      <c r="AJ168" s="59">
        <v>484775.79000000004</v>
      </c>
      <c r="AK168" s="59">
        <v>348055.88</v>
      </c>
      <c r="AL168" s="59">
        <v>358691.22000000003</v>
      </c>
      <c r="AM168" s="59">
        <v>382365.32</v>
      </c>
      <c r="AN168" s="59">
        <v>592071.94000000006</v>
      </c>
      <c r="AO168" s="58"/>
      <c r="AP168" s="59">
        <v>461959.03</v>
      </c>
      <c r="AQ168" s="59">
        <v>1168977.52</v>
      </c>
      <c r="AR168" s="59">
        <v>302219.15000000002</v>
      </c>
      <c r="AS168" s="59">
        <v>424169.56</v>
      </c>
      <c r="AT168" s="59">
        <v>543134.04</v>
      </c>
      <c r="AU168" s="59">
        <v>802765.34</v>
      </c>
      <c r="AV168" s="59">
        <v>839433.95000000007</v>
      </c>
      <c r="AW168" s="59">
        <v>910880.96</v>
      </c>
      <c r="AX168" s="59">
        <v>753195.58</v>
      </c>
      <c r="AY168" s="59">
        <v>631570.62</v>
      </c>
      <c r="AZ168" s="59">
        <v>1078116.8999999999</v>
      </c>
      <c r="BA168" s="59">
        <v>0</v>
      </c>
    </row>
    <row r="169" spans="1:53" s="46" customFormat="1" outlineLevel="2">
      <c r="A169" s="46" t="s">
        <v>533</v>
      </c>
      <c r="B169" s="47" t="s">
        <v>534</v>
      </c>
      <c r="C169" s="48" t="s">
        <v>535</v>
      </c>
      <c r="D169" s="49"/>
      <c r="E169" s="50"/>
      <c r="F169" s="51">
        <v>-268958.73</v>
      </c>
      <c r="G169" s="51">
        <v>-87498.23</v>
      </c>
      <c r="H169" s="52">
        <v>-181460.5</v>
      </c>
      <c r="I169" s="53">
        <v>-2.0738762372678856</v>
      </c>
      <c r="J169" s="54"/>
      <c r="K169" s="51">
        <v>-2003912.62</v>
      </c>
      <c r="L169" s="51">
        <v>-955077.03</v>
      </c>
      <c r="M169" s="52">
        <v>-1048835.5900000001</v>
      </c>
      <c r="N169" s="53">
        <v>-1.0981685843706241</v>
      </c>
      <c r="O169" s="55"/>
      <c r="P169" s="54"/>
      <c r="Q169" s="51">
        <v>-641201.65</v>
      </c>
      <c r="R169" s="51">
        <v>-251173.49</v>
      </c>
      <c r="S169" s="52">
        <v>-390028.16000000003</v>
      </c>
      <c r="T169" s="53">
        <v>-1.5528237474424551</v>
      </c>
      <c r="U169" s="54"/>
      <c r="V169" s="51">
        <v>-2168035.27</v>
      </c>
      <c r="W169" s="51">
        <v>-937459.85</v>
      </c>
      <c r="X169" s="52">
        <v>-1230575.42</v>
      </c>
      <c r="Y169" s="53">
        <v>-1.3126699986138073</v>
      </c>
      <c r="Z169" s="56"/>
      <c r="AA169" s="57">
        <v>17617.18</v>
      </c>
      <c r="AB169" s="58"/>
      <c r="AC169" s="59">
        <v>-103076.21</v>
      </c>
      <c r="AD169" s="59">
        <v>-87664.58</v>
      </c>
      <c r="AE169" s="59">
        <v>-69919.11</v>
      </c>
      <c r="AF169" s="59">
        <v>-50773.54</v>
      </c>
      <c r="AG169" s="59">
        <v>-47486.590000000004</v>
      </c>
      <c r="AH169" s="59">
        <v>-83962.42</v>
      </c>
      <c r="AI169" s="59">
        <v>-137908.06</v>
      </c>
      <c r="AJ169" s="59">
        <v>-123113.03</v>
      </c>
      <c r="AK169" s="59">
        <v>-86504.47</v>
      </c>
      <c r="AL169" s="59">
        <v>-77170.790000000008</v>
      </c>
      <c r="AM169" s="59">
        <v>-87498.23</v>
      </c>
      <c r="AN169" s="59">
        <v>-164122.65</v>
      </c>
      <c r="AO169" s="58"/>
      <c r="AP169" s="59">
        <v>-156564.80000000002</v>
      </c>
      <c r="AQ169" s="59">
        <v>-298178.14</v>
      </c>
      <c r="AR169" s="59">
        <v>-124594.35</v>
      </c>
      <c r="AS169" s="59">
        <v>-99138.39</v>
      </c>
      <c r="AT169" s="59">
        <v>-103570.25</v>
      </c>
      <c r="AU169" s="59">
        <v>-150350.16</v>
      </c>
      <c r="AV169" s="59">
        <v>-204716.37</v>
      </c>
      <c r="AW169" s="59">
        <v>-225598.51</v>
      </c>
      <c r="AX169" s="59">
        <v>-177645.36000000002</v>
      </c>
      <c r="AY169" s="59">
        <v>-194597.56</v>
      </c>
      <c r="AZ169" s="59">
        <v>-268958.73</v>
      </c>
      <c r="BA169" s="59">
        <v>0</v>
      </c>
    </row>
    <row r="170" spans="1:53" s="46" customFormat="1" outlineLevel="2">
      <c r="A170" s="46" t="s">
        <v>536</v>
      </c>
      <c r="B170" s="47" t="s">
        <v>537</v>
      </c>
      <c r="C170" s="48" t="s">
        <v>538</v>
      </c>
      <c r="D170" s="49"/>
      <c r="E170" s="50"/>
      <c r="F170" s="51">
        <v>-38.36</v>
      </c>
      <c r="G170" s="51">
        <v>0.01</v>
      </c>
      <c r="H170" s="52">
        <v>-38.369999999999997</v>
      </c>
      <c r="I170" s="53" t="s">
        <v>157</v>
      </c>
      <c r="J170" s="54"/>
      <c r="K170" s="51">
        <v>-4836.51</v>
      </c>
      <c r="L170" s="51">
        <v>-2579.9700000000003</v>
      </c>
      <c r="M170" s="52">
        <v>-2256.54</v>
      </c>
      <c r="N170" s="53">
        <v>-0.87463807718694397</v>
      </c>
      <c r="O170" s="55"/>
      <c r="P170" s="54"/>
      <c r="Q170" s="51">
        <v>-256.31</v>
      </c>
      <c r="R170" s="51">
        <v>-553.99</v>
      </c>
      <c r="S170" s="52">
        <v>297.68</v>
      </c>
      <c r="T170" s="53">
        <v>0.53733821910142787</v>
      </c>
      <c r="U170" s="54"/>
      <c r="V170" s="51">
        <v>-4970.8</v>
      </c>
      <c r="W170" s="51">
        <v>-2714.84</v>
      </c>
      <c r="X170" s="52">
        <v>-2255.96</v>
      </c>
      <c r="Y170" s="53">
        <v>-0.8309734643662241</v>
      </c>
      <c r="Z170" s="56"/>
      <c r="AA170" s="57">
        <v>-134.87</v>
      </c>
      <c r="AB170" s="58"/>
      <c r="AC170" s="59">
        <v>-340.6</v>
      </c>
      <c r="AD170" s="59">
        <v>-322.34000000000003</v>
      </c>
      <c r="AE170" s="59">
        <v>-21.44</v>
      </c>
      <c r="AF170" s="59">
        <v>-234.05</v>
      </c>
      <c r="AG170" s="59">
        <v>-1.9000000000000001</v>
      </c>
      <c r="AH170" s="59">
        <v>-261.63</v>
      </c>
      <c r="AI170" s="59">
        <v>-647.29</v>
      </c>
      <c r="AJ170" s="59">
        <v>-196.73000000000002</v>
      </c>
      <c r="AK170" s="59">
        <v>-3.67</v>
      </c>
      <c r="AL170" s="59">
        <v>-550.33000000000004</v>
      </c>
      <c r="AM170" s="59">
        <v>0.01</v>
      </c>
      <c r="AN170" s="59">
        <v>-134.29</v>
      </c>
      <c r="AO170" s="58"/>
      <c r="AP170" s="59">
        <v>-180.73</v>
      </c>
      <c r="AQ170" s="59">
        <v>-50.43</v>
      </c>
      <c r="AR170" s="59">
        <v>-24.73</v>
      </c>
      <c r="AS170" s="59">
        <v>-514</v>
      </c>
      <c r="AT170" s="59">
        <v>-1675.72</v>
      </c>
      <c r="AU170" s="59">
        <v>-1320.5</v>
      </c>
      <c r="AV170" s="59">
        <v>-1707.14</v>
      </c>
      <c r="AW170" s="59">
        <v>893.05000000000007</v>
      </c>
      <c r="AX170" s="59">
        <v>-0.86</v>
      </c>
      <c r="AY170" s="59">
        <v>-217.09</v>
      </c>
      <c r="AZ170" s="59">
        <v>-38.36</v>
      </c>
      <c r="BA170" s="59">
        <v>0</v>
      </c>
    </row>
    <row r="171" spans="1:53" s="46" customFormat="1" outlineLevel="2">
      <c r="A171" s="46" t="s">
        <v>539</v>
      </c>
      <c r="B171" s="47" t="s">
        <v>540</v>
      </c>
      <c r="C171" s="48" t="s">
        <v>541</v>
      </c>
      <c r="D171" s="49"/>
      <c r="E171" s="50"/>
      <c r="F171" s="51">
        <v>24593.05</v>
      </c>
      <c r="G171" s="51">
        <v>28485.66</v>
      </c>
      <c r="H171" s="52">
        <v>-3892.6100000000006</v>
      </c>
      <c r="I171" s="53">
        <v>-0.13665156433096515</v>
      </c>
      <c r="J171" s="54"/>
      <c r="K171" s="51">
        <v>327022.72000000003</v>
      </c>
      <c r="L171" s="51">
        <v>345764.21</v>
      </c>
      <c r="M171" s="52">
        <v>-18741.489999999991</v>
      </c>
      <c r="N171" s="53">
        <v>-5.4203094068064443E-2</v>
      </c>
      <c r="O171" s="55"/>
      <c r="P171" s="54"/>
      <c r="Q171" s="51">
        <v>79707.67</v>
      </c>
      <c r="R171" s="51">
        <v>90293.09</v>
      </c>
      <c r="S171" s="52">
        <v>-10585.419999999998</v>
      </c>
      <c r="T171" s="53">
        <v>-0.11723399874785544</v>
      </c>
      <c r="U171" s="54"/>
      <c r="V171" s="51">
        <v>374961.84</v>
      </c>
      <c r="W171" s="51">
        <v>405790.63</v>
      </c>
      <c r="X171" s="52">
        <v>-30828.789999999979</v>
      </c>
      <c r="Y171" s="53">
        <v>-7.5972158351709548E-2</v>
      </c>
      <c r="Z171" s="56"/>
      <c r="AA171" s="57">
        <v>60026.42</v>
      </c>
      <c r="AB171" s="58"/>
      <c r="AC171" s="59">
        <v>52806.29</v>
      </c>
      <c r="AD171" s="59">
        <v>30608.53</v>
      </c>
      <c r="AE171" s="59">
        <v>36424.76</v>
      </c>
      <c r="AF171" s="59">
        <v>15968.2</v>
      </c>
      <c r="AG171" s="59">
        <v>32868.32</v>
      </c>
      <c r="AH171" s="59">
        <v>35447.590000000004</v>
      </c>
      <c r="AI171" s="59">
        <v>27473.190000000002</v>
      </c>
      <c r="AJ171" s="59">
        <v>23874.240000000002</v>
      </c>
      <c r="AK171" s="59">
        <v>31186.23</v>
      </c>
      <c r="AL171" s="59">
        <v>30621.200000000001</v>
      </c>
      <c r="AM171" s="59">
        <v>28485.66</v>
      </c>
      <c r="AN171" s="59">
        <v>47939.12</v>
      </c>
      <c r="AO171" s="58"/>
      <c r="AP171" s="59">
        <v>40337.19</v>
      </c>
      <c r="AQ171" s="59">
        <v>31588</v>
      </c>
      <c r="AR171" s="59">
        <v>43469.29</v>
      </c>
      <c r="AS171" s="59">
        <v>31570.18</v>
      </c>
      <c r="AT171" s="59">
        <v>28657.47</v>
      </c>
      <c r="AU171" s="59">
        <v>31569.97</v>
      </c>
      <c r="AV171" s="59">
        <v>19391.39</v>
      </c>
      <c r="AW171" s="59">
        <v>20731.560000000001</v>
      </c>
      <c r="AX171" s="59">
        <v>29019.7</v>
      </c>
      <c r="AY171" s="59">
        <v>26094.920000000002</v>
      </c>
      <c r="AZ171" s="59">
        <v>24593.05</v>
      </c>
      <c r="BA171" s="59">
        <v>0</v>
      </c>
    </row>
    <row r="172" spans="1:53" s="46" customFormat="1" outlineLevel="2">
      <c r="A172" s="46" t="s">
        <v>542</v>
      </c>
      <c r="B172" s="47" t="s">
        <v>543</v>
      </c>
      <c r="C172" s="48" t="s">
        <v>544</v>
      </c>
      <c r="D172" s="49"/>
      <c r="E172" s="50"/>
      <c r="F172" s="51">
        <v>41033.370000000003</v>
      </c>
      <c r="G172" s="51">
        <v>32454.260000000002</v>
      </c>
      <c r="H172" s="52">
        <v>8579.11</v>
      </c>
      <c r="I172" s="53">
        <v>0.26434464997815388</v>
      </c>
      <c r="J172" s="54"/>
      <c r="K172" s="51">
        <v>469601.55</v>
      </c>
      <c r="L172" s="51">
        <v>443800.16000000003</v>
      </c>
      <c r="M172" s="52">
        <v>25801.389999999956</v>
      </c>
      <c r="N172" s="53">
        <v>5.8137405808956794E-2</v>
      </c>
      <c r="O172" s="55"/>
      <c r="P172" s="54"/>
      <c r="Q172" s="51">
        <v>128856.47</v>
      </c>
      <c r="R172" s="51">
        <v>121224.84</v>
      </c>
      <c r="S172" s="52">
        <v>7631.6300000000047</v>
      </c>
      <c r="T172" s="53">
        <v>6.2954341700925356E-2</v>
      </c>
      <c r="U172" s="54"/>
      <c r="V172" s="51">
        <v>522960.39</v>
      </c>
      <c r="W172" s="51">
        <v>509516.70000000007</v>
      </c>
      <c r="X172" s="52">
        <v>13443.689999999944</v>
      </c>
      <c r="Y172" s="53">
        <v>2.6385180309104573E-2</v>
      </c>
      <c r="Z172" s="56"/>
      <c r="AA172" s="57">
        <v>65716.540000000008</v>
      </c>
      <c r="AB172" s="58"/>
      <c r="AC172" s="59">
        <v>45381.07</v>
      </c>
      <c r="AD172" s="59">
        <v>37427.78</v>
      </c>
      <c r="AE172" s="59">
        <v>47872.46</v>
      </c>
      <c r="AF172" s="59">
        <v>27455.920000000002</v>
      </c>
      <c r="AG172" s="59">
        <v>40669.57</v>
      </c>
      <c r="AH172" s="59">
        <v>40519.43</v>
      </c>
      <c r="AI172" s="59">
        <v>41281.980000000003</v>
      </c>
      <c r="AJ172" s="59">
        <v>41967.11</v>
      </c>
      <c r="AK172" s="59">
        <v>47219.6</v>
      </c>
      <c r="AL172" s="59">
        <v>41550.980000000003</v>
      </c>
      <c r="AM172" s="59">
        <v>32454.260000000002</v>
      </c>
      <c r="AN172" s="59">
        <v>53358.840000000004</v>
      </c>
      <c r="AO172" s="58"/>
      <c r="AP172" s="59">
        <v>58491.520000000004</v>
      </c>
      <c r="AQ172" s="59">
        <v>39931.24</v>
      </c>
      <c r="AR172" s="59">
        <v>46329.88</v>
      </c>
      <c r="AS172" s="59">
        <v>39460.69</v>
      </c>
      <c r="AT172" s="59">
        <v>38606.840000000004</v>
      </c>
      <c r="AU172" s="59">
        <v>44482.75</v>
      </c>
      <c r="AV172" s="59">
        <v>29531.200000000001</v>
      </c>
      <c r="AW172" s="59">
        <v>43910.96</v>
      </c>
      <c r="AX172" s="59">
        <v>47826.38</v>
      </c>
      <c r="AY172" s="59">
        <v>39996.720000000001</v>
      </c>
      <c r="AZ172" s="59">
        <v>41033.370000000003</v>
      </c>
      <c r="BA172" s="59">
        <v>0</v>
      </c>
    </row>
    <row r="173" spans="1:53" s="46" customFormat="1" outlineLevel="2">
      <c r="A173" s="46" t="s">
        <v>545</v>
      </c>
      <c r="B173" s="47" t="s">
        <v>546</v>
      </c>
      <c r="C173" s="48" t="s">
        <v>547</v>
      </c>
      <c r="D173" s="49"/>
      <c r="E173" s="50"/>
      <c r="F173" s="51">
        <v>36.96</v>
      </c>
      <c r="G173" s="51">
        <v>499.31</v>
      </c>
      <c r="H173" s="52">
        <v>-462.35</v>
      </c>
      <c r="I173" s="53">
        <v>-0.9259778494322165</v>
      </c>
      <c r="J173" s="54"/>
      <c r="K173" s="51">
        <v>52665.85</v>
      </c>
      <c r="L173" s="51">
        <v>7200.03</v>
      </c>
      <c r="M173" s="52">
        <v>45465.82</v>
      </c>
      <c r="N173" s="53">
        <v>6.314670911093426</v>
      </c>
      <c r="O173" s="55"/>
      <c r="P173" s="54"/>
      <c r="Q173" s="51">
        <v>222.33</v>
      </c>
      <c r="R173" s="51">
        <v>533.96</v>
      </c>
      <c r="S173" s="52">
        <v>-311.63</v>
      </c>
      <c r="T173" s="53">
        <v>-0.58362049591729714</v>
      </c>
      <c r="U173" s="54"/>
      <c r="V173" s="51">
        <v>68595.66</v>
      </c>
      <c r="W173" s="51">
        <v>7393.9299999999994</v>
      </c>
      <c r="X173" s="52">
        <v>61201.73</v>
      </c>
      <c r="Y173" s="53">
        <v>8.2772936719714689</v>
      </c>
      <c r="Z173" s="56"/>
      <c r="AA173" s="57">
        <v>193.9</v>
      </c>
      <c r="AB173" s="58"/>
      <c r="AC173" s="59">
        <v>2849.53</v>
      </c>
      <c r="AD173" s="59">
        <v>54.27</v>
      </c>
      <c r="AE173" s="59">
        <v>54.1</v>
      </c>
      <c r="AF173" s="59">
        <v>63.11</v>
      </c>
      <c r="AG173" s="59">
        <v>632</v>
      </c>
      <c r="AH173" s="59">
        <v>38.090000000000003</v>
      </c>
      <c r="AI173" s="59">
        <v>2961.11</v>
      </c>
      <c r="AJ173" s="59">
        <v>13.86</v>
      </c>
      <c r="AK173" s="59">
        <v>18.09</v>
      </c>
      <c r="AL173" s="59">
        <v>16.559999999999999</v>
      </c>
      <c r="AM173" s="59">
        <v>499.31</v>
      </c>
      <c r="AN173" s="59">
        <v>15929.81</v>
      </c>
      <c r="AO173" s="58"/>
      <c r="AP173" s="59">
        <v>275.95</v>
      </c>
      <c r="AQ173" s="59">
        <v>11.42</v>
      </c>
      <c r="AR173" s="59">
        <v>11.98</v>
      </c>
      <c r="AS173" s="59">
        <v>2238.46</v>
      </c>
      <c r="AT173" s="59">
        <v>9.41</v>
      </c>
      <c r="AU173" s="59">
        <v>8408.82</v>
      </c>
      <c r="AV173" s="59">
        <v>7.11</v>
      </c>
      <c r="AW173" s="59">
        <v>41480.370000000003</v>
      </c>
      <c r="AX173" s="59">
        <v>177.35</v>
      </c>
      <c r="AY173" s="59">
        <v>8.02</v>
      </c>
      <c r="AZ173" s="59">
        <v>36.96</v>
      </c>
      <c r="BA173" s="59">
        <v>0</v>
      </c>
    </row>
    <row r="174" spans="1:53" s="46" customFormat="1" outlineLevel="2">
      <c r="A174" s="46" t="s">
        <v>1718</v>
      </c>
      <c r="B174" s="47" t="s">
        <v>1719</v>
      </c>
      <c r="C174" s="48" t="s">
        <v>1720</v>
      </c>
      <c r="D174" s="49"/>
      <c r="E174" s="50"/>
      <c r="F174" s="51">
        <v>0</v>
      </c>
      <c r="G174" s="51">
        <v>0</v>
      </c>
      <c r="H174" s="52">
        <v>0</v>
      </c>
      <c r="I174" s="53">
        <v>0</v>
      </c>
      <c r="J174" s="54"/>
      <c r="K174" s="51">
        <v>5.29</v>
      </c>
      <c r="L174" s="51">
        <v>0</v>
      </c>
      <c r="M174" s="52">
        <v>5.29</v>
      </c>
      <c r="N174" s="53" t="s">
        <v>157</v>
      </c>
      <c r="O174" s="55"/>
      <c r="P174" s="54"/>
      <c r="Q174" s="51">
        <v>0</v>
      </c>
      <c r="R174" s="51">
        <v>0</v>
      </c>
      <c r="S174" s="52">
        <v>0</v>
      </c>
      <c r="T174" s="53">
        <v>0</v>
      </c>
      <c r="U174" s="54"/>
      <c r="V174" s="51">
        <v>5.29</v>
      </c>
      <c r="W174" s="51">
        <v>0</v>
      </c>
      <c r="X174" s="52">
        <v>5.29</v>
      </c>
      <c r="Y174" s="53" t="s">
        <v>157</v>
      </c>
      <c r="Z174" s="56"/>
      <c r="AA174" s="57">
        <v>0</v>
      </c>
      <c r="AB174" s="58"/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59">
        <v>0</v>
      </c>
      <c r="AK174" s="59">
        <v>0</v>
      </c>
      <c r="AL174" s="59">
        <v>0</v>
      </c>
      <c r="AM174" s="59">
        <v>0</v>
      </c>
      <c r="AN174" s="59">
        <v>0</v>
      </c>
      <c r="AO174" s="58"/>
      <c r="AP174" s="59">
        <v>0</v>
      </c>
      <c r="AQ174" s="59">
        <v>0</v>
      </c>
      <c r="AR174" s="59">
        <v>5.29</v>
      </c>
      <c r="AS174" s="59">
        <v>0</v>
      </c>
      <c r="AT174" s="59">
        <v>0</v>
      </c>
      <c r="AU174" s="59">
        <v>0</v>
      </c>
      <c r="AV174" s="59">
        <v>0</v>
      </c>
      <c r="AW174" s="59">
        <v>0</v>
      </c>
      <c r="AX174" s="59">
        <v>0</v>
      </c>
      <c r="AY174" s="59">
        <v>0</v>
      </c>
      <c r="AZ174" s="59">
        <v>0</v>
      </c>
      <c r="BA174" s="59">
        <v>0</v>
      </c>
    </row>
    <row r="175" spans="1:53" s="46" customFormat="1" outlineLevel="2">
      <c r="A175" s="46" t="s">
        <v>1721</v>
      </c>
      <c r="B175" s="47" t="s">
        <v>1722</v>
      </c>
      <c r="C175" s="48" t="s">
        <v>1723</v>
      </c>
      <c r="D175" s="49"/>
      <c r="E175" s="50"/>
      <c r="F175" s="51">
        <v>10.51</v>
      </c>
      <c r="G175" s="51">
        <v>0</v>
      </c>
      <c r="H175" s="52">
        <v>10.51</v>
      </c>
      <c r="I175" s="53" t="s">
        <v>157</v>
      </c>
      <c r="J175" s="54"/>
      <c r="K175" s="51">
        <v>10.51</v>
      </c>
      <c r="L175" s="51">
        <v>0</v>
      </c>
      <c r="M175" s="52">
        <v>10.51</v>
      </c>
      <c r="N175" s="53" t="s">
        <v>157</v>
      </c>
      <c r="O175" s="55"/>
      <c r="P175" s="54"/>
      <c r="Q175" s="51">
        <v>10.51</v>
      </c>
      <c r="R175" s="51">
        <v>0</v>
      </c>
      <c r="S175" s="52">
        <v>10.51</v>
      </c>
      <c r="T175" s="53" t="s">
        <v>157</v>
      </c>
      <c r="U175" s="54"/>
      <c r="V175" s="51">
        <v>10.51</v>
      </c>
      <c r="W175" s="51">
        <v>0</v>
      </c>
      <c r="X175" s="52">
        <v>10.51</v>
      </c>
      <c r="Y175" s="53" t="s">
        <v>157</v>
      </c>
      <c r="Z175" s="56"/>
      <c r="AA175" s="57">
        <v>0</v>
      </c>
      <c r="AB175" s="58"/>
      <c r="AC175" s="59">
        <v>0</v>
      </c>
      <c r="AD175" s="59">
        <v>0</v>
      </c>
      <c r="AE175" s="59">
        <v>0</v>
      </c>
      <c r="AF175" s="59">
        <v>0</v>
      </c>
      <c r="AG175" s="59">
        <v>0</v>
      </c>
      <c r="AH175" s="59">
        <v>0</v>
      </c>
      <c r="AI175" s="59">
        <v>0</v>
      </c>
      <c r="AJ175" s="59">
        <v>0</v>
      </c>
      <c r="AK175" s="59">
        <v>0</v>
      </c>
      <c r="AL175" s="59">
        <v>0</v>
      </c>
      <c r="AM175" s="59">
        <v>0</v>
      </c>
      <c r="AN175" s="59">
        <v>0</v>
      </c>
      <c r="AO175" s="58"/>
      <c r="AP175" s="59">
        <v>0</v>
      </c>
      <c r="AQ175" s="59">
        <v>0</v>
      </c>
      <c r="AR175" s="59">
        <v>0</v>
      </c>
      <c r="AS175" s="59">
        <v>0</v>
      </c>
      <c r="AT175" s="59">
        <v>0</v>
      </c>
      <c r="AU175" s="59">
        <v>0</v>
      </c>
      <c r="AV175" s="59">
        <v>0</v>
      </c>
      <c r="AW175" s="59">
        <v>0</v>
      </c>
      <c r="AX175" s="59">
        <v>0</v>
      </c>
      <c r="AY175" s="59">
        <v>0</v>
      </c>
      <c r="AZ175" s="59">
        <v>10.51</v>
      </c>
      <c r="BA175" s="59">
        <v>0</v>
      </c>
    </row>
    <row r="176" spans="1:53" s="46" customFormat="1" outlineLevel="2">
      <c r="A176" s="46" t="s">
        <v>548</v>
      </c>
      <c r="B176" s="47"/>
      <c r="C176" s="48" t="s">
        <v>549</v>
      </c>
      <c r="D176" s="49"/>
      <c r="E176" s="50"/>
      <c r="F176" s="51">
        <v>29064411.130000006</v>
      </c>
      <c r="G176" s="51">
        <v>8509162.540000001</v>
      </c>
      <c r="H176" s="52">
        <v>20555248.590000004</v>
      </c>
      <c r="I176" s="53">
        <v>2.4156605886153399</v>
      </c>
      <c r="J176" s="54"/>
      <c r="K176" s="51">
        <v>174238193.52999997</v>
      </c>
      <c r="L176" s="51">
        <v>104567791.33999999</v>
      </c>
      <c r="M176" s="52">
        <v>69670402.189999983</v>
      </c>
      <c r="N176" s="53">
        <v>0.66627018986628617</v>
      </c>
      <c r="O176" s="55"/>
      <c r="P176" s="54"/>
      <c r="Q176" s="51">
        <v>61518669.449999996</v>
      </c>
      <c r="R176" s="51">
        <v>31230405.910000004</v>
      </c>
      <c r="S176" s="52">
        <v>30288263.539999992</v>
      </c>
      <c r="T176" s="53">
        <v>0.96983252882735227</v>
      </c>
      <c r="U176" s="54"/>
      <c r="V176" s="51">
        <v>185911732.42999995</v>
      </c>
      <c r="W176" s="51">
        <v>118517378.91999999</v>
      </c>
      <c r="X176" s="52">
        <v>67394353.509999961</v>
      </c>
      <c r="Y176" s="53">
        <v>0.5686453254715631</v>
      </c>
      <c r="Z176" s="56"/>
      <c r="AA176" s="57">
        <v>13949587.580000004</v>
      </c>
      <c r="AB176" s="58"/>
      <c r="AC176" s="59">
        <v>12448076.669999998</v>
      </c>
      <c r="AD176" s="59">
        <v>9419973.2599999961</v>
      </c>
      <c r="AE176" s="59">
        <v>7896156.8199999984</v>
      </c>
      <c r="AF176" s="59">
        <v>9731677.370000001</v>
      </c>
      <c r="AG176" s="59">
        <v>5035924.5699999994</v>
      </c>
      <c r="AH176" s="59">
        <v>8719961.6599999983</v>
      </c>
      <c r="AI176" s="59">
        <v>9010999.299999997</v>
      </c>
      <c r="AJ176" s="59">
        <v>11074615.779999997</v>
      </c>
      <c r="AK176" s="59">
        <v>11799176.800000003</v>
      </c>
      <c r="AL176" s="59">
        <v>10922066.569999998</v>
      </c>
      <c r="AM176" s="59">
        <v>8509162.540000001</v>
      </c>
      <c r="AN176" s="59">
        <v>11673538.899999999</v>
      </c>
      <c r="AO176" s="58"/>
      <c r="AP176" s="59">
        <v>15692356.639999997</v>
      </c>
      <c r="AQ176" s="59">
        <v>16953079.729999997</v>
      </c>
      <c r="AR176" s="59">
        <v>13252184.74</v>
      </c>
      <c r="AS176" s="59">
        <v>13989796.930000002</v>
      </c>
      <c r="AT176" s="59">
        <v>10581865.789999999</v>
      </c>
      <c r="AU176" s="59">
        <v>13296319.220000001</v>
      </c>
      <c r="AV176" s="59">
        <v>12166837.459999997</v>
      </c>
      <c r="AW176" s="59">
        <v>16787083.57</v>
      </c>
      <c r="AX176" s="59">
        <v>12054361.970000001</v>
      </c>
      <c r="AY176" s="59">
        <v>20399896.350000001</v>
      </c>
      <c r="AZ176" s="59">
        <v>29064411.130000006</v>
      </c>
      <c r="BA176" s="59">
        <v>284003376.29999995</v>
      </c>
    </row>
    <row r="177" spans="1:53" s="46" customFormat="1" outlineLevel="2">
      <c r="B177" s="47"/>
      <c r="C177" s="48"/>
      <c r="D177" s="49"/>
      <c r="E177" s="50"/>
      <c r="F177" s="51"/>
      <c r="G177" s="51"/>
      <c r="H177" s="52"/>
      <c r="I177" s="53"/>
      <c r="J177" s="54"/>
      <c r="K177" s="51"/>
      <c r="L177" s="51"/>
      <c r="M177" s="52"/>
      <c r="N177" s="53"/>
      <c r="O177" s="55"/>
      <c r="P177" s="54"/>
      <c r="Q177" s="51"/>
      <c r="R177" s="51"/>
      <c r="S177" s="52"/>
      <c r="T177" s="53"/>
      <c r="U177" s="54"/>
      <c r="V177" s="51"/>
      <c r="W177" s="51"/>
      <c r="X177" s="52"/>
      <c r="Y177" s="53"/>
      <c r="Z177" s="56"/>
      <c r="AA177" s="57"/>
      <c r="AB177" s="58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8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1:53" s="46" customFormat="1" outlineLevel="2">
      <c r="A178" s="46" t="s">
        <v>550</v>
      </c>
      <c r="B178" s="47" t="s">
        <v>551</v>
      </c>
      <c r="C178" s="48" t="s">
        <v>552</v>
      </c>
      <c r="D178" s="49"/>
      <c r="E178" s="50"/>
      <c r="F178" s="51">
        <v>0</v>
      </c>
      <c r="G178" s="51">
        <v>0</v>
      </c>
      <c r="H178" s="52">
        <v>0</v>
      </c>
      <c r="I178" s="53">
        <v>0</v>
      </c>
      <c r="J178" s="54"/>
      <c r="K178" s="51">
        <v>0</v>
      </c>
      <c r="L178" s="51">
        <v>0</v>
      </c>
      <c r="M178" s="52">
        <v>0</v>
      </c>
      <c r="N178" s="53">
        <v>0</v>
      </c>
      <c r="O178" s="55"/>
      <c r="P178" s="54"/>
      <c r="Q178" s="51">
        <v>0</v>
      </c>
      <c r="R178" s="51">
        <v>0</v>
      </c>
      <c r="S178" s="52">
        <v>0</v>
      </c>
      <c r="T178" s="53">
        <v>0</v>
      </c>
      <c r="U178" s="54"/>
      <c r="V178" s="51">
        <v>0</v>
      </c>
      <c r="W178" s="51">
        <v>-290.48</v>
      </c>
      <c r="X178" s="52">
        <v>290.48</v>
      </c>
      <c r="Y178" s="53" t="s">
        <v>157</v>
      </c>
      <c r="Z178" s="56"/>
      <c r="AA178" s="57">
        <v>-290.48</v>
      </c>
      <c r="AB178" s="58"/>
      <c r="AC178" s="59">
        <v>0</v>
      </c>
      <c r="AD178" s="59">
        <v>0</v>
      </c>
      <c r="AE178" s="59">
        <v>58.02</v>
      </c>
      <c r="AF178" s="59">
        <v>-58.02</v>
      </c>
      <c r="AG178" s="59">
        <v>8.56</v>
      </c>
      <c r="AH178" s="59">
        <v>-8.56</v>
      </c>
      <c r="AI178" s="59">
        <v>0</v>
      </c>
      <c r="AJ178" s="59">
        <v>0</v>
      </c>
      <c r="AK178" s="59">
        <v>0</v>
      </c>
      <c r="AL178" s="59">
        <v>0</v>
      </c>
      <c r="AM178" s="59">
        <v>0</v>
      </c>
      <c r="AN178" s="59">
        <v>0</v>
      </c>
      <c r="AO178" s="58"/>
      <c r="AP178" s="59">
        <v>0</v>
      </c>
      <c r="AQ178" s="59">
        <v>0</v>
      </c>
      <c r="AR178" s="59">
        <v>0</v>
      </c>
      <c r="AS178" s="59">
        <v>0</v>
      </c>
      <c r="AT178" s="59">
        <v>0</v>
      </c>
      <c r="AU178" s="59">
        <v>0</v>
      </c>
      <c r="AV178" s="59">
        <v>0</v>
      </c>
      <c r="AW178" s="59">
        <v>0</v>
      </c>
      <c r="AX178" s="59">
        <v>0</v>
      </c>
      <c r="AY178" s="59">
        <v>0</v>
      </c>
      <c r="AZ178" s="59">
        <v>0</v>
      </c>
      <c r="BA178" s="59">
        <v>0</v>
      </c>
    </row>
    <row r="179" spans="1:53" s="46" customFormat="1" outlineLevel="2">
      <c r="A179" s="46" t="s">
        <v>553</v>
      </c>
      <c r="B179" s="47"/>
      <c r="C179" s="48" t="s">
        <v>554</v>
      </c>
      <c r="D179" s="49"/>
      <c r="E179" s="50"/>
      <c r="F179" s="51">
        <v>0</v>
      </c>
      <c r="G179" s="51">
        <v>0</v>
      </c>
      <c r="H179" s="52">
        <v>0</v>
      </c>
      <c r="I179" s="53">
        <v>0</v>
      </c>
      <c r="J179" s="54"/>
      <c r="K179" s="51">
        <v>0</v>
      </c>
      <c r="L179" s="51">
        <v>0</v>
      </c>
      <c r="M179" s="52">
        <v>0</v>
      </c>
      <c r="N179" s="53">
        <v>0</v>
      </c>
      <c r="O179" s="55"/>
      <c r="P179" s="54"/>
      <c r="Q179" s="51">
        <v>0</v>
      </c>
      <c r="R179" s="51">
        <v>0</v>
      </c>
      <c r="S179" s="52">
        <v>0</v>
      </c>
      <c r="T179" s="53">
        <v>0</v>
      </c>
      <c r="U179" s="54"/>
      <c r="V179" s="51">
        <v>0</v>
      </c>
      <c r="W179" s="51">
        <v>-290.48</v>
      </c>
      <c r="X179" s="52">
        <v>290.48</v>
      </c>
      <c r="Y179" s="53" t="s">
        <v>157</v>
      </c>
      <c r="Z179" s="56"/>
      <c r="AA179" s="57">
        <v>-290.48</v>
      </c>
      <c r="AB179" s="58"/>
      <c r="AC179" s="59">
        <v>0</v>
      </c>
      <c r="AD179" s="59">
        <v>0</v>
      </c>
      <c r="AE179" s="59">
        <v>58.02</v>
      </c>
      <c r="AF179" s="59">
        <v>-58.02</v>
      </c>
      <c r="AG179" s="59">
        <v>8.56</v>
      </c>
      <c r="AH179" s="59">
        <v>-8.56</v>
      </c>
      <c r="AI179" s="59">
        <v>0</v>
      </c>
      <c r="AJ179" s="59">
        <v>0</v>
      </c>
      <c r="AK179" s="59">
        <v>0</v>
      </c>
      <c r="AL179" s="59">
        <v>0</v>
      </c>
      <c r="AM179" s="59">
        <v>0</v>
      </c>
      <c r="AN179" s="59">
        <v>0</v>
      </c>
      <c r="AO179" s="58"/>
      <c r="AP179" s="59">
        <v>0</v>
      </c>
      <c r="AQ179" s="59">
        <v>0</v>
      </c>
      <c r="AR179" s="59">
        <v>0</v>
      </c>
      <c r="AS179" s="59">
        <v>0</v>
      </c>
      <c r="AT179" s="59">
        <v>0</v>
      </c>
      <c r="AU179" s="59">
        <v>0</v>
      </c>
      <c r="AV179" s="59">
        <v>0</v>
      </c>
      <c r="AW179" s="59">
        <v>0</v>
      </c>
      <c r="AX179" s="59">
        <v>0</v>
      </c>
      <c r="AY179" s="59">
        <v>0</v>
      </c>
      <c r="AZ179" s="59">
        <v>0</v>
      </c>
      <c r="BA179" s="59">
        <v>0</v>
      </c>
    </row>
    <row r="180" spans="1:53" s="46" customFormat="1" outlineLevel="2">
      <c r="B180" s="47"/>
      <c r="C180" s="48"/>
      <c r="D180" s="49"/>
      <c r="E180" s="50"/>
      <c r="F180" s="51"/>
      <c r="G180" s="51"/>
      <c r="H180" s="52"/>
      <c r="I180" s="53"/>
      <c r="J180" s="54"/>
      <c r="K180" s="51"/>
      <c r="L180" s="51"/>
      <c r="M180" s="52"/>
      <c r="N180" s="53"/>
      <c r="O180" s="55"/>
      <c r="P180" s="54"/>
      <c r="Q180" s="51"/>
      <c r="R180" s="51"/>
      <c r="S180" s="52"/>
      <c r="T180" s="53"/>
      <c r="U180" s="54"/>
      <c r="V180" s="51"/>
      <c r="W180" s="51"/>
      <c r="X180" s="52"/>
      <c r="Y180" s="53"/>
      <c r="Z180" s="56"/>
      <c r="AA180" s="57"/>
      <c r="AB180" s="58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8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1:53" s="119" customFormat="1" outlineLevel="1">
      <c r="A181" s="119" t="s">
        <v>555</v>
      </c>
      <c r="B181" s="120" t="s">
        <v>556</v>
      </c>
      <c r="C181" s="121" t="s">
        <v>407</v>
      </c>
      <c r="D181" s="135"/>
      <c r="E181" s="135"/>
      <c r="F181" s="123">
        <v>173994.72</v>
      </c>
      <c r="G181" s="123">
        <v>141770.51</v>
      </c>
      <c r="H181" s="143">
        <v>32224.209999999992</v>
      </c>
      <c r="I181" s="144">
        <v>0.22729839936387328</v>
      </c>
      <c r="J181" s="137"/>
      <c r="K181" s="123">
        <v>2527857.5300000003</v>
      </c>
      <c r="L181" s="123">
        <v>2212844.83</v>
      </c>
      <c r="M181" s="143">
        <v>315012.70000000019</v>
      </c>
      <c r="N181" s="138">
        <v>0.14235643445455692</v>
      </c>
      <c r="O181" s="139"/>
      <c r="P181" s="139"/>
      <c r="Q181" s="123">
        <v>615301.41</v>
      </c>
      <c r="R181" s="123">
        <v>564237.26</v>
      </c>
      <c r="S181" s="143">
        <v>51064.150000000023</v>
      </c>
      <c r="T181" s="144">
        <v>9.0501201568999573E-2</v>
      </c>
      <c r="U181" s="139"/>
      <c r="V181" s="123">
        <v>2753654.79</v>
      </c>
      <c r="W181" s="123">
        <v>2551428.44</v>
      </c>
      <c r="X181" s="143">
        <v>202226.35000000009</v>
      </c>
      <c r="Y181" s="138">
        <v>7.9260051675209872E-2</v>
      </c>
      <c r="AA181" s="141">
        <v>338583.61</v>
      </c>
      <c r="AB181" s="142"/>
      <c r="AC181" s="123">
        <v>381999</v>
      </c>
      <c r="AD181" s="123">
        <v>240599.54</v>
      </c>
      <c r="AE181" s="123">
        <v>228363.44</v>
      </c>
      <c r="AF181" s="123">
        <v>117538.65000000001</v>
      </c>
      <c r="AG181" s="123">
        <v>160580.46</v>
      </c>
      <c r="AH181" s="123">
        <v>189605.42</v>
      </c>
      <c r="AI181" s="123">
        <v>164627.62</v>
      </c>
      <c r="AJ181" s="123">
        <v>165293.44</v>
      </c>
      <c r="AK181" s="123">
        <v>240431.76</v>
      </c>
      <c r="AL181" s="123">
        <v>182034.99</v>
      </c>
      <c r="AM181" s="123">
        <v>141770.51</v>
      </c>
      <c r="AN181" s="123">
        <v>225797.26</v>
      </c>
      <c r="AO181" s="142"/>
      <c r="AP181" s="123">
        <v>442590.82</v>
      </c>
      <c r="AQ181" s="123">
        <v>202079.29</v>
      </c>
      <c r="AR181" s="123">
        <v>223639.99</v>
      </c>
      <c r="AS181" s="123">
        <v>218525</v>
      </c>
      <c r="AT181" s="123">
        <v>223161.80000000002</v>
      </c>
      <c r="AU181" s="123">
        <v>210048.63</v>
      </c>
      <c r="AV181" s="123">
        <v>187644.77</v>
      </c>
      <c r="AW181" s="123">
        <v>204865.82</v>
      </c>
      <c r="AX181" s="123">
        <v>234281.1</v>
      </c>
      <c r="AY181" s="123">
        <v>207025.59</v>
      </c>
      <c r="AZ181" s="123">
        <v>173994.72</v>
      </c>
      <c r="BA181" s="123">
        <v>440.55</v>
      </c>
    </row>
    <row r="182" spans="1:53" s="119" customFormat="1" outlineLevel="2">
      <c r="A182" s="119" t="s">
        <v>557</v>
      </c>
      <c r="B182" s="120" t="s">
        <v>558</v>
      </c>
      <c r="C182" s="121" t="s">
        <v>559</v>
      </c>
      <c r="D182" s="135"/>
      <c r="E182" s="135"/>
      <c r="F182" s="123">
        <v>0</v>
      </c>
      <c r="G182" s="123">
        <v>0</v>
      </c>
      <c r="H182" s="143">
        <v>0</v>
      </c>
      <c r="I182" s="144">
        <v>0</v>
      </c>
      <c r="J182" s="137"/>
      <c r="K182" s="123">
        <v>0</v>
      </c>
      <c r="L182" s="123">
        <v>0</v>
      </c>
      <c r="M182" s="143">
        <v>0</v>
      </c>
      <c r="N182" s="138">
        <v>0</v>
      </c>
      <c r="O182" s="139"/>
      <c r="P182" s="139"/>
      <c r="Q182" s="123">
        <v>0</v>
      </c>
      <c r="R182" s="123">
        <v>0</v>
      </c>
      <c r="S182" s="143">
        <v>0</v>
      </c>
      <c r="T182" s="144">
        <v>0</v>
      </c>
      <c r="U182" s="139"/>
      <c r="V182" s="123">
        <v>0</v>
      </c>
      <c r="W182" s="123">
        <v>0</v>
      </c>
      <c r="X182" s="143">
        <v>0</v>
      </c>
      <c r="Y182" s="138">
        <v>0</v>
      </c>
      <c r="AA182" s="141">
        <v>0</v>
      </c>
      <c r="AB182" s="142"/>
      <c r="AC182" s="123">
        <v>0</v>
      </c>
      <c r="AD182" s="123">
        <v>0</v>
      </c>
      <c r="AE182" s="123">
        <v>0</v>
      </c>
      <c r="AF182" s="123">
        <v>0</v>
      </c>
      <c r="AG182" s="123">
        <v>0</v>
      </c>
      <c r="AH182" s="123">
        <v>0</v>
      </c>
      <c r="AI182" s="123">
        <v>0.57000000000000006</v>
      </c>
      <c r="AJ182" s="123">
        <v>-0.57000000000000006</v>
      </c>
      <c r="AK182" s="123">
        <v>0</v>
      </c>
      <c r="AL182" s="123">
        <v>0</v>
      </c>
      <c r="AM182" s="123">
        <v>0</v>
      </c>
      <c r="AN182" s="123">
        <v>0</v>
      </c>
      <c r="AO182" s="142"/>
      <c r="AP182" s="123">
        <v>0</v>
      </c>
      <c r="AQ182" s="123">
        <v>0</v>
      </c>
      <c r="AR182" s="123">
        <v>0</v>
      </c>
      <c r="AS182" s="123">
        <v>0</v>
      </c>
      <c r="AT182" s="123">
        <v>0</v>
      </c>
      <c r="AU182" s="123">
        <v>0</v>
      </c>
      <c r="AV182" s="123">
        <v>0</v>
      </c>
      <c r="AW182" s="123">
        <v>0</v>
      </c>
      <c r="AX182" s="123">
        <v>0</v>
      </c>
      <c r="AY182" s="123">
        <v>0</v>
      </c>
      <c r="AZ182" s="123">
        <v>0</v>
      </c>
      <c r="BA182" s="123">
        <v>0</v>
      </c>
    </row>
    <row r="183" spans="1:53" s="46" customFormat="1" outlineLevel="2">
      <c r="A183" s="46" t="s">
        <v>560</v>
      </c>
      <c r="B183" s="47" t="s">
        <v>561</v>
      </c>
      <c r="C183" s="48" t="s">
        <v>562</v>
      </c>
      <c r="D183" s="49"/>
      <c r="E183" s="50"/>
      <c r="F183" s="51">
        <v>24322.799999999999</v>
      </c>
      <c r="G183" s="51">
        <v>23749.19</v>
      </c>
      <c r="H183" s="52">
        <v>573.61000000000058</v>
      </c>
      <c r="I183" s="53">
        <v>2.4152823738409629E-2</v>
      </c>
      <c r="J183" s="54"/>
      <c r="K183" s="51">
        <v>287766.98</v>
      </c>
      <c r="L183" s="51">
        <v>299969.01</v>
      </c>
      <c r="M183" s="52">
        <v>-12202.030000000028</v>
      </c>
      <c r="N183" s="53">
        <v>-4.0677635333063331E-2</v>
      </c>
      <c r="O183" s="55"/>
      <c r="P183" s="54"/>
      <c r="Q183" s="51">
        <v>80947.820000000007</v>
      </c>
      <c r="R183" s="51">
        <v>83412.460000000006</v>
      </c>
      <c r="S183" s="52">
        <v>-2464.6399999999994</v>
      </c>
      <c r="T183" s="53">
        <v>-2.9547623940116372E-2</v>
      </c>
      <c r="U183" s="54"/>
      <c r="V183" s="51">
        <v>322081.27999999997</v>
      </c>
      <c r="W183" s="51">
        <v>337943.74</v>
      </c>
      <c r="X183" s="52">
        <v>-15862.460000000021</v>
      </c>
      <c r="Y183" s="53">
        <v>-4.6938167873741415E-2</v>
      </c>
      <c r="Z183" s="56"/>
      <c r="AA183" s="57">
        <v>37974.730000000003</v>
      </c>
      <c r="AB183" s="58"/>
      <c r="AC183" s="59">
        <v>34323.590000000004</v>
      </c>
      <c r="AD183" s="59">
        <v>28116.43</v>
      </c>
      <c r="AE183" s="59">
        <v>29571.82</v>
      </c>
      <c r="AF183" s="59">
        <v>18115.03</v>
      </c>
      <c r="AG183" s="59">
        <v>25632.06</v>
      </c>
      <c r="AH183" s="59">
        <v>29872.46</v>
      </c>
      <c r="AI183" s="59">
        <v>24018.799999999999</v>
      </c>
      <c r="AJ183" s="59">
        <v>26906.36</v>
      </c>
      <c r="AK183" s="59">
        <v>31770.63</v>
      </c>
      <c r="AL183" s="59">
        <v>27892.639999999999</v>
      </c>
      <c r="AM183" s="59">
        <v>23749.19</v>
      </c>
      <c r="AN183" s="59">
        <v>34314.300000000003</v>
      </c>
      <c r="AO183" s="58"/>
      <c r="AP183" s="59">
        <v>32869.599999999999</v>
      </c>
      <c r="AQ183" s="59">
        <v>19245.84</v>
      </c>
      <c r="AR183" s="59">
        <v>28428.010000000002</v>
      </c>
      <c r="AS183" s="59">
        <v>28973.09</v>
      </c>
      <c r="AT183" s="59">
        <v>22074.06</v>
      </c>
      <c r="AU183" s="59">
        <v>28254.799999999999</v>
      </c>
      <c r="AV183" s="59">
        <v>20288.5</v>
      </c>
      <c r="AW183" s="59">
        <v>26685.260000000002</v>
      </c>
      <c r="AX183" s="59">
        <v>31758.240000000002</v>
      </c>
      <c r="AY183" s="59">
        <v>24866.78</v>
      </c>
      <c r="AZ183" s="59">
        <v>24322.799999999999</v>
      </c>
      <c r="BA183" s="59">
        <v>0</v>
      </c>
    </row>
    <row r="184" spans="1:53" s="119" customFormat="1" outlineLevel="1">
      <c r="A184" s="119" t="s">
        <v>563</v>
      </c>
      <c r="B184" s="120" t="s">
        <v>564</v>
      </c>
      <c r="C184" s="121" t="s">
        <v>565</v>
      </c>
      <c r="D184" s="135"/>
      <c r="E184" s="135"/>
      <c r="F184" s="123">
        <v>1383.66</v>
      </c>
      <c r="G184" s="123">
        <v>5230.03</v>
      </c>
      <c r="H184" s="143">
        <v>-3846.37</v>
      </c>
      <c r="I184" s="144">
        <v>-0.73543937606476451</v>
      </c>
      <c r="J184" s="137"/>
      <c r="K184" s="123">
        <v>114712.43000000001</v>
      </c>
      <c r="L184" s="123">
        <v>60544.06</v>
      </c>
      <c r="M184" s="143">
        <v>54168.37000000001</v>
      </c>
      <c r="N184" s="138">
        <v>0.89469338528007558</v>
      </c>
      <c r="O184" s="139"/>
      <c r="P184" s="139"/>
      <c r="Q184" s="123">
        <v>19734.53</v>
      </c>
      <c r="R184" s="123">
        <v>8586.2000000000007</v>
      </c>
      <c r="S184" s="143">
        <v>11148.329999999998</v>
      </c>
      <c r="T184" s="144">
        <v>1.2984009224103792</v>
      </c>
      <c r="U184" s="139"/>
      <c r="V184" s="123">
        <v>117550.51000000001</v>
      </c>
      <c r="W184" s="123">
        <v>63621.919999999998</v>
      </c>
      <c r="X184" s="143">
        <v>53928.590000000011</v>
      </c>
      <c r="Y184" s="138">
        <v>0.84764166186748235</v>
      </c>
      <c r="AA184" s="141">
        <v>3077.86</v>
      </c>
      <c r="AB184" s="142"/>
      <c r="AC184" s="123">
        <v>4051.57</v>
      </c>
      <c r="AD184" s="123">
        <v>2353.16</v>
      </c>
      <c r="AE184" s="123">
        <v>4418.59</v>
      </c>
      <c r="AF184" s="123">
        <v>4175.83</v>
      </c>
      <c r="AG184" s="123">
        <v>6521.77</v>
      </c>
      <c r="AH184" s="123">
        <v>8969.42</v>
      </c>
      <c r="AI184" s="123">
        <v>7406.04</v>
      </c>
      <c r="AJ184" s="123">
        <v>14061.48</v>
      </c>
      <c r="AK184" s="123">
        <v>1190.54</v>
      </c>
      <c r="AL184" s="123">
        <v>2165.63</v>
      </c>
      <c r="AM184" s="123">
        <v>5230.03</v>
      </c>
      <c r="AN184" s="123">
        <v>2838.08</v>
      </c>
      <c r="AO184" s="142"/>
      <c r="AP184" s="123">
        <v>2137.4499999999998</v>
      </c>
      <c r="AQ184" s="123">
        <v>16992.43</v>
      </c>
      <c r="AR184" s="123">
        <v>4946.01</v>
      </c>
      <c r="AS184" s="123">
        <v>3455.4300000000003</v>
      </c>
      <c r="AT184" s="123">
        <v>5146.42</v>
      </c>
      <c r="AU184" s="123">
        <v>19515.03</v>
      </c>
      <c r="AV184" s="123">
        <v>21176.89</v>
      </c>
      <c r="AW184" s="123">
        <v>21608.240000000002</v>
      </c>
      <c r="AX184" s="123">
        <v>12912.01</v>
      </c>
      <c r="AY184" s="123">
        <v>5438.86</v>
      </c>
      <c r="AZ184" s="123">
        <v>1383.66</v>
      </c>
      <c r="BA184" s="123">
        <v>0</v>
      </c>
    </row>
    <row r="185" spans="1:53" s="119" customFormat="1" outlineLevel="2">
      <c r="A185" s="119" t="s">
        <v>566</v>
      </c>
      <c r="B185" s="120" t="s">
        <v>567</v>
      </c>
      <c r="C185" s="121" t="s">
        <v>568</v>
      </c>
      <c r="D185" s="135"/>
      <c r="E185" s="135"/>
      <c r="F185" s="123">
        <v>74887.3</v>
      </c>
      <c r="G185" s="123">
        <v>54944.880000000005</v>
      </c>
      <c r="H185" s="143">
        <v>19942.419999999998</v>
      </c>
      <c r="I185" s="144">
        <v>0.36295319964298761</v>
      </c>
      <c r="J185" s="137"/>
      <c r="K185" s="123">
        <v>922125.01</v>
      </c>
      <c r="L185" s="123">
        <v>869060.96</v>
      </c>
      <c r="M185" s="143">
        <v>53064.050000000047</v>
      </c>
      <c r="N185" s="138">
        <v>6.1059065407793774E-2</v>
      </c>
      <c r="O185" s="139"/>
      <c r="P185" s="139"/>
      <c r="Q185" s="123">
        <v>233151.42</v>
      </c>
      <c r="R185" s="123">
        <v>188095.88</v>
      </c>
      <c r="S185" s="143">
        <v>45055.540000000008</v>
      </c>
      <c r="T185" s="144">
        <v>0.23953496482751246</v>
      </c>
      <c r="U185" s="139"/>
      <c r="V185" s="123">
        <v>1013638.5700000001</v>
      </c>
      <c r="W185" s="123">
        <v>962392.67999999993</v>
      </c>
      <c r="X185" s="143">
        <v>51245.89000000013</v>
      </c>
      <c r="Y185" s="138">
        <v>5.3248420384909963E-2</v>
      </c>
      <c r="AA185" s="141">
        <v>93331.72</v>
      </c>
      <c r="AB185" s="142"/>
      <c r="AC185" s="123">
        <v>91835.74</v>
      </c>
      <c r="AD185" s="123">
        <v>84632.28</v>
      </c>
      <c r="AE185" s="123">
        <v>80769.350000000006</v>
      </c>
      <c r="AF185" s="123">
        <v>79368.570000000007</v>
      </c>
      <c r="AG185" s="123">
        <v>77091.14</v>
      </c>
      <c r="AH185" s="123">
        <v>92856.16</v>
      </c>
      <c r="AI185" s="123">
        <v>90634.01</v>
      </c>
      <c r="AJ185" s="123">
        <v>83777.83</v>
      </c>
      <c r="AK185" s="123">
        <v>78518.86</v>
      </c>
      <c r="AL185" s="123">
        <v>54632.14</v>
      </c>
      <c r="AM185" s="123">
        <v>54944.880000000005</v>
      </c>
      <c r="AN185" s="123">
        <v>91513.56</v>
      </c>
      <c r="AO185" s="142"/>
      <c r="AP185" s="123">
        <v>114222.29000000001</v>
      </c>
      <c r="AQ185" s="123">
        <v>100443.95</v>
      </c>
      <c r="AR185" s="123">
        <v>101011.35</v>
      </c>
      <c r="AS185" s="123">
        <v>77135.850000000006</v>
      </c>
      <c r="AT185" s="123">
        <v>66453.64</v>
      </c>
      <c r="AU185" s="123">
        <v>74532.77</v>
      </c>
      <c r="AV185" s="123">
        <v>78933.53</v>
      </c>
      <c r="AW185" s="123">
        <v>76240.210000000006</v>
      </c>
      <c r="AX185" s="123">
        <v>87626.34</v>
      </c>
      <c r="AY185" s="123">
        <v>70637.78</v>
      </c>
      <c r="AZ185" s="123">
        <v>74887.3</v>
      </c>
      <c r="BA185" s="123">
        <v>0</v>
      </c>
    </row>
    <row r="186" spans="1:53" s="46" customFormat="1" outlineLevel="2">
      <c r="A186" s="46" t="s">
        <v>1724</v>
      </c>
      <c r="B186" s="47" t="s">
        <v>1725</v>
      </c>
      <c r="C186" s="48" t="s">
        <v>1726</v>
      </c>
      <c r="D186" s="49"/>
      <c r="E186" s="50"/>
      <c r="F186" s="51">
        <v>0</v>
      </c>
      <c r="G186" s="51">
        <v>1.3800000000000001</v>
      </c>
      <c r="H186" s="52">
        <v>-1.3800000000000001</v>
      </c>
      <c r="I186" s="53" t="s">
        <v>157</v>
      </c>
      <c r="J186" s="54"/>
      <c r="K186" s="51">
        <v>0</v>
      </c>
      <c r="L186" s="51">
        <v>1.3800000000000001</v>
      </c>
      <c r="M186" s="52">
        <v>-1.3800000000000001</v>
      </c>
      <c r="N186" s="53" t="s">
        <v>157</v>
      </c>
      <c r="O186" s="55"/>
      <c r="P186" s="54"/>
      <c r="Q186" s="51">
        <v>0</v>
      </c>
      <c r="R186" s="51">
        <v>1.3800000000000001</v>
      </c>
      <c r="S186" s="52">
        <v>-1.3800000000000001</v>
      </c>
      <c r="T186" s="53" t="s">
        <v>157</v>
      </c>
      <c r="U186" s="54"/>
      <c r="V186" s="51">
        <v>0</v>
      </c>
      <c r="W186" s="51">
        <v>1.3800000000000001</v>
      </c>
      <c r="X186" s="52">
        <v>-1.3800000000000001</v>
      </c>
      <c r="Y186" s="53" t="s">
        <v>157</v>
      </c>
      <c r="Z186" s="56"/>
      <c r="AA186" s="57">
        <v>0</v>
      </c>
      <c r="AB186" s="58"/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0</v>
      </c>
      <c r="AM186" s="59">
        <v>1.3800000000000001</v>
      </c>
      <c r="AN186" s="59">
        <v>0</v>
      </c>
      <c r="AO186" s="58"/>
      <c r="AP186" s="59">
        <v>0</v>
      </c>
      <c r="AQ186" s="59">
        <v>0</v>
      </c>
      <c r="AR186" s="59">
        <v>0</v>
      </c>
      <c r="AS186" s="59">
        <v>0</v>
      </c>
      <c r="AT186" s="59">
        <v>0</v>
      </c>
      <c r="AU186" s="59">
        <v>0</v>
      </c>
      <c r="AV186" s="59">
        <v>0</v>
      </c>
      <c r="AW186" s="59">
        <v>0</v>
      </c>
      <c r="AX186" s="59">
        <v>0</v>
      </c>
      <c r="AY186" s="59">
        <v>0</v>
      </c>
      <c r="AZ186" s="59">
        <v>0</v>
      </c>
      <c r="BA186" s="59">
        <v>0</v>
      </c>
    </row>
    <row r="187" spans="1:53" s="46" customFormat="1" outlineLevel="2">
      <c r="A187" s="46" t="s">
        <v>569</v>
      </c>
      <c r="B187" s="47" t="s">
        <v>570</v>
      </c>
      <c r="C187" s="48" t="s">
        <v>571</v>
      </c>
      <c r="D187" s="49"/>
      <c r="E187" s="50"/>
      <c r="F187" s="51">
        <v>0</v>
      </c>
      <c r="G187" s="51">
        <v>-439.11</v>
      </c>
      <c r="H187" s="52">
        <v>439.11</v>
      </c>
      <c r="I187" s="53" t="s">
        <v>157</v>
      </c>
      <c r="J187" s="54"/>
      <c r="K187" s="51">
        <v>-302305.81</v>
      </c>
      <c r="L187" s="51">
        <v>72819.240000000005</v>
      </c>
      <c r="M187" s="52">
        <v>-375125.05</v>
      </c>
      <c r="N187" s="53">
        <v>-5.1514551648712619</v>
      </c>
      <c r="O187" s="55"/>
      <c r="P187" s="54"/>
      <c r="Q187" s="51">
        <v>0</v>
      </c>
      <c r="R187" s="51">
        <v>-791.02</v>
      </c>
      <c r="S187" s="52">
        <v>791.02</v>
      </c>
      <c r="T187" s="53" t="s">
        <v>157</v>
      </c>
      <c r="U187" s="54"/>
      <c r="V187" s="51">
        <v>-303057.96000000002</v>
      </c>
      <c r="W187" s="51">
        <v>84083.650000000009</v>
      </c>
      <c r="X187" s="52">
        <v>-387141.61000000004</v>
      </c>
      <c r="Y187" s="53">
        <v>-4.6042436311934605</v>
      </c>
      <c r="Z187" s="56"/>
      <c r="AA187" s="57">
        <v>11264.41</v>
      </c>
      <c r="AB187" s="58"/>
      <c r="AC187" s="59">
        <v>8381.7900000000009</v>
      </c>
      <c r="AD187" s="59">
        <v>30381.360000000001</v>
      </c>
      <c r="AE187" s="59">
        <v>17415.12</v>
      </c>
      <c r="AF187" s="59">
        <v>5139.1500000000005</v>
      </c>
      <c r="AG187" s="59">
        <v>2578.62</v>
      </c>
      <c r="AH187" s="59">
        <v>4283.59</v>
      </c>
      <c r="AI187" s="59">
        <v>4363.41</v>
      </c>
      <c r="AJ187" s="59">
        <v>1067.22</v>
      </c>
      <c r="AK187" s="59">
        <v>-103.8</v>
      </c>
      <c r="AL187" s="59">
        <v>-248.11</v>
      </c>
      <c r="AM187" s="59">
        <v>-439.11</v>
      </c>
      <c r="AN187" s="59">
        <v>-752.15</v>
      </c>
      <c r="AO187" s="58"/>
      <c r="AP187" s="59">
        <v>570.48</v>
      </c>
      <c r="AQ187" s="59">
        <v>452.55</v>
      </c>
      <c r="AR187" s="59">
        <v>-303394.26</v>
      </c>
      <c r="AS187" s="59">
        <v>1542.15</v>
      </c>
      <c r="AT187" s="59">
        <v>165.3</v>
      </c>
      <c r="AU187" s="59">
        <v>-2166.67</v>
      </c>
      <c r="AV187" s="59">
        <v>524.64</v>
      </c>
      <c r="AW187" s="59">
        <v>0</v>
      </c>
      <c r="AX187" s="59">
        <v>0</v>
      </c>
      <c r="AY187" s="59">
        <v>0</v>
      </c>
      <c r="AZ187" s="59">
        <v>0</v>
      </c>
      <c r="BA187" s="59">
        <v>0</v>
      </c>
    </row>
    <row r="188" spans="1:53" s="46" customFormat="1" outlineLevel="2">
      <c r="A188" s="46" t="s">
        <v>572</v>
      </c>
      <c r="B188" s="47" t="s">
        <v>573</v>
      </c>
      <c r="C188" s="48" t="s">
        <v>574</v>
      </c>
      <c r="D188" s="49"/>
      <c r="E188" s="50"/>
      <c r="F188" s="51">
        <v>0</v>
      </c>
      <c r="G188" s="51">
        <v>-62.54</v>
      </c>
      <c r="H188" s="52">
        <v>62.54</v>
      </c>
      <c r="I188" s="53" t="s">
        <v>157</v>
      </c>
      <c r="J188" s="54"/>
      <c r="K188" s="51">
        <v>-36610.660000000003</v>
      </c>
      <c r="L188" s="51">
        <v>11168.79</v>
      </c>
      <c r="M188" s="52">
        <v>-47779.450000000004</v>
      </c>
      <c r="N188" s="53">
        <v>-4.2779432686978627</v>
      </c>
      <c r="O188" s="55"/>
      <c r="P188" s="54"/>
      <c r="Q188" s="51">
        <v>4112.75</v>
      </c>
      <c r="R188" s="51">
        <v>-113.22</v>
      </c>
      <c r="S188" s="52">
        <v>4225.97</v>
      </c>
      <c r="T188" s="53" t="s">
        <v>157</v>
      </c>
      <c r="U188" s="54"/>
      <c r="V188" s="51">
        <v>-36723.22</v>
      </c>
      <c r="W188" s="51">
        <v>12877.18</v>
      </c>
      <c r="X188" s="52">
        <v>-49600.4</v>
      </c>
      <c r="Y188" s="53">
        <v>-3.8518060631287283</v>
      </c>
      <c r="Z188" s="56"/>
      <c r="AA188" s="57">
        <v>1708.39</v>
      </c>
      <c r="AB188" s="58"/>
      <c r="AC188" s="59">
        <v>1256.17</v>
      </c>
      <c r="AD188" s="59">
        <v>4731.82</v>
      </c>
      <c r="AE188" s="59">
        <v>2696.64</v>
      </c>
      <c r="AF188" s="59">
        <v>732.83</v>
      </c>
      <c r="AG188" s="59">
        <v>367.47</v>
      </c>
      <c r="AH188" s="59">
        <v>627.93000000000006</v>
      </c>
      <c r="AI188" s="59">
        <v>685.65</v>
      </c>
      <c r="AJ188" s="59">
        <v>183.5</v>
      </c>
      <c r="AK188" s="59">
        <v>-15.35</v>
      </c>
      <c r="AL188" s="59">
        <v>-35.33</v>
      </c>
      <c r="AM188" s="59">
        <v>-62.54</v>
      </c>
      <c r="AN188" s="59">
        <v>-112.56</v>
      </c>
      <c r="AO188" s="58"/>
      <c r="AP188" s="59">
        <v>82.08</v>
      </c>
      <c r="AQ188" s="59">
        <v>65.55</v>
      </c>
      <c r="AR188" s="59">
        <v>-49114.96</v>
      </c>
      <c r="AS188" s="59">
        <v>4332.3599999999997</v>
      </c>
      <c r="AT188" s="59">
        <v>23.57</v>
      </c>
      <c r="AU188" s="59">
        <v>3800.54</v>
      </c>
      <c r="AV188" s="59">
        <v>87.45</v>
      </c>
      <c r="AW188" s="59">
        <v>0</v>
      </c>
      <c r="AX188" s="59">
        <v>4112.75</v>
      </c>
      <c r="AY188" s="59">
        <v>0</v>
      </c>
      <c r="AZ188" s="59">
        <v>0</v>
      </c>
      <c r="BA188" s="59">
        <v>0</v>
      </c>
    </row>
    <row r="189" spans="1:53" s="46" customFormat="1" outlineLevel="2">
      <c r="A189" s="46" t="s">
        <v>575</v>
      </c>
      <c r="B189" s="47" t="s">
        <v>576</v>
      </c>
      <c r="C189" s="48" t="s">
        <v>577</v>
      </c>
      <c r="D189" s="49"/>
      <c r="E189" s="50"/>
      <c r="F189" s="51">
        <v>8429.380000000001</v>
      </c>
      <c r="G189" s="51">
        <v>-244.97</v>
      </c>
      <c r="H189" s="52">
        <v>8674.35</v>
      </c>
      <c r="I189" s="53" t="s">
        <v>157</v>
      </c>
      <c r="J189" s="54"/>
      <c r="K189" s="51">
        <v>87397.94</v>
      </c>
      <c r="L189" s="51">
        <v>-64697.89</v>
      </c>
      <c r="M189" s="52">
        <v>152095.83000000002</v>
      </c>
      <c r="N189" s="53">
        <v>2.350862292417883</v>
      </c>
      <c r="O189" s="55"/>
      <c r="P189" s="54"/>
      <c r="Q189" s="51">
        <v>25288.14</v>
      </c>
      <c r="R189" s="51">
        <v>-747.7</v>
      </c>
      <c r="S189" s="52">
        <v>26035.84</v>
      </c>
      <c r="T189" s="53" t="s">
        <v>157</v>
      </c>
      <c r="U189" s="54"/>
      <c r="V189" s="51">
        <v>87141.680000000008</v>
      </c>
      <c r="W189" s="51">
        <v>-47851.19</v>
      </c>
      <c r="X189" s="52">
        <v>134992.87</v>
      </c>
      <c r="Y189" s="53">
        <v>2.821097448151237</v>
      </c>
      <c r="Z189" s="56"/>
      <c r="AA189" s="57">
        <v>16846.7</v>
      </c>
      <c r="AB189" s="58"/>
      <c r="AC189" s="59">
        <v>-5776.46</v>
      </c>
      <c r="AD189" s="59">
        <v>-28772.78</v>
      </c>
      <c r="AE189" s="59">
        <v>-5956.06</v>
      </c>
      <c r="AF189" s="59">
        <v>-5567.32</v>
      </c>
      <c r="AG189" s="59">
        <v>-5941.1900000000005</v>
      </c>
      <c r="AH189" s="59">
        <v>-5755.3</v>
      </c>
      <c r="AI189" s="59">
        <v>-5937.78</v>
      </c>
      <c r="AJ189" s="59">
        <v>-243.3</v>
      </c>
      <c r="AK189" s="59">
        <v>-254.43</v>
      </c>
      <c r="AL189" s="59">
        <v>-248.3</v>
      </c>
      <c r="AM189" s="59">
        <v>-244.97</v>
      </c>
      <c r="AN189" s="59">
        <v>-256.26</v>
      </c>
      <c r="AO189" s="58"/>
      <c r="AP189" s="59">
        <v>-244.74</v>
      </c>
      <c r="AQ189" s="59">
        <v>-260.14</v>
      </c>
      <c r="AR189" s="59">
        <v>21499.63</v>
      </c>
      <c r="AS189" s="59">
        <v>8190.35</v>
      </c>
      <c r="AT189" s="59">
        <v>8159.53</v>
      </c>
      <c r="AU189" s="59">
        <v>8167.24</v>
      </c>
      <c r="AV189" s="59">
        <v>8168.55</v>
      </c>
      <c r="AW189" s="59">
        <v>8429.380000000001</v>
      </c>
      <c r="AX189" s="59">
        <v>8429.380000000001</v>
      </c>
      <c r="AY189" s="59">
        <v>8429.380000000001</v>
      </c>
      <c r="AZ189" s="59">
        <v>8429.380000000001</v>
      </c>
      <c r="BA189" s="59">
        <v>0</v>
      </c>
    </row>
    <row r="190" spans="1:53" s="46" customFormat="1" outlineLevel="2">
      <c r="A190" s="46" t="s">
        <v>578</v>
      </c>
      <c r="B190" s="47" t="s">
        <v>579</v>
      </c>
      <c r="C190" s="48" t="s">
        <v>580</v>
      </c>
      <c r="D190" s="49"/>
      <c r="E190" s="50"/>
      <c r="F190" s="51">
        <v>9487.6</v>
      </c>
      <c r="G190" s="51">
        <v>5608.38</v>
      </c>
      <c r="H190" s="52">
        <v>3879.2200000000003</v>
      </c>
      <c r="I190" s="53">
        <v>0.69168280323373244</v>
      </c>
      <c r="J190" s="54"/>
      <c r="K190" s="51">
        <v>118295.03</v>
      </c>
      <c r="L190" s="51">
        <v>81492.69</v>
      </c>
      <c r="M190" s="52">
        <v>36802.339999999997</v>
      </c>
      <c r="N190" s="53">
        <v>0.45160295972559006</v>
      </c>
      <c r="O190" s="55"/>
      <c r="P190" s="54"/>
      <c r="Q190" s="51">
        <v>33064.120000000003</v>
      </c>
      <c r="R190" s="51">
        <v>22653.24</v>
      </c>
      <c r="S190" s="52">
        <v>10410.880000000001</v>
      </c>
      <c r="T190" s="53">
        <v>0.45957576046516968</v>
      </c>
      <c r="U190" s="54"/>
      <c r="V190" s="51">
        <v>128415.95999999999</v>
      </c>
      <c r="W190" s="51">
        <v>90791.05</v>
      </c>
      <c r="X190" s="52">
        <v>37624.909999999989</v>
      </c>
      <c r="Y190" s="53">
        <v>0.41441210339565393</v>
      </c>
      <c r="Z190" s="56"/>
      <c r="AA190" s="57">
        <v>9298.36</v>
      </c>
      <c r="AB190" s="58"/>
      <c r="AC190" s="59">
        <v>6956.18</v>
      </c>
      <c r="AD190" s="59">
        <v>13755.23</v>
      </c>
      <c r="AE190" s="59">
        <v>5858.84</v>
      </c>
      <c r="AF190" s="59">
        <v>4030.78</v>
      </c>
      <c r="AG190" s="59">
        <v>6232.52</v>
      </c>
      <c r="AH190" s="59">
        <v>5639.2300000000005</v>
      </c>
      <c r="AI190" s="59">
        <v>6501.1100000000006</v>
      </c>
      <c r="AJ190" s="59">
        <v>9865.56</v>
      </c>
      <c r="AK190" s="59">
        <v>9874.33</v>
      </c>
      <c r="AL190" s="59">
        <v>7170.53</v>
      </c>
      <c r="AM190" s="59">
        <v>5608.38</v>
      </c>
      <c r="AN190" s="59">
        <v>10120.93</v>
      </c>
      <c r="AO190" s="58"/>
      <c r="AP190" s="59">
        <v>11319.85</v>
      </c>
      <c r="AQ190" s="59">
        <v>7841.47</v>
      </c>
      <c r="AR190" s="59">
        <v>10531.34</v>
      </c>
      <c r="AS190" s="59">
        <v>11725.86</v>
      </c>
      <c r="AT190" s="59">
        <v>13131.07</v>
      </c>
      <c r="AU190" s="59">
        <v>9572.85</v>
      </c>
      <c r="AV190" s="59">
        <v>8473.0300000000007</v>
      </c>
      <c r="AW190" s="59">
        <v>12635.44</v>
      </c>
      <c r="AX190" s="59">
        <v>13861.53</v>
      </c>
      <c r="AY190" s="59">
        <v>9714.99</v>
      </c>
      <c r="AZ190" s="59">
        <v>9487.6</v>
      </c>
      <c r="BA190" s="59">
        <v>0</v>
      </c>
    </row>
    <row r="191" spans="1:53" s="46" customFormat="1" outlineLevel="2">
      <c r="A191" s="46" t="s">
        <v>581</v>
      </c>
      <c r="B191" s="47" t="s">
        <v>582</v>
      </c>
      <c r="C191" s="48" t="s">
        <v>583</v>
      </c>
      <c r="D191" s="49"/>
      <c r="E191" s="50"/>
      <c r="F191" s="51">
        <v>609.06000000000006</v>
      </c>
      <c r="G191" s="51">
        <v>1745.03</v>
      </c>
      <c r="H191" s="52">
        <v>-1135.9699999999998</v>
      </c>
      <c r="I191" s="53">
        <v>-0.65097448181406614</v>
      </c>
      <c r="J191" s="54"/>
      <c r="K191" s="51">
        <v>31633.74</v>
      </c>
      <c r="L191" s="51">
        <v>17675.260000000002</v>
      </c>
      <c r="M191" s="52">
        <v>13958.48</v>
      </c>
      <c r="N191" s="53">
        <v>0.78971851050564446</v>
      </c>
      <c r="O191" s="55"/>
      <c r="P191" s="54"/>
      <c r="Q191" s="51">
        <v>5452.1900000000005</v>
      </c>
      <c r="R191" s="51">
        <v>2799.01</v>
      </c>
      <c r="S191" s="52">
        <v>2653.1800000000003</v>
      </c>
      <c r="T191" s="53">
        <v>0.94789943587196901</v>
      </c>
      <c r="U191" s="54"/>
      <c r="V191" s="51">
        <v>32578.74</v>
      </c>
      <c r="W191" s="51">
        <v>18626.640000000003</v>
      </c>
      <c r="X191" s="52">
        <v>13952.099999999999</v>
      </c>
      <c r="Y191" s="53">
        <v>0.74904008452410076</v>
      </c>
      <c r="Z191" s="56"/>
      <c r="AA191" s="57">
        <v>951.38</v>
      </c>
      <c r="AB191" s="58"/>
      <c r="AC191" s="59">
        <v>1815.25</v>
      </c>
      <c r="AD191" s="59">
        <v>727.32</v>
      </c>
      <c r="AE191" s="59">
        <v>1338.1000000000001</v>
      </c>
      <c r="AF191" s="59">
        <v>1103.26</v>
      </c>
      <c r="AG191" s="59">
        <v>1702.32</v>
      </c>
      <c r="AH191" s="59">
        <v>2295.5100000000002</v>
      </c>
      <c r="AI191" s="59">
        <v>3183.55</v>
      </c>
      <c r="AJ191" s="59">
        <v>2710.94</v>
      </c>
      <c r="AK191" s="59">
        <v>338.31</v>
      </c>
      <c r="AL191" s="59">
        <v>715.67</v>
      </c>
      <c r="AM191" s="59">
        <v>1745.03</v>
      </c>
      <c r="AN191" s="59">
        <v>945</v>
      </c>
      <c r="AO191" s="58"/>
      <c r="AP191" s="59">
        <v>1249.96</v>
      </c>
      <c r="AQ191" s="59">
        <v>4381.03</v>
      </c>
      <c r="AR191" s="59">
        <v>1265.6400000000001</v>
      </c>
      <c r="AS191" s="59">
        <v>960.57</v>
      </c>
      <c r="AT191" s="59">
        <v>1430.55</v>
      </c>
      <c r="AU191" s="59">
        <v>5427.22</v>
      </c>
      <c r="AV191" s="59">
        <v>5676.28</v>
      </c>
      <c r="AW191" s="59">
        <v>5790.3</v>
      </c>
      <c r="AX191" s="59">
        <v>3445.62</v>
      </c>
      <c r="AY191" s="59">
        <v>1397.51</v>
      </c>
      <c r="AZ191" s="59">
        <v>609.06000000000006</v>
      </c>
      <c r="BA191" s="59">
        <v>-11.61</v>
      </c>
    </row>
    <row r="192" spans="1:53" s="46" customFormat="1" outlineLevel="2">
      <c r="A192" s="46" t="s">
        <v>584</v>
      </c>
      <c r="B192" s="47" t="s">
        <v>585</v>
      </c>
      <c r="C192" s="48" t="s">
        <v>586</v>
      </c>
      <c r="D192" s="49"/>
      <c r="E192" s="50"/>
      <c r="F192" s="51">
        <v>24170.45</v>
      </c>
      <c r="G192" s="51">
        <v>18335.560000000001</v>
      </c>
      <c r="H192" s="52">
        <v>5834.8899999999994</v>
      </c>
      <c r="I192" s="53">
        <v>0.31822807702628114</v>
      </c>
      <c r="J192" s="54"/>
      <c r="K192" s="51">
        <v>271641.8</v>
      </c>
      <c r="L192" s="51">
        <v>263911.75</v>
      </c>
      <c r="M192" s="52">
        <v>7730.0499999999884</v>
      </c>
      <c r="N192" s="53">
        <v>2.9290283589116395E-2</v>
      </c>
      <c r="O192" s="55"/>
      <c r="P192" s="54"/>
      <c r="Q192" s="51">
        <v>65924.42</v>
      </c>
      <c r="R192" s="51">
        <v>57649.47</v>
      </c>
      <c r="S192" s="52">
        <v>8274.9499999999971</v>
      </c>
      <c r="T192" s="53">
        <v>0.14353904728005301</v>
      </c>
      <c r="U192" s="54"/>
      <c r="V192" s="51">
        <v>301870.99</v>
      </c>
      <c r="W192" s="51">
        <v>291586.51</v>
      </c>
      <c r="X192" s="52">
        <v>10284.479999999981</v>
      </c>
      <c r="Y192" s="53">
        <v>3.5270767498811868E-2</v>
      </c>
      <c r="Z192" s="56"/>
      <c r="AA192" s="57">
        <v>27674.760000000002</v>
      </c>
      <c r="AB192" s="58"/>
      <c r="AC192" s="59">
        <v>45714.950000000004</v>
      </c>
      <c r="AD192" s="59">
        <v>24948.880000000001</v>
      </c>
      <c r="AE192" s="59">
        <v>23802.27</v>
      </c>
      <c r="AF192" s="59">
        <v>20331.060000000001</v>
      </c>
      <c r="AG192" s="59">
        <v>19689.939999999999</v>
      </c>
      <c r="AH192" s="59">
        <v>23775.71</v>
      </c>
      <c r="AI192" s="59">
        <v>22898.79</v>
      </c>
      <c r="AJ192" s="59">
        <v>25100.68</v>
      </c>
      <c r="AK192" s="59">
        <v>21510.82</v>
      </c>
      <c r="AL192" s="59">
        <v>17803.09</v>
      </c>
      <c r="AM192" s="59">
        <v>18335.560000000001</v>
      </c>
      <c r="AN192" s="59">
        <v>30229.190000000002</v>
      </c>
      <c r="AO192" s="58"/>
      <c r="AP192" s="59">
        <v>51617.22</v>
      </c>
      <c r="AQ192" s="59">
        <v>25723.48</v>
      </c>
      <c r="AR192" s="59">
        <v>25749.670000000002</v>
      </c>
      <c r="AS192" s="59">
        <v>21227.010000000002</v>
      </c>
      <c r="AT192" s="59">
        <v>18535.61</v>
      </c>
      <c r="AU192" s="59">
        <v>20866.330000000002</v>
      </c>
      <c r="AV192" s="59">
        <v>21360.03</v>
      </c>
      <c r="AW192" s="59">
        <v>20638.03</v>
      </c>
      <c r="AX192" s="59">
        <v>23479.170000000002</v>
      </c>
      <c r="AY192" s="59">
        <v>18274.8</v>
      </c>
      <c r="AZ192" s="59">
        <v>24170.45</v>
      </c>
      <c r="BA192" s="59">
        <v>-223.83</v>
      </c>
    </row>
    <row r="193" spans="1:53" s="46" customFormat="1" outlineLevel="2">
      <c r="A193" s="46" t="s">
        <v>587</v>
      </c>
      <c r="B193" s="47" t="s">
        <v>588</v>
      </c>
      <c r="C193" s="48" t="s">
        <v>589</v>
      </c>
      <c r="D193" s="49"/>
      <c r="E193" s="50"/>
      <c r="F193" s="51">
        <v>14289.51</v>
      </c>
      <c r="G193" s="51">
        <v>3352.9500000000003</v>
      </c>
      <c r="H193" s="52">
        <v>10936.56</v>
      </c>
      <c r="I193" s="53">
        <v>3.2617724690198178</v>
      </c>
      <c r="J193" s="54"/>
      <c r="K193" s="51">
        <v>156088.98000000001</v>
      </c>
      <c r="L193" s="51">
        <v>181176.883</v>
      </c>
      <c r="M193" s="52">
        <v>-25087.902999999991</v>
      </c>
      <c r="N193" s="53">
        <v>-0.13847187667976377</v>
      </c>
      <c r="O193" s="55"/>
      <c r="P193" s="54"/>
      <c r="Q193" s="51">
        <v>41443.15</v>
      </c>
      <c r="R193" s="51">
        <v>40103.17</v>
      </c>
      <c r="S193" s="52">
        <v>1339.9800000000032</v>
      </c>
      <c r="T193" s="53">
        <v>3.3413318697748912E-2</v>
      </c>
      <c r="U193" s="54"/>
      <c r="V193" s="51">
        <v>167585.77000000002</v>
      </c>
      <c r="W193" s="51">
        <v>198463.723</v>
      </c>
      <c r="X193" s="52">
        <v>-30877.95299999998</v>
      </c>
      <c r="Y193" s="53">
        <v>-0.15558487230434542</v>
      </c>
      <c r="Z193" s="56"/>
      <c r="AA193" s="57">
        <v>17286.84</v>
      </c>
      <c r="AB193" s="58"/>
      <c r="AC193" s="59">
        <v>4164.1099999999997</v>
      </c>
      <c r="AD193" s="59">
        <v>9652.14</v>
      </c>
      <c r="AE193" s="59">
        <v>25434.48</v>
      </c>
      <c r="AF193" s="59">
        <v>7157.0320000000002</v>
      </c>
      <c r="AG193" s="59">
        <v>9472.3180000000011</v>
      </c>
      <c r="AH193" s="59">
        <v>15270.123</v>
      </c>
      <c r="AI193" s="59">
        <v>46403.18</v>
      </c>
      <c r="AJ193" s="59">
        <v>23520.33</v>
      </c>
      <c r="AK193" s="59">
        <v>9885.43</v>
      </c>
      <c r="AL193" s="59">
        <v>26864.79</v>
      </c>
      <c r="AM193" s="59">
        <v>3352.9500000000003</v>
      </c>
      <c r="AN193" s="59">
        <v>11496.79</v>
      </c>
      <c r="AO193" s="58"/>
      <c r="AP193" s="59">
        <v>27196.147000000001</v>
      </c>
      <c r="AQ193" s="59">
        <v>18474.553</v>
      </c>
      <c r="AR193" s="59">
        <v>18458.23</v>
      </c>
      <c r="AS193" s="59">
        <v>9041.18</v>
      </c>
      <c r="AT193" s="59">
        <v>8277.4</v>
      </c>
      <c r="AU193" s="59">
        <v>7698.6900000000005</v>
      </c>
      <c r="AV193" s="59">
        <v>15959.59</v>
      </c>
      <c r="AW193" s="59">
        <v>9540.0400000000009</v>
      </c>
      <c r="AX193" s="59">
        <v>15333.465</v>
      </c>
      <c r="AY193" s="59">
        <v>11820.174999999999</v>
      </c>
      <c r="AZ193" s="59">
        <v>14289.51</v>
      </c>
      <c r="BA193" s="59">
        <v>71.48</v>
      </c>
    </row>
    <row r="194" spans="1:53" s="46" customFormat="1" outlineLevel="2">
      <c r="A194" s="46" t="s">
        <v>590</v>
      </c>
      <c r="B194" s="47" t="s">
        <v>591</v>
      </c>
      <c r="C194" s="48" t="s">
        <v>592</v>
      </c>
      <c r="D194" s="49"/>
      <c r="E194" s="50"/>
      <c r="F194" s="51">
        <v>1578.45</v>
      </c>
      <c r="G194" s="51">
        <v>1282.4100000000001</v>
      </c>
      <c r="H194" s="52">
        <v>296.03999999999996</v>
      </c>
      <c r="I194" s="53">
        <v>0.23084660911876853</v>
      </c>
      <c r="J194" s="54"/>
      <c r="K194" s="51">
        <v>16425.79</v>
      </c>
      <c r="L194" s="51">
        <v>38629.14</v>
      </c>
      <c r="M194" s="52">
        <v>-22203.35</v>
      </c>
      <c r="N194" s="53">
        <v>-0.57478240519980506</v>
      </c>
      <c r="O194" s="55"/>
      <c r="P194" s="54"/>
      <c r="Q194" s="51">
        <v>4377.75</v>
      </c>
      <c r="R194" s="51">
        <v>17816.740000000002</v>
      </c>
      <c r="S194" s="52">
        <v>-13438.990000000002</v>
      </c>
      <c r="T194" s="53">
        <v>-0.75429006653293473</v>
      </c>
      <c r="U194" s="54"/>
      <c r="V194" s="51">
        <v>17831.55</v>
      </c>
      <c r="W194" s="51">
        <v>39913.32</v>
      </c>
      <c r="X194" s="52">
        <v>-22081.77</v>
      </c>
      <c r="Y194" s="53">
        <v>-0.5532431278580684</v>
      </c>
      <c r="Z194" s="56"/>
      <c r="AA194" s="57">
        <v>1284.18</v>
      </c>
      <c r="AB194" s="58"/>
      <c r="AC194" s="59">
        <v>1369.71</v>
      </c>
      <c r="AD194" s="59">
        <v>1423.26</v>
      </c>
      <c r="AE194" s="59">
        <v>1377.94</v>
      </c>
      <c r="AF194" s="59">
        <v>1299.45</v>
      </c>
      <c r="AG194" s="59">
        <v>1338.06</v>
      </c>
      <c r="AH194" s="59">
        <v>1381.14</v>
      </c>
      <c r="AI194" s="59">
        <v>3512.46</v>
      </c>
      <c r="AJ194" s="59">
        <v>9110.380000000001</v>
      </c>
      <c r="AK194" s="59">
        <v>3577.61</v>
      </c>
      <c r="AL194" s="59">
        <v>12956.720000000001</v>
      </c>
      <c r="AM194" s="59">
        <v>1282.4100000000001</v>
      </c>
      <c r="AN194" s="59">
        <v>1405.76</v>
      </c>
      <c r="AO194" s="58"/>
      <c r="AP194" s="59">
        <v>1264.47</v>
      </c>
      <c r="AQ194" s="59">
        <v>1235.3600000000001</v>
      </c>
      <c r="AR194" s="59">
        <v>2555.65</v>
      </c>
      <c r="AS194" s="59">
        <v>1281.3700000000001</v>
      </c>
      <c r="AT194" s="59">
        <v>1380.09</v>
      </c>
      <c r="AU194" s="59">
        <v>1822.76</v>
      </c>
      <c r="AV194" s="59">
        <v>1079.43</v>
      </c>
      <c r="AW194" s="59">
        <v>1428.91</v>
      </c>
      <c r="AX194" s="59">
        <v>1387.8</v>
      </c>
      <c r="AY194" s="59">
        <v>1411.5</v>
      </c>
      <c r="AZ194" s="59">
        <v>1578.45</v>
      </c>
      <c r="BA194" s="59">
        <v>0</v>
      </c>
    </row>
    <row r="195" spans="1:53" s="46" customFormat="1" outlineLevel="2">
      <c r="A195" s="46" t="s">
        <v>593</v>
      </c>
      <c r="B195" s="47" t="s">
        <v>594</v>
      </c>
      <c r="C195" s="48" t="s">
        <v>595</v>
      </c>
      <c r="D195" s="49"/>
      <c r="E195" s="50"/>
      <c r="F195" s="51">
        <v>0</v>
      </c>
      <c r="G195" s="51">
        <v>0</v>
      </c>
      <c r="H195" s="52">
        <v>0</v>
      </c>
      <c r="I195" s="53">
        <v>0</v>
      </c>
      <c r="J195" s="54"/>
      <c r="K195" s="51">
        <v>-0.71</v>
      </c>
      <c r="L195" s="51">
        <v>0</v>
      </c>
      <c r="M195" s="52">
        <v>-0.71</v>
      </c>
      <c r="N195" s="53" t="s">
        <v>157</v>
      </c>
      <c r="O195" s="55"/>
      <c r="P195" s="54"/>
      <c r="Q195" s="51">
        <v>0</v>
      </c>
      <c r="R195" s="51">
        <v>0</v>
      </c>
      <c r="S195" s="52">
        <v>0</v>
      </c>
      <c r="T195" s="53">
        <v>0</v>
      </c>
      <c r="U195" s="54"/>
      <c r="V195" s="51">
        <v>2.0000000000000018E-2</v>
      </c>
      <c r="W195" s="51">
        <v>0</v>
      </c>
      <c r="X195" s="52">
        <v>2.0000000000000018E-2</v>
      </c>
      <c r="Y195" s="53" t="s">
        <v>157</v>
      </c>
      <c r="Z195" s="56"/>
      <c r="AA195" s="57">
        <v>0</v>
      </c>
      <c r="AB195" s="58"/>
      <c r="AC195" s="59">
        <v>3.38</v>
      </c>
      <c r="AD195" s="59">
        <v>-3.38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v>0</v>
      </c>
      <c r="AM195" s="59">
        <v>0</v>
      </c>
      <c r="AN195" s="59">
        <v>0.73</v>
      </c>
      <c r="AO195" s="58"/>
      <c r="AP195" s="59">
        <v>-0.71</v>
      </c>
      <c r="AQ195" s="59">
        <v>0</v>
      </c>
      <c r="AR195" s="59">
        <v>0</v>
      </c>
      <c r="AS195" s="59">
        <v>0</v>
      </c>
      <c r="AT195" s="59">
        <v>0</v>
      </c>
      <c r="AU195" s="59">
        <v>0</v>
      </c>
      <c r="AV195" s="59">
        <v>0</v>
      </c>
      <c r="AW195" s="59">
        <v>0</v>
      </c>
      <c r="AX195" s="59">
        <v>0</v>
      </c>
      <c r="AY195" s="59">
        <v>0</v>
      </c>
      <c r="AZ195" s="59">
        <v>0</v>
      </c>
      <c r="BA195" s="59">
        <v>0</v>
      </c>
    </row>
    <row r="196" spans="1:53" s="46" customFormat="1" outlineLevel="2">
      <c r="A196" s="46" t="s">
        <v>596</v>
      </c>
      <c r="B196" s="47" t="s">
        <v>597</v>
      </c>
      <c r="C196" s="48" t="s">
        <v>598</v>
      </c>
      <c r="D196" s="49"/>
      <c r="E196" s="50"/>
      <c r="F196" s="51">
        <v>13000.5</v>
      </c>
      <c r="G196" s="51">
        <v>8919</v>
      </c>
      <c r="H196" s="52">
        <v>4081.5</v>
      </c>
      <c r="I196" s="53">
        <v>0.45761856710393539</v>
      </c>
      <c r="J196" s="54"/>
      <c r="K196" s="51">
        <v>120384</v>
      </c>
      <c r="L196" s="51">
        <v>97749</v>
      </c>
      <c r="M196" s="52">
        <v>22635</v>
      </c>
      <c r="N196" s="53">
        <v>0.23156247122732712</v>
      </c>
      <c r="O196" s="55"/>
      <c r="P196" s="54"/>
      <c r="Q196" s="51">
        <v>35218.5</v>
      </c>
      <c r="R196" s="51">
        <v>24400.5</v>
      </c>
      <c r="S196" s="52">
        <v>10818</v>
      </c>
      <c r="T196" s="53">
        <v>0.44335157066453557</v>
      </c>
      <c r="U196" s="54"/>
      <c r="V196" s="51">
        <v>133474.5</v>
      </c>
      <c r="W196" s="51">
        <v>110095.5</v>
      </c>
      <c r="X196" s="52">
        <v>23379</v>
      </c>
      <c r="Y196" s="53">
        <v>0.21235200348788097</v>
      </c>
      <c r="Z196" s="56"/>
      <c r="AA196" s="57">
        <v>12346.5</v>
      </c>
      <c r="AB196" s="58"/>
      <c r="AC196" s="59">
        <v>9319.5</v>
      </c>
      <c r="AD196" s="59">
        <v>8676</v>
      </c>
      <c r="AE196" s="59">
        <v>7629</v>
      </c>
      <c r="AF196" s="59">
        <v>10242</v>
      </c>
      <c r="AG196" s="59">
        <v>8335.5</v>
      </c>
      <c r="AH196" s="59">
        <v>8307</v>
      </c>
      <c r="AI196" s="59">
        <v>10887</v>
      </c>
      <c r="AJ196" s="59">
        <v>9952.5</v>
      </c>
      <c r="AK196" s="59">
        <v>6813</v>
      </c>
      <c r="AL196" s="59">
        <v>8668.5</v>
      </c>
      <c r="AM196" s="59">
        <v>8919</v>
      </c>
      <c r="AN196" s="59">
        <v>13090.5</v>
      </c>
      <c r="AO196" s="58"/>
      <c r="AP196" s="59">
        <v>12256.5</v>
      </c>
      <c r="AQ196" s="59">
        <v>13839</v>
      </c>
      <c r="AR196" s="59">
        <v>9619.5</v>
      </c>
      <c r="AS196" s="59">
        <v>7750.5</v>
      </c>
      <c r="AT196" s="59">
        <v>8608.5</v>
      </c>
      <c r="AU196" s="59">
        <v>9570</v>
      </c>
      <c r="AV196" s="59">
        <v>10407</v>
      </c>
      <c r="AW196" s="59">
        <v>13114.5</v>
      </c>
      <c r="AX196" s="59">
        <v>10572</v>
      </c>
      <c r="AY196" s="59">
        <v>11646</v>
      </c>
      <c r="AZ196" s="59">
        <v>13000.5</v>
      </c>
      <c r="BA196" s="59">
        <v>0</v>
      </c>
    </row>
    <row r="197" spans="1:53" s="46" customFormat="1" outlineLevel="2">
      <c r="A197" s="46" t="s">
        <v>599</v>
      </c>
      <c r="B197" s="47" t="s">
        <v>600</v>
      </c>
      <c r="C197" s="48" t="s">
        <v>601</v>
      </c>
      <c r="D197" s="49"/>
      <c r="E197" s="50"/>
      <c r="F197" s="51">
        <v>0</v>
      </c>
      <c r="G197" s="51">
        <v>0</v>
      </c>
      <c r="H197" s="52">
        <v>0</v>
      </c>
      <c r="I197" s="53">
        <v>0</v>
      </c>
      <c r="J197" s="54"/>
      <c r="K197" s="51">
        <v>0</v>
      </c>
      <c r="L197" s="51">
        <v>0</v>
      </c>
      <c r="M197" s="52">
        <v>0</v>
      </c>
      <c r="N197" s="53">
        <v>0</v>
      </c>
      <c r="O197" s="55"/>
      <c r="P197" s="54"/>
      <c r="Q197" s="51">
        <v>0</v>
      </c>
      <c r="R197" s="51">
        <v>0</v>
      </c>
      <c r="S197" s="52">
        <v>0</v>
      </c>
      <c r="T197" s="53">
        <v>0</v>
      </c>
      <c r="U197" s="54"/>
      <c r="V197" s="51">
        <v>0</v>
      </c>
      <c r="W197" s="51">
        <v>0</v>
      </c>
      <c r="X197" s="52">
        <v>0</v>
      </c>
      <c r="Y197" s="53">
        <v>0</v>
      </c>
      <c r="Z197" s="56"/>
      <c r="AA197" s="57">
        <v>0</v>
      </c>
      <c r="AB197" s="58"/>
      <c r="AC197" s="59">
        <v>0</v>
      </c>
      <c r="AD197" s="59">
        <v>0</v>
      </c>
      <c r="AE197" s="59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v>0</v>
      </c>
      <c r="AM197" s="59">
        <v>0</v>
      </c>
      <c r="AN197" s="59">
        <v>0</v>
      </c>
      <c r="AO197" s="58"/>
      <c r="AP197" s="59">
        <v>0</v>
      </c>
      <c r="AQ197" s="59">
        <v>0</v>
      </c>
      <c r="AR197" s="59">
        <v>0</v>
      </c>
      <c r="AS197" s="59">
        <v>0</v>
      </c>
      <c r="AT197" s="59">
        <v>0</v>
      </c>
      <c r="AU197" s="59">
        <v>0</v>
      </c>
      <c r="AV197" s="59">
        <v>0</v>
      </c>
      <c r="AW197" s="59">
        <v>0</v>
      </c>
      <c r="AX197" s="59">
        <v>0</v>
      </c>
      <c r="AY197" s="59">
        <v>0</v>
      </c>
      <c r="AZ197" s="59">
        <v>0</v>
      </c>
      <c r="BA197" s="59">
        <v>68519754.150000006</v>
      </c>
    </row>
    <row r="198" spans="1:53" s="46" customFormat="1" outlineLevel="2">
      <c r="A198" s="46" t="s">
        <v>602</v>
      </c>
      <c r="B198" s="47" t="s">
        <v>603</v>
      </c>
      <c r="C198" s="48" t="s">
        <v>604</v>
      </c>
      <c r="D198" s="49"/>
      <c r="E198" s="50"/>
      <c r="F198" s="51">
        <v>165965.30000000002</v>
      </c>
      <c r="G198" s="51">
        <v>146510.09</v>
      </c>
      <c r="H198" s="52">
        <v>19455.210000000021</v>
      </c>
      <c r="I198" s="53">
        <v>0.13279092245455601</v>
      </c>
      <c r="J198" s="54"/>
      <c r="K198" s="51">
        <v>1987958.24</v>
      </c>
      <c r="L198" s="51">
        <v>1487302.99</v>
      </c>
      <c r="M198" s="52">
        <v>500655.25</v>
      </c>
      <c r="N198" s="53">
        <v>0.33661954111986286</v>
      </c>
      <c r="O198" s="55"/>
      <c r="P198" s="54"/>
      <c r="Q198" s="51">
        <v>498069.46</v>
      </c>
      <c r="R198" s="51">
        <v>415402.53</v>
      </c>
      <c r="S198" s="52">
        <v>82666.929999999993</v>
      </c>
      <c r="T198" s="53">
        <v>0.19900439701221845</v>
      </c>
      <c r="U198" s="54"/>
      <c r="V198" s="51">
        <v>2205298.9900000002</v>
      </c>
      <c r="W198" s="51">
        <v>1553050.31</v>
      </c>
      <c r="X198" s="52">
        <v>652248.68000000017</v>
      </c>
      <c r="Y198" s="53">
        <v>0.41997910550624734</v>
      </c>
      <c r="Z198" s="56"/>
      <c r="AA198" s="57">
        <v>65747.320000000007</v>
      </c>
      <c r="AB198" s="58"/>
      <c r="AC198" s="59">
        <v>143882.96</v>
      </c>
      <c r="AD198" s="59">
        <v>134984.29999999999</v>
      </c>
      <c r="AE198" s="59">
        <v>138332.82</v>
      </c>
      <c r="AF198" s="59">
        <v>138397.43</v>
      </c>
      <c r="AG198" s="59">
        <v>138538.93</v>
      </c>
      <c r="AH198" s="59">
        <v>125848</v>
      </c>
      <c r="AI198" s="59">
        <v>125973.65000000001</v>
      </c>
      <c r="AJ198" s="59">
        <v>125942.37000000001</v>
      </c>
      <c r="AK198" s="59">
        <v>135530.29</v>
      </c>
      <c r="AL198" s="59">
        <v>133362.15</v>
      </c>
      <c r="AM198" s="59">
        <v>146510.09</v>
      </c>
      <c r="AN198" s="59">
        <v>217340.75</v>
      </c>
      <c r="AO198" s="58"/>
      <c r="AP198" s="59">
        <v>266813.28999999998</v>
      </c>
      <c r="AQ198" s="59">
        <v>235408.92</v>
      </c>
      <c r="AR198" s="59">
        <v>160828.56</v>
      </c>
      <c r="AS198" s="59">
        <v>165699.19</v>
      </c>
      <c r="AT198" s="59">
        <v>162792.55000000002</v>
      </c>
      <c r="AU198" s="59">
        <v>165932.54</v>
      </c>
      <c r="AV198" s="59">
        <v>166447.98000000001</v>
      </c>
      <c r="AW198" s="59">
        <v>165965.75</v>
      </c>
      <c r="AX198" s="59">
        <v>166051.85</v>
      </c>
      <c r="AY198" s="59">
        <v>166052.31</v>
      </c>
      <c r="AZ198" s="59">
        <v>165965.30000000002</v>
      </c>
      <c r="BA198" s="59">
        <v>476688.73</v>
      </c>
    </row>
    <row r="199" spans="1:53" s="46" customFormat="1" outlineLevel="2">
      <c r="A199" s="46" t="s">
        <v>605</v>
      </c>
      <c r="B199" s="47" t="s">
        <v>606</v>
      </c>
      <c r="C199" s="48" t="s">
        <v>607</v>
      </c>
      <c r="D199" s="49"/>
      <c r="E199" s="50"/>
      <c r="F199" s="51">
        <v>24853.040000000001</v>
      </c>
      <c r="G199" s="51">
        <v>15825.800000000001</v>
      </c>
      <c r="H199" s="52">
        <v>9027.24</v>
      </c>
      <c r="I199" s="53">
        <v>0.5704128701234692</v>
      </c>
      <c r="J199" s="54"/>
      <c r="K199" s="51">
        <v>275319.3</v>
      </c>
      <c r="L199" s="51">
        <v>182982.94</v>
      </c>
      <c r="M199" s="52">
        <v>92336.359999999986</v>
      </c>
      <c r="N199" s="53">
        <v>0.50461731569074131</v>
      </c>
      <c r="O199" s="55"/>
      <c r="P199" s="54"/>
      <c r="Q199" s="51">
        <v>68570.73</v>
      </c>
      <c r="R199" s="51">
        <v>45098.840000000004</v>
      </c>
      <c r="S199" s="52">
        <v>23471.889999999992</v>
      </c>
      <c r="T199" s="53">
        <v>0.52045440636610585</v>
      </c>
      <c r="U199" s="54"/>
      <c r="V199" s="51">
        <v>295954.42</v>
      </c>
      <c r="W199" s="51">
        <v>200379.98</v>
      </c>
      <c r="X199" s="52">
        <v>95574.439999999973</v>
      </c>
      <c r="Y199" s="53">
        <v>0.47696601227328184</v>
      </c>
      <c r="Z199" s="56"/>
      <c r="AA199" s="57">
        <v>17397.04</v>
      </c>
      <c r="AB199" s="58"/>
      <c r="AC199" s="59">
        <v>17437.21</v>
      </c>
      <c r="AD199" s="59">
        <v>21565.96</v>
      </c>
      <c r="AE199" s="59">
        <v>16478.27</v>
      </c>
      <c r="AF199" s="59">
        <v>14418.18</v>
      </c>
      <c r="AG199" s="59">
        <v>15398.65</v>
      </c>
      <c r="AH199" s="59">
        <v>15867.93</v>
      </c>
      <c r="AI199" s="59">
        <v>18907.689999999999</v>
      </c>
      <c r="AJ199" s="59">
        <v>17810.21</v>
      </c>
      <c r="AK199" s="59">
        <v>15394.6</v>
      </c>
      <c r="AL199" s="59">
        <v>13878.44</v>
      </c>
      <c r="AM199" s="59">
        <v>15825.800000000001</v>
      </c>
      <c r="AN199" s="59">
        <v>20635.12</v>
      </c>
      <c r="AO199" s="58"/>
      <c r="AP199" s="59">
        <v>31394.400000000001</v>
      </c>
      <c r="AQ199" s="59">
        <v>28133.95</v>
      </c>
      <c r="AR199" s="59">
        <v>25263.79</v>
      </c>
      <c r="AS199" s="59">
        <v>22016.41</v>
      </c>
      <c r="AT199" s="59">
        <v>22320.260000000002</v>
      </c>
      <c r="AU199" s="59">
        <v>23971.5</v>
      </c>
      <c r="AV199" s="59">
        <v>26607.16</v>
      </c>
      <c r="AW199" s="59">
        <v>27041.100000000002</v>
      </c>
      <c r="AX199" s="59">
        <v>22983.760000000002</v>
      </c>
      <c r="AY199" s="59">
        <v>20733.93</v>
      </c>
      <c r="AZ199" s="59">
        <v>24853.040000000001</v>
      </c>
      <c r="BA199" s="59">
        <v>-24853.040000000001</v>
      </c>
    </row>
    <row r="200" spans="1:53" s="46" customFormat="1" outlineLevel="2">
      <c r="A200" s="46" t="s">
        <v>608</v>
      </c>
      <c r="B200" s="47" t="s">
        <v>609</v>
      </c>
      <c r="C200" s="48" t="s">
        <v>610</v>
      </c>
      <c r="D200" s="49"/>
      <c r="E200" s="50"/>
      <c r="F200" s="51">
        <v>4159094.97</v>
      </c>
      <c r="G200" s="51">
        <v>3726532.13</v>
      </c>
      <c r="H200" s="52">
        <v>432562.84000000032</v>
      </c>
      <c r="I200" s="53">
        <v>0.11607650891232228</v>
      </c>
      <c r="J200" s="54"/>
      <c r="K200" s="51">
        <v>46306330.399999999</v>
      </c>
      <c r="L200" s="51">
        <v>41587812.109999999</v>
      </c>
      <c r="M200" s="52">
        <v>4718518.2899999991</v>
      </c>
      <c r="N200" s="53">
        <v>0.11345916148508826</v>
      </c>
      <c r="O200" s="55"/>
      <c r="P200" s="54"/>
      <c r="Q200" s="51">
        <v>12616359.33</v>
      </c>
      <c r="R200" s="51">
        <v>11304072.74</v>
      </c>
      <c r="S200" s="52">
        <v>1312286.5899999999</v>
      </c>
      <c r="T200" s="53">
        <v>0.11608971564349646</v>
      </c>
      <c r="U200" s="54"/>
      <c r="V200" s="51">
        <v>50157338.879999995</v>
      </c>
      <c r="W200" s="51">
        <v>44552108.530000001</v>
      </c>
      <c r="X200" s="52">
        <v>5605230.349999994</v>
      </c>
      <c r="Y200" s="53">
        <v>0.12581290841095896</v>
      </c>
      <c r="Z200" s="56"/>
      <c r="AA200" s="57">
        <v>2964296.42</v>
      </c>
      <c r="AB200" s="58"/>
      <c r="AC200" s="59">
        <v>3851008.48</v>
      </c>
      <c r="AD200" s="59">
        <v>3602055.77</v>
      </c>
      <c r="AE200" s="59">
        <v>3824585.42</v>
      </c>
      <c r="AF200" s="59">
        <v>3726532.13</v>
      </c>
      <c r="AG200" s="59">
        <v>3851008.48</v>
      </c>
      <c r="AH200" s="59">
        <v>3726532.13</v>
      </c>
      <c r="AI200" s="59">
        <v>3851008.48</v>
      </c>
      <c r="AJ200" s="59">
        <v>3851008.48</v>
      </c>
      <c r="AK200" s="59">
        <v>3726532.13</v>
      </c>
      <c r="AL200" s="59">
        <v>3851008.48</v>
      </c>
      <c r="AM200" s="59">
        <v>3726532.13</v>
      </c>
      <c r="AN200" s="59">
        <v>3851008.48</v>
      </c>
      <c r="AO200" s="58"/>
      <c r="AP200" s="59">
        <v>4298157.47</v>
      </c>
      <c r="AQ200" s="59">
        <v>3880935.3</v>
      </c>
      <c r="AR200" s="59">
        <v>4298180.18</v>
      </c>
      <c r="AS200" s="59">
        <v>4159094.96</v>
      </c>
      <c r="AT200" s="59">
        <v>4298169.4000000004</v>
      </c>
      <c r="AU200" s="59">
        <v>4159094.96</v>
      </c>
      <c r="AV200" s="59">
        <v>4298169.4000000004</v>
      </c>
      <c r="AW200" s="59">
        <v>4298169.4000000004</v>
      </c>
      <c r="AX200" s="59">
        <v>4159094.95</v>
      </c>
      <c r="AY200" s="59">
        <v>4298169.41</v>
      </c>
      <c r="AZ200" s="59">
        <v>4159094.97</v>
      </c>
      <c r="BA200" s="59">
        <v>-4159094.96</v>
      </c>
    </row>
    <row r="201" spans="1:53" s="46" customFormat="1" outlineLevel="2">
      <c r="A201" s="46" t="s">
        <v>611</v>
      </c>
      <c r="B201" s="47" t="s">
        <v>612</v>
      </c>
      <c r="C201" s="48" t="s">
        <v>613</v>
      </c>
      <c r="D201" s="49"/>
      <c r="E201" s="50"/>
      <c r="F201" s="51">
        <v>446305.25</v>
      </c>
      <c r="G201" s="51">
        <v>469277.01</v>
      </c>
      <c r="H201" s="52">
        <v>-22971.760000000009</v>
      </c>
      <c r="I201" s="53">
        <v>-4.8951385877607785E-2</v>
      </c>
      <c r="J201" s="54"/>
      <c r="K201" s="51">
        <v>4909356.5199999996</v>
      </c>
      <c r="L201" s="51">
        <v>5162047.12</v>
      </c>
      <c r="M201" s="52">
        <v>-252690.60000000056</v>
      </c>
      <c r="N201" s="53">
        <v>-4.8951625997555898E-2</v>
      </c>
      <c r="O201" s="55"/>
      <c r="P201" s="54"/>
      <c r="Q201" s="51">
        <v>1338915.75</v>
      </c>
      <c r="R201" s="51">
        <v>1407831.04</v>
      </c>
      <c r="S201" s="52">
        <v>-68915.290000000037</v>
      </c>
      <c r="T201" s="53">
        <v>-4.895139263302508E-2</v>
      </c>
      <c r="U201" s="54"/>
      <c r="V201" s="51">
        <v>5378559.6699999999</v>
      </c>
      <c r="W201" s="51">
        <v>5622170.7000000002</v>
      </c>
      <c r="X201" s="52">
        <v>-243611.03000000026</v>
      </c>
      <c r="Y201" s="53">
        <v>-4.3330422180173266E-2</v>
      </c>
      <c r="Z201" s="56"/>
      <c r="AA201" s="57">
        <v>460123.58</v>
      </c>
      <c r="AB201" s="58"/>
      <c r="AC201" s="59">
        <v>469277</v>
      </c>
      <c r="AD201" s="59">
        <v>469277.03</v>
      </c>
      <c r="AE201" s="59">
        <v>469277</v>
      </c>
      <c r="AF201" s="59">
        <v>469277.01</v>
      </c>
      <c r="AG201" s="59">
        <v>469277.01</v>
      </c>
      <c r="AH201" s="59">
        <v>469277.01</v>
      </c>
      <c r="AI201" s="59">
        <v>469277.01</v>
      </c>
      <c r="AJ201" s="59">
        <v>469277.01</v>
      </c>
      <c r="AK201" s="59">
        <v>469277.02</v>
      </c>
      <c r="AL201" s="59">
        <v>469277.01</v>
      </c>
      <c r="AM201" s="59">
        <v>469277.01</v>
      </c>
      <c r="AN201" s="59">
        <v>469203.15</v>
      </c>
      <c r="AO201" s="58"/>
      <c r="AP201" s="59">
        <v>446304.02</v>
      </c>
      <c r="AQ201" s="59">
        <v>446304.02</v>
      </c>
      <c r="AR201" s="59">
        <v>446306.48</v>
      </c>
      <c r="AS201" s="59">
        <v>446305.25</v>
      </c>
      <c r="AT201" s="59">
        <v>446305.25</v>
      </c>
      <c r="AU201" s="59">
        <v>446305.25</v>
      </c>
      <c r="AV201" s="59">
        <v>446305.25</v>
      </c>
      <c r="AW201" s="59">
        <v>446305.25</v>
      </c>
      <c r="AX201" s="59">
        <v>446305.25</v>
      </c>
      <c r="AY201" s="59">
        <v>446305.25</v>
      </c>
      <c r="AZ201" s="59">
        <v>446305.25</v>
      </c>
      <c r="BA201" s="59">
        <v>-446305.25</v>
      </c>
    </row>
    <row r="202" spans="1:53" s="46" customFormat="1" outlineLevel="2">
      <c r="A202" s="46" t="s">
        <v>614</v>
      </c>
      <c r="B202" s="47" t="s">
        <v>615</v>
      </c>
      <c r="C202" s="48" t="s">
        <v>616</v>
      </c>
      <c r="D202" s="49"/>
      <c r="E202" s="50"/>
      <c r="F202" s="51">
        <v>-1754699.9</v>
      </c>
      <c r="G202" s="51">
        <v>-86425.180000000008</v>
      </c>
      <c r="H202" s="52">
        <v>-1668274.72</v>
      </c>
      <c r="I202" s="53" t="s">
        <v>157</v>
      </c>
      <c r="J202" s="54"/>
      <c r="K202" s="51">
        <v>-305193.41000000003</v>
      </c>
      <c r="L202" s="51">
        <v>-3075154.37</v>
      </c>
      <c r="M202" s="52">
        <v>2769960.96</v>
      </c>
      <c r="N202" s="53">
        <v>0.90075509282481969</v>
      </c>
      <c r="O202" s="55"/>
      <c r="P202" s="54"/>
      <c r="Q202" s="51">
        <v>-1550164.38</v>
      </c>
      <c r="R202" s="51">
        <v>-258841.33000000002</v>
      </c>
      <c r="S202" s="52">
        <v>-1291323.0499999998</v>
      </c>
      <c r="T202" s="53">
        <v>-4.9888595843639028</v>
      </c>
      <c r="U202" s="54"/>
      <c r="V202" s="51">
        <v>-404046.87000000005</v>
      </c>
      <c r="W202" s="51">
        <v>-2889164.0900000003</v>
      </c>
      <c r="X202" s="52">
        <v>2485117.2200000002</v>
      </c>
      <c r="Y202" s="53">
        <v>0.8601509442130717</v>
      </c>
      <c r="Z202" s="56"/>
      <c r="AA202" s="57">
        <v>185990.28</v>
      </c>
      <c r="AB202" s="58"/>
      <c r="AC202" s="59">
        <v>-85642.62</v>
      </c>
      <c r="AD202" s="59">
        <v>-86362.73</v>
      </c>
      <c r="AE202" s="59">
        <v>-85643.74</v>
      </c>
      <c r="AF202" s="59">
        <v>-88499.49</v>
      </c>
      <c r="AG202" s="59">
        <v>-88872.41</v>
      </c>
      <c r="AH202" s="59">
        <v>-2209582.1800000002</v>
      </c>
      <c r="AI202" s="59">
        <v>-85920.28</v>
      </c>
      <c r="AJ202" s="59">
        <v>-85789.59</v>
      </c>
      <c r="AK202" s="59">
        <v>-85825.67</v>
      </c>
      <c r="AL202" s="59">
        <v>-86590.48</v>
      </c>
      <c r="AM202" s="59">
        <v>-86425.180000000008</v>
      </c>
      <c r="AN202" s="59">
        <v>-98853.46</v>
      </c>
      <c r="AO202" s="58"/>
      <c r="AP202" s="59">
        <v>170619.49</v>
      </c>
      <c r="AQ202" s="59">
        <v>171376.45</v>
      </c>
      <c r="AR202" s="59">
        <v>166296.91</v>
      </c>
      <c r="AS202" s="59">
        <v>173038.58000000002</v>
      </c>
      <c r="AT202" s="59">
        <v>169875.09</v>
      </c>
      <c r="AU202" s="59">
        <v>55059.44</v>
      </c>
      <c r="AV202" s="59">
        <v>161927.95000000001</v>
      </c>
      <c r="AW202" s="59">
        <v>176777.06</v>
      </c>
      <c r="AX202" s="59">
        <v>172997.24</v>
      </c>
      <c r="AY202" s="59">
        <v>31538.280000000002</v>
      </c>
      <c r="AZ202" s="59">
        <v>-1754699.9</v>
      </c>
      <c r="BA202" s="59">
        <v>51050.41</v>
      </c>
    </row>
    <row r="203" spans="1:53" s="46" customFormat="1" outlineLevel="2">
      <c r="A203" s="46" t="s">
        <v>617</v>
      </c>
      <c r="B203" s="47" t="s">
        <v>618</v>
      </c>
      <c r="C203" s="48" t="s">
        <v>619</v>
      </c>
      <c r="D203" s="49"/>
      <c r="E203" s="50"/>
      <c r="F203" s="51">
        <v>42017.33</v>
      </c>
      <c r="G203" s="51">
        <v>32504.850000000002</v>
      </c>
      <c r="H203" s="52">
        <v>9512.48</v>
      </c>
      <c r="I203" s="53">
        <v>0.29264802021852121</v>
      </c>
      <c r="J203" s="54"/>
      <c r="K203" s="51">
        <v>456304.27</v>
      </c>
      <c r="L203" s="51">
        <v>331747.77</v>
      </c>
      <c r="M203" s="52">
        <v>124556.5</v>
      </c>
      <c r="N203" s="53">
        <v>0.3754554250658565</v>
      </c>
      <c r="O203" s="55"/>
      <c r="P203" s="54"/>
      <c r="Q203" s="51">
        <v>125893.32</v>
      </c>
      <c r="R203" s="51">
        <v>97514.55</v>
      </c>
      <c r="S203" s="52">
        <v>28378.770000000004</v>
      </c>
      <c r="T203" s="53">
        <v>0.29102087842275848</v>
      </c>
      <c r="U203" s="54"/>
      <c r="V203" s="51">
        <v>488809.12</v>
      </c>
      <c r="W203" s="51">
        <v>352938.68</v>
      </c>
      <c r="X203" s="52">
        <v>135870.44</v>
      </c>
      <c r="Y203" s="53">
        <v>0.3849689696805122</v>
      </c>
      <c r="Z203" s="56"/>
      <c r="AA203" s="57">
        <v>21190.91</v>
      </c>
      <c r="AB203" s="58"/>
      <c r="AC203" s="59">
        <v>26997.21</v>
      </c>
      <c r="AD203" s="59">
        <v>26997.21</v>
      </c>
      <c r="AE203" s="59">
        <v>40171.700000000004</v>
      </c>
      <c r="AF203" s="59">
        <v>30290.83</v>
      </c>
      <c r="AG203" s="59">
        <v>30290.83</v>
      </c>
      <c r="AH203" s="59">
        <v>10047.710000000001</v>
      </c>
      <c r="AI203" s="59">
        <v>36932.879999999997</v>
      </c>
      <c r="AJ203" s="59">
        <v>32504.850000000002</v>
      </c>
      <c r="AK203" s="59">
        <v>32504.850000000002</v>
      </c>
      <c r="AL203" s="59">
        <v>32504.850000000002</v>
      </c>
      <c r="AM203" s="59">
        <v>32504.850000000002</v>
      </c>
      <c r="AN203" s="59">
        <v>32504.850000000002</v>
      </c>
      <c r="AO203" s="58"/>
      <c r="AP203" s="59">
        <v>37100.78</v>
      </c>
      <c r="AQ203" s="59">
        <v>41999.25</v>
      </c>
      <c r="AR203" s="59">
        <v>41541.69</v>
      </c>
      <c r="AS203" s="59">
        <v>42017.32</v>
      </c>
      <c r="AT203" s="59">
        <v>41858.720000000001</v>
      </c>
      <c r="AU203" s="59">
        <v>42017.29</v>
      </c>
      <c r="AV203" s="59">
        <v>41858.660000000003</v>
      </c>
      <c r="AW203" s="59">
        <v>42017.24</v>
      </c>
      <c r="AX203" s="59">
        <v>42017.25</v>
      </c>
      <c r="AY203" s="59">
        <v>41858.74</v>
      </c>
      <c r="AZ203" s="59">
        <v>42017.33</v>
      </c>
      <c r="BA203" s="59">
        <v>-37100.870000000003</v>
      </c>
    </row>
    <row r="204" spans="1:53" s="46" customFormat="1" outlineLevel="2">
      <c r="A204" s="46" t="s">
        <v>1727</v>
      </c>
      <c r="B204" s="47" t="s">
        <v>1728</v>
      </c>
      <c r="C204" s="48" t="s">
        <v>1729</v>
      </c>
      <c r="D204" s="49"/>
      <c r="E204" s="50"/>
      <c r="F204" s="51">
        <v>1927790.92</v>
      </c>
      <c r="G204" s="51">
        <v>0</v>
      </c>
      <c r="H204" s="52">
        <v>1927790.92</v>
      </c>
      <c r="I204" s="53" t="s">
        <v>157</v>
      </c>
      <c r="J204" s="54"/>
      <c r="K204" s="51">
        <v>1927790.92</v>
      </c>
      <c r="L204" s="51">
        <v>0</v>
      </c>
      <c r="M204" s="52">
        <v>1927790.92</v>
      </c>
      <c r="N204" s="53" t="s">
        <v>157</v>
      </c>
      <c r="O204" s="55"/>
      <c r="P204" s="54"/>
      <c r="Q204" s="51">
        <v>1927790.92</v>
      </c>
      <c r="R204" s="51">
        <v>0</v>
      </c>
      <c r="S204" s="52">
        <v>1927790.92</v>
      </c>
      <c r="T204" s="53" t="s">
        <v>157</v>
      </c>
      <c r="U204" s="54"/>
      <c r="V204" s="51">
        <v>1927790.92</v>
      </c>
      <c r="W204" s="51">
        <v>0</v>
      </c>
      <c r="X204" s="52">
        <v>1927790.92</v>
      </c>
      <c r="Y204" s="53" t="s">
        <v>157</v>
      </c>
      <c r="Z204" s="56"/>
      <c r="AA204" s="57">
        <v>0</v>
      </c>
      <c r="AB204" s="58"/>
      <c r="AC204" s="59">
        <v>0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v>0</v>
      </c>
      <c r="AM204" s="59">
        <v>0</v>
      </c>
      <c r="AN204" s="59">
        <v>0</v>
      </c>
      <c r="AO204" s="58"/>
      <c r="AP204" s="59">
        <v>0</v>
      </c>
      <c r="AQ204" s="59">
        <v>0</v>
      </c>
      <c r="AR204" s="59">
        <v>0</v>
      </c>
      <c r="AS204" s="59">
        <v>0</v>
      </c>
      <c r="AT204" s="59">
        <v>0</v>
      </c>
      <c r="AU204" s="59">
        <v>0</v>
      </c>
      <c r="AV204" s="59">
        <v>0</v>
      </c>
      <c r="AW204" s="59">
        <v>0</v>
      </c>
      <c r="AX204" s="59">
        <v>0</v>
      </c>
      <c r="AY204" s="59">
        <v>0</v>
      </c>
      <c r="AZ204" s="59">
        <v>1927790.92</v>
      </c>
      <c r="BA204" s="59">
        <v>0</v>
      </c>
    </row>
    <row r="205" spans="1:53" s="46" customFormat="1" outlineLevel="2">
      <c r="A205" s="46" t="s">
        <v>620</v>
      </c>
      <c r="B205" s="47" t="s">
        <v>621</v>
      </c>
      <c r="C205" s="48" t="s">
        <v>622</v>
      </c>
      <c r="D205" s="49"/>
      <c r="E205" s="50"/>
      <c r="F205" s="51">
        <v>0</v>
      </c>
      <c r="G205" s="51">
        <v>10687.85</v>
      </c>
      <c r="H205" s="52">
        <v>-10687.85</v>
      </c>
      <c r="I205" s="53" t="s">
        <v>157</v>
      </c>
      <c r="J205" s="54"/>
      <c r="K205" s="51">
        <v>634204.73</v>
      </c>
      <c r="L205" s="51">
        <v>142564.35</v>
      </c>
      <c r="M205" s="52">
        <v>491640.38</v>
      </c>
      <c r="N205" s="53">
        <v>3.448550636957977</v>
      </c>
      <c r="O205" s="55"/>
      <c r="P205" s="54"/>
      <c r="Q205" s="51">
        <v>0</v>
      </c>
      <c r="R205" s="51">
        <v>32063.55</v>
      </c>
      <c r="S205" s="52">
        <v>-32063.55</v>
      </c>
      <c r="T205" s="53" t="s">
        <v>157</v>
      </c>
      <c r="U205" s="54"/>
      <c r="V205" s="51">
        <v>627031.59</v>
      </c>
      <c r="W205" s="51">
        <v>185830.62</v>
      </c>
      <c r="X205" s="52">
        <v>441200.97</v>
      </c>
      <c r="Y205" s="53">
        <v>2.3742102889179404</v>
      </c>
      <c r="Z205" s="56"/>
      <c r="AA205" s="57">
        <v>43266.270000000004</v>
      </c>
      <c r="AB205" s="58"/>
      <c r="AC205" s="59">
        <v>10687.85</v>
      </c>
      <c r="AD205" s="59">
        <v>10687.85</v>
      </c>
      <c r="AE205" s="59">
        <v>10687.85</v>
      </c>
      <c r="AF205" s="59">
        <v>10687.85</v>
      </c>
      <c r="AG205" s="59">
        <v>10687.85</v>
      </c>
      <c r="AH205" s="59">
        <v>35685.85</v>
      </c>
      <c r="AI205" s="59">
        <v>10687.85</v>
      </c>
      <c r="AJ205" s="59">
        <v>10687.85</v>
      </c>
      <c r="AK205" s="59">
        <v>10687.85</v>
      </c>
      <c r="AL205" s="59">
        <v>10687.85</v>
      </c>
      <c r="AM205" s="59">
        <v>10687.85</v>
      </c>
      <c r="AN205" s="59">
        <v>-7173.14</v>
      </c>
      <c r="AO205" s="58"/>
      <c r="AP205" s="59">
        <v>10866.1</v>
      </c>
      <c r="AQ205" s="59">
        <v>10866.1</v>
      </c>
      <c r="AR205" s="59">
        <v>-14128.9</v>
      </c>
      <c r="AS205" s="59">
        <v>626601.43000000005</v>
      </c>
      <c r="AT205" s="59">
        <v>0</v>
      </c>
      <c r="AU205" s="59">
        <v>0</v>
      </c>
      <c r="AV205" s="59">
        <v>0</v>
      </c>
      <c r="AW205" s="59">
        <v>0</v>
      </c>
      <c r="AX205" s="59">
        <v>0</v>
      </c>
      <c r="AY205" s="59">
        <v>0</v>
      </c>
      <c r="AZ205" s="59">
        <v>0</v>
      </c>
      <c r="BA205" s="59">
        <v>0</v>
      </c>
    </row>
    <row r="206" spans="1:53" s="46" customFormat="1" outlineLevel="2">
      <c r="A206" s="46" t="s">
        <v>1730</v>
      </c>
      <c r="B206" s="47" t="s">
        <v>1731</v>
      </c>
      <c r="C206" s="48" t="s">
        <v>1732</v>
      </c>
      <c r="D206" s="49"/>
      <c r="E206" s="50"/>
      <c r="F206" s="51">
        <v>0</v>
      </c>
      <c r="G206" s="51">
        <v>0</v>
      </c>
      <c r="H206" s="52">
        <v>0</v>
      </c>
      <c r="I206" s="53">
        <v>0</v>
      </c>
      <c r="J206" s="54"/>
      <c r="K206" s="51">
        <v>-973425</v>
      </c>
      <c r="L206" s="51">
        <v>0</v>
      </c>
      <c r="M206" s="52">
        <v>-973425</v>
      </c>
      <c r="N206" s="53" t="s">
        <v>157</v>
      </c>
      <c r="O206" s="55"/>
      <c r="P206" s="54"/>
      <c r="Q206" s="51">
        <v>0</v>
      </c>
      <c r="R206" s="51">
        <v>0</v>
      </c>
      <c r="S206" s="52">
        <v>0</v>
      </c>
      <c r="T206" s="53">
        <v>0</v>
      </c>
      <c r="U206" s="54"/>
      <c r="V206" s="51">
        <v>-973425</v>
      </c>
      <c r="W206" s="51">
        <v>0</v>
      </c>
      <c r="X206" s="52">
        <v>-973425</v>
      </c>
      <c r="Y206" s="53" t="s">
        <v>157</v>
      </c>
      <c r="Z206" s="56"/>
      <c r="AA206" s="57">
        <v>0</v>
      </c>
      <c r="AB206" s="58"/>
      <c r="AC206" s="59">
        <v>0</v>
      </c>
      <c r="AD206" s="59">
        <v>0</v>
      </c>
      <c r="AE206" s="59">
        <v>0</v>
      </c>
      <c r="AF206" s="59">
        <v>0</v>
      </c>
      <c r="AG206" s="59">
        <v>0</v>
      </c>
      <c r="AH206" s="59">
        <v>0</v>
      </c>
      <c r="AI206" s="59">
        <v>0</v>
      </c>
      <c r="AJ206" s="59">
        <v>0</v>
      </c>
      <c r="AK206" s="59">
        <v>0</v>
      </c>
      <c r="AL206" s="59">
        <v>0</v>
      </c>
      <c r="AM206" s="59">
        <v>0</v>
      </c>
      <c r="AN206" s="59">
        <v>0</v>
      </c>
      <c r="AO206" s="58"/>
      <c r="AP206" s="59">
        <v>0</v>
      </c>
      <c r="AQ206" s="59">
        <v>0</v>
      </c>
      <c r="AR206" s="59">
        <v>0</v>
      </c>
      <c r="AS206" s="59">
        <v>0</v>
      </c>
      <c r="AT206" s="59">
        <v>0</v>
      </c>
      <c r="AU206" s="59">
        <v>-973425</v>
      </c>
      <c r="AV206" s="59">
        <v>0</v>
      </c>
      <c r="AW206" s="59">
        <v>0</v>
      </c>
      <c r="AX206" s="59">
        <v>0</v>
      </c>
      <c r="AY206" s="59">
        <v>0</v>
      </c>
      <c r="AZ206" s="59">
        <v>0</v>
      </c>
      <c r="BA206" s="59">
        <v>0</v>
      </c>
    </row>
    <row r="207" spans="1:53" s="46" customFormat="1" outlineLevel="2">
      <c r="A207" s="46" t="s">
        <v>623</v>
      </c>
      <c r="B207" s="47" t="s">
        <v>624</v>
      </c>
      <c r="C207" s="48" t="s">
        <v>625</v>
      </c>
      <c r="D207" s="49"/>
      <c r="E207" s="50"/>
      <c r="F207" s="51">
        <v>61914.21</v>
      </c>
      <c r="G207" s="51">
        <v>122953.12</v>
      </c>
      <c r="H207" s="52">
        <v>-61038.909999999996</v>
      </c>
      <c r="I207" s="53">
        <v>-0.49644051326229055</v>
      </c>
      <c r="J207" s="54"/>
      <c r="K207" s="51">
        <v>823373.54</v>
      </c>
      <c r="L207" s="51">
        <v>954096.29</v>
      </c>
      <c r="M207" s="52">
        <v>-130722.75</v>
      </c>
      <c r="N207" s="53">
        <v>-0.137012114364264</v>
      </c>
      <c r="O207" s="55"/>
      <c r="P207" s="54"/>
      <c r="Q207" s="51">
        <v>451726.02</v>
      </c>
      <c r="R207" s="51">
        <v>293804.19</v>
      </c>
      <c r="S207" s="52">
        <v>157921.83000000002</v>
      </c>
      <c r="T207" s="53">
        <v>0.53750707231234518</v>
      </c>
      <c r="U207" s="54"/>
      <c r="V207" s="51">
        <v>1226066.98</v>
      </c>
      <c r="W207" s="51">
        <v>1065876.96</v>
      </c>
      <c r="X207" s="52">
        <v>160190.02000000002</v>
      </c>
      <c r="Y207" s="53">
        <v>0.15028941051507486</v>
      </c>
      <c r="Z207" s="56"/>
      <c r="AA207" s="57">
        <v>111780.67</v>
      </c>
      <c r="AB207" s="58"/>
      <c r="AC207" s="59">
        <v>80332.55</v>
      </c>
      <c r="AD207" s="59">
        <v>107528.74</v>
      </c>
      <c r="AE207" s="59">
        <v>-208633.85</v>
      </c>
      <c r="AF207" s="59">
        <v>340962.55</v>
      </c>
      <c r="AG207" s="59">
        <v>72258.77</v>
      </c>
      <c r="AH207" s="59">
        <v>72677.64</v>
      </c>
      <c r="AI207" s="59">
        <v>54552.26</v>
      </c>
      <c r="AJ207" s="59">
        <v>140613.44</v>
      </c>
      <c r="AK207" s="59">
        <v>101484.48</v>
      </c>
      <c r="AL207" s="59">
        <v>69366.59</v>
      </c>
      <c r="AM207" s="59">
        <v>122953.12</v>
      </c>
      <c r="AN207" s="59">
        <v>402693.44</v>
      </c>
      <c r="AO207" s="58"/>
      <c r="AP207" s="59">
        <v>-237434.39</v>
      </c>
      <c r="AQ207" s="59">
        <v>78706.63</v>
      </c>
      <c r="AR207" s="59">
        <v>98890.81</v>
      </c>
      <c r="AS207" s="59">
        <v>103427</v>
      </c>
      <c r="AT207" s="59">
        <v>83660.86</v>
      </c>
      <c r="AU207" s="59">
        <v>77933.84</v>
      </c>
      <c r="AV207" s="59">
        <v>73026.55</v>
      </c>
      <c r="AW207" s="59">
        <v>93436.22</v>
      </c>
      <c r="AX207" s="59">
        <v>237327.27000000002</v>
      </c>
      <c r="AY207" s="59">
        <v>152484.54</v>
      </c>
      <c r="AZ207" s="59">
        <v>61914.21</v>
      </c>
      <c r="BA207" s="59">
        <v>-159292.76</v>
      </c>
    </row>
    <row r="208" spans="1:53" s="46" customFormat="1" outlineLevel="2">
      <c r="A208" s="46" t="s">
        <v>626</v>
      </c>
      <c r="B208" s="47" t="s">
        <v>627</v>
      </c>
      <c r="C208" s="48" t="s">
        <v>628</v>
      </c>
      <c r="D208" s="49"/>
      <c r="E208" s="50"/>
      <c r="F208" s="51">
        <v>1065864.8600000001</v>
      </c>
      <c r="G208" s="51">
        <v>60996.840000000004</v>
      </c>
      <c r="H208" s="52">
        <v>1004868.0200000001</v>
      </c>
      <c r="I208" s="53" t="s">
        <v>157</v>
      </c>
      <c r="J208" s="54"/>
      <c r="K208" s="51">
        <v>2835082.37</v>
      </c>
      <c r="L208" s="51">
        <v>-18564376</v>
      </c>
      <c r="M208" s="52">
        <v>21399458.370000001</v>
      </c>
      <c r="N208" s="53">
        <v>1.1527162760547407</v>
      </c>
      <c r="O208" s="55"/>
      <c r="P208" s="54"/>
      <c r="Q208" s="51">
        <v>113074.04000000001</v>
      </c>
      <c r="R208" s="51">
        <v>-2885722.3</v>
      </c>
      <c r="S208" s="52">
        <v>2998796.34</v>
      </c>
      <c r="T208" s="53">
        <v>1.0391839644445344</v>
      </c>
      <c r="U208" s="54"/>
      <c r="V208" s="51">
        <v>2739277.21</v>
      </c>
      <c r="W208" s="51">
        <v>-20019728.842</v>
      </c>
      <c r="X208" s="52">
        <v>22759006.052000001</v>
      </c>
      <c r="Y208" s="53">
        <v>1.1368288867256378</v>
      </c>
      <c r="Z208" s="56"/>
      <c r="AA208" s="57">
        <v>-1455352.8419999999</v>
      </c>
      <c r="AB208" s="58"/>
      <c r="AC208" s="59">
        <v>-2801061.18</v>
      </c>
      <c r="AD208" s="59">
        <v>-2017305.38</v>
      </c>
      <c r="AE208" s="59">
        <v>-1078186.82</v>
      </c>
      <c r="AF208" s="59">
        <v>-2355869.62</v>
      </c>
      <c r="AG208" s="59">
        <v>-1899331.8599999999</v>
      </c>
      <c r="AH208" s="59">
        <v>-1626948.12</v>
      </c>
      <c r="AI208" s="59">
        <v>-1979688.79</v>
      </c>
      <c r="AJ208" s="59">
        <v>-1920261.9300000002</v>
      </c>
      <c r="AK208" s="59">
        <v>-1984376.81</v>
      </c>
      <c r="AL208" s="59">
        <v>-962342.33000000007</v>
      </c>
      <c r="AM208" s="59">
        <v>60996.840000000004</v>
      </c>
      <c r="AN208" s="59">
        <v>-95805.16</v>
      </c>
      <c r="AO208" s="58"/>
      <c r="AP208" s="59">
        <v>-822342.96</v>
      </c>
      <c r="AQ208" s="59">
        <v>1474087.17</v>
      </c>
      <c r="AR208" s="59">
        <v>584710.61</v>
      </c>
      <c r="AS208" s="59">
        <v>340738.99</v>
      </c>
      <c r="AT208" s="59">
        <v>-295327.02</v>
      </c>
      <c r="AU208" s="59">
        <v>396649.96</v>
      </c>
      <c r="AV208" s="59">
        <v>282739.16000000003</v>
      </c>
      <c r="AW208" s="59">
        <v>760752.42</v>
      </c>
      <c r="AX208" s="59">
        <v>-652964.38</v>
      </c>
      <c r="AY208" s="59">
        <v>-299826.44</v>
      </c>
      <c r="AZ208" s="59">
        <v>1065864.8600000001</v>
      </c>
      <c r="BA208" s="59">
        <v>0</v>
      </c>
    </row>
    <row r="209" spans="1:53" s="46" customFormat="1" outlineLevel="2">
      <c r="A209" s="46" t="s">
        <v>629</v>
      </c>
      <c r="B209" s="47" t="s">
        <v>630</v>
      </c>
      <c r="C209" s="48" t="s">
        <v>577</v>
      </c>
      <c r="D209" s="49"/>
      <c r="E209" s="50"/>
      <c r="F209" s="51">
        <v>0</v>
      </c>
      <c r="G209" s="51">
        <v>-63.88</v>
      </c>
      <c r="H209" s="52">
        <v>63.88</v>
      </c>
      <c r="I209" s="53" t="s">
        <v>157</v>
      </c>
      <c r="J209" s="54"/>
      <c r="K209" s="51">
        <v>-466.87</v>
      </c>
      <c r="L209" s="51">
        <v>-16871.150000000001</v>
      </c>
      <c r="M209" s="52">
        <v>16404.280000000002</v>
      </c>
      <c r="N209" s="53">
        <v>0.9723273161580569</v>
      </c>
      <c r="O209" s="55"/>
      <c r="P209" s="54"/>
      <c r="Q209" s="51">
        <v>0</v>
      </c>
      <c r="R209" s="51">
        <v>-194.98000000000002</v>
      </c>
      <c r="S209" s="52">
        <v>194.98000000000002</v>
      </c>
      <c r="T209" s="53" t="s">
        <v>157</v>
      </c>
      <c r="U209" s="54"/>
      <c r="V209" s="51">
        <v>-533.70000000000005</v>
      </c>
      <c r="W209" s="51">
        <v>-12478.070000000002</v>
      </c>
      <c r="X209" s="52">
        <v>11944.37</v>
      </c>
      <c r="Y209" s="53">
        <v>0.95722896249179557</v>
      </c>
      <c r="Z209" s="56"/>
      <c r="AA209" s="57">
        <v>4393.08</v>
      </c>
      <c r="AB209" s="58"/>
      <c r="AC209" s="59">
        <v>-1506.32</v>
      </c>
      <c r="AD209" s="59">
        <v>-7503.03</v>
      </c>
      <c r="AE209" s="59">
        <v>-1553.15</v>
      </c>
      <c r="AF209" s="59">
        <v>-1451.78</v>
      </c>
      <c r="AG209" s="59">
        <v>-1549.27</v>
      </c>
      <c r="AH209" s="59">
        <v>-1500.8</v>
      </c>
      <c r="AI209" s="59">
        <v>-1548.38</v>
      </c>
      <c r="AJ209" s="59">
        <v>-63.440000000000005</v>
      </c>
      <c r="AK209" s="59">
        <v>-66.349999999999994</v>
      </c>
      <c r="AL209" s="59">
        <v>-64.75</v>
      </c>
      <c r="AM209" s="59">
        <v>-63.88</v>
      </c>
      <c r="AN209" s="59">
        <v>-66.83</v>
      </c>
      <c r="AO209" s="58"/>
      <c r="AP209" s="59">
        <v>-63.82</v>
      </c>
      <c r="AQ209" s="59">
        <v>-67.84</v>
      </c>
      <c r="AR209" s="59">
        <v>-66.13</v>
      </c>
      <c r="AS209" s="59">
        <v>-62.33</v>
      </c>
      <c r="AT209" s="59">
        <v>-70.37</v>
      </c>
      <c r="AU209" s="59">
        <v>-68.36</v>
      </c>
      <c r="AV209" s="59">
        <v>-68.02</v>
      </c>
      <c r="AW209" s="59">
        <v>0</v>
      </c>
      <c r="AX209" s="59">
        <v>0</v>
      </c>
      <c r="AY209" s="59">
        <v>0</v>
      </c>
      <c r="AZ209" s="59">
        <v>0</v>
      </c>
      <c r="BA209" s="59">
        <v>0</v>
      </c>
    </row>
    <row r="210" spans="1:53" s="46" customFormat="1" outlineLevel="2">
      <c r="A210" s="46" t="s">
        <v>631</v>
      </c>
      <c r="B210" s="47" t="s">
        <v>632</v>
      </c>
      <c r="C210" s="48" t="s">
        <v>633</v>
      </c>
      <c r="D210" s="49"/>
      <c r="E210" s="50"/>
      <c r="F210" s="51">
        <v>397.02</v>
      </c>
      <c r="G210" s="51">
        <v>336.53000000000003</v>
      </c>
      <c r="H210" s="52">
        <v>60.489999999999952</v>
      </c>
      <c r="I210" s="53">
        <v>0.179746233619588</v>
      </c>
      <c r="J210" s="54"/>
      <c r="K210" s="51">
        <v>4436.3500000000004</v>
      </c>
      <c r="L210" s="51">
        <v>3649.92</v>
      </c>
      <c r="M210" s="52">
        <v>786.43000000000029</v>
      </c>
      <c r="N210" s="53">
        <v>0.21546499649307391</v>
      </c>
      <c r="O210" s="55"/>
      <c r="P210" s="54"/>
      <c r="Q210" s="51">
        <v>1260.75</v>
      </c>
      <c r="R210" s="51">
        <v>1275.9100000000001</v>
      </c>
      <c r="S210" s="52">
        <v>-15.160000000000082</v>
      </c>
      <c r="T210" s="53">
        <v>-1.1881715795001278E-2</v>
      </c>
      <c r="U210" s="54"/>
      <c r="V210" s="51">
        <v>4798.33</v>
      </c>
      <c r="W210" s="51">
        <v>3649.92</v>
      </c>
      <c r="X210" s="52">
        <v>1148.4099999999999</v>
      </c>
      <c r="Y210" s="53">
        <v>0.31463977292652984</v>
      </c>
      <c r="Z210" s="56"/>
      <c r="AA210" s="57">
        <v>0</v>
      </c>
      <c r="AB210" s="58"/>
      <c r="AC210" s="59">
        <v>0</v>
      </c>
      <c r="AD210" s="59">
        <v>0</v>
      </c>
      <c r="AE210" s="59">
        <v>648.96</v>
      </c>
      <c r="AF210" s="59">
        <v>319.53000000000003</v>
      </c>
      <c r="AG210" s="59">
        <v>360.89</v>
      </c>
      <c r="AH210" s="59">
        <v>307.23</v>
      </c>
      <c r="AI210" s="59">
        <v>308.20999999999998</v>
      </c>
      <c r="AJ210" s="59">
        <v>429.19</v>
      </c>
      <c r="AK210" s="59">
        <v>362.71</v>
      </c>
      <c r="AL210" s="59">
        <v>576.66999999999996</v>
      </c>
      <c r="AM210" s="59">
        <v>336.53000000000003</v>
      </c>
      <c r="AN210" s="59">
        <v>361.98</v>
      </c>
      <c r="AO210" s="58"/>
      <c r="AP210" s="59">
        <v>333.72</v>
      </c>
      <c r="AQ210" s="59">
        <v>539.47</v>
      </c>
      <c r="AR210" s="59">
        <v>341.34000000000003</v>
      </c>
      <c r="AS210" s="59">
        <v>345.76</v>
      </c>
      <c r="AT210" s="59">
        <v>397.59000000000003</v>
      </c>
      <c r="AU210" s="59">
        <v>417.48</v>
      </c>
      <c r="AV210" s="59">
        <v>388.24</v>
      </c>
      <c r="AW210" s="59">
        <v>412</v>
      </c>
      <c r="AX210" s="59">
        <v>388.52</v>
      </c>
      <c r="AY210" s="59">
        <v>475.21000000000004</v>
      </c>
      <c r="AZ210" s="59">
        <v>397.02</v>
      </c>
      <c r="BA210" s="59">
        <v>0</v>
      </c>
    </row>
    <row r="211" spans="1:53" s="46" customFormat="1" outlineLevel="2">
      <c r="A211" s="46" t="s">
        <v>634</v>
      </c>
      <c r="B211" s="47" t="s">
        <v>635</v>
      </c>
      <c r="C211" s="48" t="s">
        <v>636</v>
      </c>
      <c r="D211" s="49"/>
      <c r="E211" s="50"/>
      <c r="F211" s="51">
        <v>0</v>
      </c>
      <c r="G211" s="51">
        <v>-9.43</v>
      </c>
      <c r="H211" s="52">
        <v>9.43</v>
      </c>
      <c r="I211" s="53" t="s">
        <v>157</v>
      </c>
      <c r="J211" s="54"/>
      <c r="K211" s="51">
        <v>250</v>
      </c>
      <c r="L211" s="51">
        <v>265.38</v>
      </c>
      <c r="M211" s="52">
        <v>-15.379999999999995</v>
      </c>
      <c r="N211" s="53">
        <v>-5.7954631095033522E-2</v>
      </c>
      <c r="O211" s="55"/>
      <c r="P211" s="54"/>
      <c r="Q211" s="51">
        <v>0</v>
      </c>
      <c r="R211" s="51">
        <v>0</v>
      </c>
      <c r="S211" s="52">
        <v>0</v>
      </c>
      <c r="T211" s="53">
        <v>0</v>
      </c>
      <c r="U211" s="54"/>
      <c r="V211" s="51">
        <v>250</v>
      </c>
      <c r="W211" s="51">
        <v>265.38</v>
      </c>
      <c r="X211" s="52">
        <v>-15.379999999999995</v>
      </c>
      <c r="Y211" s="53">
        <v>-5.7954631095033522E-2</v>
      </c>
      <c r="Z211" s="56"/>
      <c r="AA211" s="57">
        <v>0</v>
      </c>
      <c r="AB211" s="58"/>
      <c r="AC211" s="59">
        <v>0</v>
      </c>
      <c r="AD211" s="59">
        <v>0</v>
      </c>
      <c r="AE211" s="59">
        <v>0</v>
      </c>
      <c r="AF211" s="59">
        <v>250</v>
      </c>
      <c r="AG211" s="59">
        <v>7.7</v>
      </c>
      <c r="AH211" s="59">
        <v>7.68</v>
      </c>
      <c r="AI211" s="59">
        <v>0</v>
      </c>
      <c r="AJ211" s="59">
        <v>0</v>
      </c>
      <c r="AK211" s="59">
        <v>0</v>
      </c>
      <c r="AL211" s="59">
        <v>9.43</v>
      </c>
      <c r="AM211" s="59">
        <v>-9.43</v>
      </c>
      <c r="AN211" s="59">
        <v>0</v>
      </c>
      <c r="AO211" s="58"/>
      <c r="AP211" s="59">
        <v>0</v>
      </c>
      <c r="AQ211" s="59">
        <v>0</v>
      </c>
      <c r="AR211" s="59">
        <v>0</v>
      </c>
      <c r="AS211" s="59">
        <v>0</v>
      </c>
      <c r="AT211" s="59">
        <v>0</v>
      </c>
      <c r="AU211" s="59">
        <v>0</v>
      </c>
      <c r="AV211" s="59">
        <v>250</v>
      </c>
      <c r="AW211" s="59">
        <v>0</v>
      </c>
      <c r="AX211" s="59">
        <v>0</v>
      </c>
      <c r="AY211" s="59">
        <v>0</v>
      </c>
      <c r="AZ211" s="59">
        <v>0</v>
      </c>
      <c r="BA211" s="59">
        <v>100</v>
      </c>
    </row>
    <row r="212" spans="1:53" s="46" customFormat="1" outlineLevel="2">
      <c r="A212" s="46" t="s">
        <v>637</v>
      </c>
      <c r="B212" s="47" t="s">
        <v>638</v>
      </c>
      <c r="C212" s="48" t="s">
        <v>639</v>
      </c>
      <c r="D212" s="49"/>
      <c r="E212" s="50"/>
      <c r="F212" s="51">
        <v>0</v>
      </c>
      <c r="G212" s="51">
        <v>0</v>
      </c>
      <c r="H212" s="52">
        <v>0</v>
      </c>
      <c r="I212" s="53">
        <v>0</v>
      </c>
      <c r="J212" s="54"/>
      <c r="K212" s="51">
        <v>0</v>
      </c>
      <c r="L212" s="51">
        <v>26389</v>
      </c>
      <c r="M212" s="52">
        <v>-26389</v>
      </c>
      <c r="N212" s="53" t="s">
        <v>157</v>
      </c>
      <c r="O212" s="55"/>
      <c r="P212" s="54"/>
      <c r="Q212" s="51">
        <v>0</v>
      </c>
      <c r="R212" s="51">
        <v>0</v>
      </c>
      <c r="S212" s="52">
        <v>0</v>
      </c>
      <c r="T212" s="53">
        <v>0</v>
      </c>
      <c r="U212" s="54"/>
      <c r="V212" s="51">
        <v>0</v>
      </c>
      <c r="W212" s="51">
        <v>26389</v>
      </c>
      <c r="X212" s="52">
        <v>-26389</v>
      </c>
      <c r="Y212" s="53" t="s">
        <v>157</v>
      </c>
      <c r="Z212" s="56"/>
      <c r="AA212" s="57">
        <v>0</v>
      </c>
      <c r="AB212" s="58"/>
      <c r="AC212" s="59">
        <v>0</v>
      </c>
      <c r="AD212" s="59">
        <v>0</v>
      </c>
      <c r="AE212" s="59">
        <v>5163</v>
      </c>
      <c r="AF212" s="59">
        <v>17210</v>
      </c>
      <c r="AG212" s="59">
        <v>4016</v>
      </c>
      <c r="AH212" s="59">
        <v>0</v>
      </c>
      <c r="AI212" s="59">
        <v>0</v>
      </c>
      <c r="AJ212" s="59">
        <v>0</v>
      </c>
      <c r="AK212" s="59">
        <v>0</v>
      </c>
      <c r="AL212" s="59">
        <v>0</v>
      </c>
      <c r="AM212" s="59">
        <v>0</v>
      </c>
      <c r="AN212" s="59">
        <v>0</v>
      </c>
      <c r="AO212" s="58"/>
      <c r="AP212" s="59">
        <v>0</v>
      </c>
      <c r="AQ212" s="59">
        <v>0</v>
      </c>
      <c r="AR212" s="59">
        <v>0</v>
      </c>
      <c r="AS212" s="59">
        <v>0</v>
      </c>
      <c r="AT212" s="59">
        <v>0</v>
      </c>
      <c r="AU212" s="59">
        <v>0</v>
      </c>
      <c r="AV212" s="59">
        <v>0</v>
      </c>
      <c r="AW212" s="59">
        <v>0</v>
      </c>
      <c r="AX212" s="59">
        <v>0</v>
      </c>
      <c r="AY212" s="59">
        <v>0</v>
      </c>
      <c r="AZ212" s="59">
        <v>0</v>
      </c>
      <c r="BA212" s="59">
        <v>354866.58899999998</v>
      </c>
    </row>
    <row r="213" spans="1:53" s="46" customFormat="1" outlineLevel="2">
      <c r="A213" s="46" t="s">
        <v>640</v>
      </c>
      <c r="B213" s="47"/>
      <c r="C213" s="48" t="s">
        <v>641</v>
      </c>
      <c r="D213" s="49"/>
      <c r="E213" s="50"/>
      <c r="F213" s="51">
        <v>6485656.4299999997</v>
      </c>
      <c r="G213" s="51">
        <v>4763318.43</v>
      </c>
      <c r="H213" s="52">
        <v>1722338</v>
      </c>
      <c r="I213" s="53">
        <v>0.36158363655734016</v>
      </c>
      <c r="J213" s="54"/>
      <c r="K213" s="51">
        <v>63196733.409999996</v>
      </c>
      <c r="L213" s="51">
        <v>32364801.453000005</v>
      </c>
      <c r="M213" s="52">
        <v>30831931.956999991</v>
      </c>
      <c r="N213" s="53">
        <v>0.95263775993725652</v>
      </c>
      <c r="O213" s="55"/>
      <c r="P213" s="54"/>
      <c r="Q213" s="51">
        <v>16755512.139999999</v>
      </c>
      <c r="R213" s="51">
        <v>11460408.109999999</v>
      </c>
      <c r="S213" s="52">
        <v>5295104.0299999993</v>
      </c>
      <c r="T213" s="53">
        <v>0.46203450864717938</v>
      </c>
      <c r="U213" s="54"/>
      <c r="V213" s="51">
        <v>68409213.719999984</v>
      </c>
      <c r="W213" s="51">
        <v>35355263.621000007</v>
      </c>
      <c r="X213" s="52">
        <v>33053950.098999977</v>
      </c>
      <c r="Y213" s="53">
        <v>0.93490888523220861</v>
      </c>
      <c r="Z213" s="56"/>
      <c r="AA213" s="57">
        <v>2990462.1679999996</v>
      </c>
      <c r="AB213" s="58"/>
      <c r="AC213" s="59">
        <v>2296827.6199999992</v>
      </c>
      <c r="AD213" s="59">
        <v>2683146.98</v>
      </c>
      <c r="AE213" s="59">
        <v>3554046.9899999998</v>
      </c>
      <c r="AF213" s="59">
        <v>2566190.9419999989</v>
      </c>
      <c r="AG213" s="59">
        <v>2915692.5579999997</v>
      </c>
      <c r="AH213" s="59">
        <v>995348.47299999942</v>
      </c>
      <c r="AI213" s="59">
        <v>2879674.9899999984</v>
      </c>
      <c r="AJ213" s="59">
        <v>3013464.7899999996</v>
      </c>
      <c r="AK213" s="59">
        <v>2825042.8099999996</v>
      </c>
      <c r="AL213" s="59">
        <v>3872046.8699999987</v>
      </c>
      <c r="AM213" s="59">
        <v>4763318.43</v>
      </c>
      <c r="AN213" s="59">
        <v>5212480.3100000005</v>
      </c>
      <c r="AO213" s="58"/>
      <c r="AP213" s="59">
        <v>4898879.5169999991</v>
      </c>
      <c r="AQ213" s="59">
        <v>6778803.7829999989</v>
      </c>
      <c r="AR213" s="59">
        <v>5903361.1400000006</v>
      </c>
      <c r="AS213" s="59">
        <v>6473363.2800000003</v>
      </c>
      <c r="AT213" s="59">
        <v>5306529.87</v>
      </c>
      <c r="AU213" s="59">
        <v>4790999.09</v>
      </c>
      <c r="AV213" s="59">
        <v>5877432.0200000014</v>
      </c>
      <c r="AW213" s="59">
        <v>6411852.5700000003</v>
      </c>
      <c r="AX213" s="59">
        <v>5041401.1149999993</v>
      </c>
      <c r="AY213" s="59">
        <v>5228454.5950000007</v>
      </c>
      <c r="AZ213" s="59">
        <v>6485656.4299999997</v>
      </c>
      <c r="BA213" s="59">
        <v>64576089.589000009</v>
      </c>
    </row>
    <row r="214" spans="1:53" s="46" customFormat="1" outlineLevel="2">
      <c r="B214" s="47"/>
      <c r="C214" s="48"/>
      <c r="D214" s="49"/>
      <c r="E214" s="50"/>
      <c r="F214" s="51"/>
      <c r="G214" s="51"/>
      <c r="H214" s="52"/>
      <c r="I214" s="53"/>
      <c r="J214" s="54"/>
      <c r="K214" s="51"/>
      <c r="L214" s="51"/>
      <c r="M214" s="52"/>
      <c r="N214" s="53"/>
      <c r="O214" s="55"/>
      <c r="P214" s="54"/>
      <c r="Q214" s="51"/>
      <c r="R214" s="51"/>
      <c r="S214" s="52"/>
      <c r="T214" s="53"/>
      <c r="U214" s="54"/>
      <c r="V214" s="51"/>
      <c r="W214" s="51"/>
      <c r="X214" s="52"/>
      <c r="Y214" s="53"/>
      <c r="Z214" s="56"/>
      <c r="AA214" s="57"/>
      <c r="AB214" s="58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8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</row>
    <row r="215" spans="1:53" s="119" customFormat="1" outlineLevel="1">
      <c r="A215" s="119" t="s">
        <v>642</v>
      </c>
      <c r="B215" s="120" t="s">
        <v>643</v>
      </c>
      <c r="C215" s="121" t="s">
        <v>644</v>
      </c>
      <c r="D215" s="135"/>
      <c r="E215" s="135"/>
      <c r="F215" s="123">
        <v>1797.18</v>
      </c>
      <c r="G215" s="123">
        <v>5641.11</v>
      </c>
      <c r="H215" s="143">
        <v>-3843.9299999999994</v>
      </c>
      <c r="I215" s="144">
        <v>-0.68141376431234268</v>
      </c>
      <c r="J215" s="137"/>
      <c r="K215" s="123">
        <v>115472.62</v>
      </c>
      <c r="L215" s="123">
        <v>59654.49</v>
      </c>
      <c r="M215" s="143">
        <v>55818.13</v>
      </c>
      <c r="N215" s="138">
        <v>0.9356903394866003</v>
      </c>
      <c r="O215" s="139"/>
      <c r="P215" s="139"/>
      <c r="Q215" s="123">
        <v>19530.22</v>
      </c>
      <c r="R215" s="123">
        <v>9111.99</v>
      </c>
      <c r="S215" s="143">
        <v>10418.230000000001</v>
      </c>
      <c r="T215" s="144">
        <v>1.143353976463978</v>
      </c>
      <c r="U215" s="139"/>
      <c r="V215" s="123">
        <v>118329.44</v>
      </c>
      <c r="W215" s="123">
        <v>63265.95</v>
      </c>
      <c r="X215" s="143">
        <v>55063.490000000005</v>
      </c>
      <c r="Y215" s="138">
        <v>0.87034953241040414</v>
      </c>
      <c r="AA215" s="141">
        <v>3611.46</v>
      </c>
      <c r="AB215" s="142"/>
      <c r="AC215" s="123">
        <v>4426.51</v>
      </c>
      <c r="AD215" s="123">
        <v>2934.8</v>
      </c>
      <c r="AE215" s="123">
        <v>4872.87</v>
      </c>
      <c r="AF215" s="123">
        <v>4341.1099999999997</v>
      </c>
      <c r="AG215" s="123">
        <v>6469.1900000000005</v>
      </c>
      <c r="AH215" s="123">
        <v>7926.14</v>
      </c>
      <c r="AI215" s="123">
        <v>9273.19</v>
      </c>
      <c r="AJ215" s="123">
        <v>10298.69</v>
      </c>
      <c r="AK215" s="123">
        <v>1283</v>
      </c>
      <c r="AL215" s="123">
        <v>2187.88</v>
      </c>
      <c r="AM215" s="123">
        <v>5641.11</v>
      </c>
      <c r="AN215" s="123">
        <v>2856.82</v>
      </c>
      <c r="AO215" s="142"/>
      <c r="AP215" s="123">
        <v>2064.8200000000002</v>
      </c>
      <c r="AQ215" s="123">
        <v>15756.15</v>
      </c>
      <c r="AR215" s="123">
        <v>3544.4500000000003</v>
      </c>
      <c r="AS215" s="123">
        <v>3256.5</v>
      </c>
      <c r="AT215" s="123">
        <v>5283.34</v>
      </c>
      <c r="AU215" s="123">
        <v>22179.14</v>
      </c>
      <c r="AV215" s="123">
        <v>21813.71</v>
      </c>
      <c r="AW215" s="123">
        <v>22044.29</v>
      </c>
      <c r="AX215" s="123">
        <v>12625.880000000001</v>
      </c>
      <c r="AY215" s="123">
        <v>5107.16</v>
      </c>
      <c r="AZ215" s="123">
        <v>1797.18</v>
      </c>
      <c r="BA215" s="123">
        <v>-220.53</v>
      </c>
    </row>
    <row r="216" spans="1:53" s="119" customFormat="1" outlineLevel="2">
      <c r="A216" s="119" t="s">
        <v>645</v>
      </c>
      <c r="B216" s="120" t="s">
        <v>646</v>
      </c>
      <c r="C216" s="121" t="s">
        <v>647</v>
      </c>
      <c r="D216" s="135"/>
      <c r="E216" s="135"/>
      <c r="F216" s="123">
        <v>76730.19</v>
      </c>
      <c r="G216" s="123">
        <v>60349.72</v>
      </c>
      <c r="H216" s="143">
        <v>16380.470000000001</v>
      </c>
      <c r="I216" s="144">
        <v>0.2714257829199539</v>
      </c>
      <c r="J216" s="137"/>
      <c r="K216" s="123">
        <v>912394.03</v>
      </c>
      <c r="L216" s="123">
        <v>811826.53</v>
      </c>
      <c r="M216" s="143">
        <v>100567.5</v>
      </c>
      <c r="N216" s="138">
        <v>0.12387806542858361</v>
      </c>
      <c r="O216" s="139"/>
      <c r="P216" s="139"/>
      <c r="Q216" s="123">
        <v>232434.17</v>
      </c>
      <c r="R216" s="123">
        <v>182291.11000000002</v>
      </c>
      <c r="S216" s="143">
        <v>50143.06</v>
      </c>
      <c r="T216" s="144">
        <v>0.27507134056071081</v>
      </c>
      <c r="U216" s="139"/>
      <c r="V216" s="123">
        <v>1001818.9400000001</v>
      </c>
      <c r="W216" s="123">
        <v>895805.01</v>
      </c>
      <c r="X216" s="143">
        <v>106013.93000000005</v>
      </c>
      <c r="Y216" s="138">
        <v>0.11834487284236114</v>
      </c>
      <c r="AA216" s="141">
        <v>83978.48</v>
      </c>
      <c r="AB216" s="142"/>
      <c r="AC216" s="123">
        <v>81238.28</v>
      </c>
      <c r="AD216" s="123">
        <v>80604.150000000009</v>
      </c>
      <c r="AE216" s="123">
        <v>76392.759999999995</v>
      </c>
      <c r="AF216" s="123">
        <v>64525.440000000002</v>
      </c>
      <c r="AG216" s="123">
        <v>68744.42</v>
      </c>
      <c r="AH216" s="123">
        <v>86384.73</v>
      </c>
      <c r="AI216" s="123">
        <v>89348.63</v>
      </c>
      <c r="AJ216" s="123">
        <v>82297.009999999995</v>
      </c>
      <c r="AK216" s="123">
        <v>69437.89</v>
      </c>
      <c r="AL216" s="123">
        <v>52503.5</v>
      </c>
      <c r="AM216" s="123">
        <v>60349.72</v>
      </c>
      <c r="AN216" s="123">
        <v>89424.91</v>
      </c>
      <c r="AO216" s="142"/>
      <c r="AP216" s="123">
        <v>94804.38</v>
      </c>
      <c r="AQ216" s="123">
        <v>95617.95</v>
      </c>
      <c r="AR216" s="123">
        <v>87835.680000000008</v>
      </c>
      <c r="AS216" s="123">
        <v>72283.58</v>
      </c>
      <c r="AT216" s="123">
        <v>71179.44</v>
      </c>
      <c r="AU216" s="123">
        <v>85335.82</v>
      </c>
      <c r="AV216" s="123">
        <v>87885.3</v>
      </c>
      <c r="AW216" s="123">
        <v>85017.71</v>
      </c>
      <c r="AX216" s="123">
        <v>89730.09</v>
      </c>
      <c r="AY216" s="123">
        <v>65973.89</v>
      </c>
      <c r="AZ216" s="123">
        <v>76730.19</v>
      </c>
      <c r="BA216" s="123">
        <v>-4252.67</v>
      </c>
    </row>
    <row r="217" spans="1:53" s="46" customFormat="1" outlineLevel="2">
      <c r="A217" s="46" t="s">
        <v>648</v>
      </c>
      <c r="B217" s="47"/>
      <c r="C217" s="48" t="s">
        <v>649</v>
      </c>
      <c r="D217" s="49"/>
      <c r="E217" s="50"/>
      <c r="F217" s="51">
        <v>78527.37</v>
      </c>
      <c r="G217" s="51">
        <v>65990.83</v>
      </c>
      <c r="H217" s="52">
        <v>12536.539999999994</v>
      </c>
      <c r="I217" s="53">
        <v>0.18997397062591867</v>
      </c>
      <c r="J217" s="54"/>
      <c r="K217" s="51">
        <v>1027866.65</v>
      </c>
      <c r="L217" s="51">
        <v>871481.02</v>
      </c>
      <c r="M217" s="52">
        <v>156385.63</v>
      </c>
      <c r="N217" s="53">
        <v>0.17944811924877033</v>
      </c>
      <c r="O217" s="55"/>
      <c r="P217" s="54"/>
      <c r="Q217" s="51">
        <v>251964.39</v>
      </c>
      <c r="R217" s="51">
        <v>191403.1</v>
      </c>
      <c r="S217" s="52">
        <v>60561.290000000008</v>
      </c>
      <c r="T217" s="53">
        <v>0.316407048788656</v>
      </c>
      <c r="U217" s="54"/>
      <c r="V217" s="51">
        <v>1120148.3800000001</v>
      </c>
      <c r="W217" s="51">
        <v>959070.96</v>
      </c>
      <c r="X217" s="52">
        <v>161077.42000000016</v>
      </c>
      <c r="Y217" s="53">
        <v>0.16795151424457702</v>
      </c>
      <c r="Z217" s="56"/>
      <c r="AA217" s="57">
        <v>87589.94</v>
      </c>
      <c r="AB217" s="58"/>
      <c r="AC217" s="59">
        <v>85664.79</v>
      </c>
      <c r="AD217" s="59">
        <v>83538.950000000012</v>
      </c>
      <c r="AE217" s="59">
        <v>81265.62999999999</v>
      </c>
      <c r="AF217" s="59">
        <v>68866.55</v>
      </c>
      <c r="AG217" s="59">
        <v>75213.61</v>
      </c>
      <c r="AH217" s="59">
        <v>94310.87</v>
      </c>
      <c r="AI217" s="59">
        <v>98621.82</v>
      </c>
      <c r="AJ217" s="59">
        <v>92595.7</v>
      </c>
      <c r="AK217" s="59">
        <v>70720.89</v>
      </c>
      <c r="AL217" s="59">
        <v>54691.38</v>
      </c>
      <c r="AM217" s="59">
        <v>65990.83</v>
      </c>
      <c r="AN217" s="59">
        <v>92281.73000000001</v>
      </c>
      <c r="AO217" s="58"/>
      <c r="AP217" s="59">
        <v>96869.200000000012</v>
      </c>
      <c r="AQ217" s="59">
        <v>111374.09999999999</v>
      </c>
      <c r="AR217" s="59">
        <v>91380.13</v>
      </c>
      <c r="AS217" s="59">
        <v>75540.08</v>
      </c>
      <c r="AT217" s="59">
        <v>76462.78</v>
      </c>
      <c r="AU217" s="59">
        <v>107514.96</v>
      </c>
      <c r="AV217" s="59">
        <v>109699.01000000001</v>
      </c>
      <c r="AW217" s="59">
        <v>107062</v>
      </c>
      <c r="AX217" s="59">
        <v>102355.97</v>
      </c>
      <c r="AY217" s="59">
        <v>71081.05</v>
      </c>
      <c r="AZ217" s="59">
        <v>78527.37</v>
      </c>
      <c r="BA217" s="59">
        <v>-4473.2</v>
      </c>
    </row>
    <row r="218" spans="1:53" s="46" customFormat="1" outlineLevel="2">
      <c r="B218" s="47"/>
      <c r="C218" s="48"/>
      <c r="D218" s="49"/>
      <c r="E218" s="50"/>
      <c r="F218" s="51"/>
      <c r="G218" s="51"/>
      <c r="H218" s="52"/>
      <c r="I218" s="53"/>
      <c r="J218" s="54"/>
      <c r="K218" s="51"/>
      <c r="L218" s="51"/>
      <c r="M218" s="52"/>
      <c r="N218" s="53"/>
      <c r="O218" s="55"/>
      <c r="P218" s="54"/>
      <c r="Q218" s="51"/>
      <c r="R218" s="51"/>
      <c r="S218" s="52"/>
      <c r="T218" s="53"/>
      <c r="U218" s="54"/>
      <c r="V218" s="51"/>
      <c r="W218" s="51"/>
      <c r="X218" s="52"/>
      <c r="Y218" s="53"/>
      <c r="Z218" s="56"/>
      <c r="AA218" s="57"/>
      <c r="AB218" s="58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8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</row>
    <row r="219" spans="1:53" s="119" customFormat="1" outlineLevel="1">
      <c r="A219" s="119" t="s">
        <v>650</v>
      </c>
      <c r="B219" s="120" t="s">
        <v>651</v>
      </c>
      <c r="C219" s="121" t="s">
        <v>407</v>
      </c>
      <c r="D219" s="135"/>
      <c r="E219" s="135"/>
      <c r="F219" s="123">
        <v>58035.090000000004</v>
      </c>
      <c r="G219" s="123">
        <v>278820.97000000003</v>
      </c>
      <c r="H219" s="143">
        <v>-220785.88000000003</v>
      </c>
      <c r="I219" s="144">
        <v>-0.7918553615246372</v>
      </c>
      <c r="J219" s="137"/>
      <c r="K219" s="123">
        <v>813157.03</v>
      </c>
      <c r="L219" s="123">
        <v>729288.72499999998</v>
      </c>
      <c r="M219" s="143">
        <v>83868.305000000051</v>
      </c>
      <c r="N219" s="138">
        <v>0.11500013934810258</v>
      </c>
      <c r="O219" s="139"/>
      <c r="P219" s="139"/>
      <c r="Q219" s="123">
        <v>247903.15</v>
      </c>
      <c r="R219" s="123">
        <v>192982.07</v>
      </c>
      <c r="S219" s="143">
        <v>54921.079999999987</v>
      </c>
      <c r="T219" s="144">
        <v>0.28459162035105118</v>
      </c>
      <c r="U219" s="139"/>
      <c r="V219" s="123">
        <v>842378.74</v>
      </c>
      <c r="W219" s="123">
        <v>701182.56499999994</v>
      </c>
      <c r="X219" s="143">
        <v>141196.17500000005</v>
      </c>
      <c r="Y219" s="138">
        <v>0.20136863357405366</v>
      </c>
      <c r="AA219" s="141">
        <v>-28106.16</v>
      </c>
      <c r="AB219" s="142"/>
      <c r="AC219" s="123">
        <v>157962.96</v>
      </c>
      <c r="AD219" s="123">
        <v>25125.625</v>
      </c>
      <c r="AE219" s="123">
        <v>164312.51</v>
      </c>
      <c r="AF219" s="123">
        <v>20081.260000000002</v>
      </c>
      <c r="AG219" s="123">
        <v>100023.42</v>
      </c>
      <c r="AH219" s="123">
        <v>95637.06</v>
      </c>
      <c r="AI219" s="123">
        <v>43595.76</v>
      </c>
      <c r="AJ219" s="123">
        <v>-70431.94</v>
      </c>
      <c r="AK219" s="123">
        <v>119277.16</v>
      </c>
      <c r="AL219" s="123">
        <v>-205116.06</v>
      </c>
      <c r="AM219" s="123">
        <v>278820.97000000003</v>
      </c>
      <c r="AN219" s="123">
        <v>29221.71</v>
      </c>
      <c r="AO219" s="142"/>
      <c r="AP219" s="123">
        <v>74558.25</v>
      </c>
      <c r="AQ219" s="123">
        <v>122176.44</v>
      </c>
      <c r="AR219" s="123">
        <v>27384.89</v>
      </c>
      <c r="AS219" s="123">
        <v>57728.23</v>
      </c>
      <c r="AT219" s="123">
        <v>62936.380000000005</v>
      </c>
      <c r="AU219" s="123">
        <v>7960.64</v>
      </c>
      <c r="AV219" s="123">
        <v>84554.08</v>
      </c>
      <c r="AW219" s="123">
        <v>127954.97</v>
      </c>
      <c r="AX219" s="123">
        <v>107694.25</v>
      </c>
      <c r="AY219" s="123">
        <v>82173.81</v>
      </c>
      <c r="AZ219" s="123">
        <v>58035.090000000004</v>
      </c>
      <c r="BA219" s="123">
        <v>-181279.84</v>
      </c>
    </row>
    <row r="220" spans="1:53" s="119" customFormat="1" outlineLevel="2">
      <c r="A220" s="119" t="s">
        <v>652</v>
      </c>
      <c r="B220" s="120" t="s">
        <v>653</v>
      </c>
      <c r="C220" s="121" t="s">
        <v>654</v>
      </c>
      <c r="D220" s="135"/>
      <c r="E220" s="135"/>
      <c r="F220" s="123">
        <v>782.96</v>
      </c>
      <c r="G220" s="123">
        <v>-290.24</v>
      </c>
      <c r="H220" s="143">
        <v>1073.2</v>
      </c>
      <c r="I220" s="144">
        <v>3.6976295479603087</v>
      </c>
      <c r="J220" s="137"/>
      <c r="K220" s="123">
        <v>1555.2</v>
      </c>
      <c r="L220" s="123">
        <v>226.82</v>
      </c>
      <c r="M220" s="143">
        <v>1328.38</v>
      </c>
      <c r="N220" s="138">
        <v>5.8565382241424926</v>
      </c>
      <c r="O220" s="139"/>
      <c r="P220" s="139"/>
      <c r="Q220" s="123">
        <v>797.76</v>
      </c>
      <c r="R220" s="123">
        <v>-290.24</v>
      </c>
      <c r="S220" s="143">
        <v>1088</v>
      </c>
      <c r="T220" s="144">
        <v>3.7486218302094816</v>
      </c>
      <c r="U220" s="139"/>
      <c r="V220" s="123">
        <v>1640.72</v>
      </c>
      <c r="W220" s="123">
        <v>6841.09</v>
      </c>
      <c r="X220" s="143">
        <v>-5200.37</v>
      </c>
      <c r="Y220" s="138">
        <v>-0.76016687399230232</v>
      </c>
      <c r="AA220" s="141">
        <v>6614.27</v>
      </c>
      <c r="AB220" s="142"/>
      <c r="AC220" s="123">
        <v>0</v>
      </c>
      <c r="AD220" s="123">
        <v>221.02</v>
      </c>
      <c r="AE220" s="123">
        <v>296.04000000000002</v>
      </c>
      <c r="AF220" s="123">
        <v>0</v>
      </c>
      <c r="AG220" s="123">
        <v>0</v>
      </c>
      <c r="AH220" s="123">
        <v>0</v>
      </c>
      <c r="AI220" s="123">
        <v>1.1599999999999999</v>
      </c>
      <c r="AJ220" s="123">
        <v>-1.1599999999999999</v>
      </c>
      <c r="AK220" s="123">
        <v>0</v>
      </c>
      <c r="AL220" s="123">
        <v>0</v>
      </c>
      <c r="AM220" s="123">
        <v>-290.24</v>
      </c>
      <c r="AN220" s="123">
        <v>85.52</v>
      </c>
      <c r="AO220" s="142"/>
      <c r="AP220" s="123">
        <v>59.54</v>
      </c>
      <c r="AQ220" s="123">
        <v>0</v>
      </c>
      <c r="AR220" s="123">
        <v>209.86</v>
      </c>
      <c r="AS220" s="123">
        <v>4.59</v>
      </c>
      <c r="AT220" s="123">
        <v>179.61</v>
      </c>
      <c r="AU220" s="123">
        <v>166.12</v>
      </c>
      <c r="AV220" s="123">
        <v>139.19</v>
      </c>
      <c r="AW220" s="123">
        <v>-1.47</v>
      </c>
      <c r="AX220" s="123">
        <v>0</v>
      </c>
      <c r="AY220" s="123">
        <v>14.8</v>
      </c>
      <c r="AZ220" s="123">
        <v>782.96</v>
      </c>
      <c r="BA220" s="123">
        <v>1612.26</v>
      </c>
    </row>
    <row r="221" spans="1:53" s="46" customFormat="1" outlineLevel="2">
      <c r="A221" s="46" t="s">
        <v>655</v>
      </c>
      <c r="B221" s="47" t="s">
        <v>656</v>
      </c>
      <c r="C221" s="48" t="s">
        <v>657</v>
      </c>
      <c r="D221" s="49"/>
      <c r="E221" s="50"/>
      <c r="F221" s="51">
        <v>23579.200000000001</v>
      </c>
      <c r="G221" s="51">
        <v>19694.14</v>
      </c>
      <c r="H221" s="52">
        <v>3885.0600000000013</v>
      </c>
      <c r="I221" s="53">
        <v>0.19726984778213222</v>
      </c>
      <c r="J221" s="54"/>
      <c r="K221" s="51">
        <v>227289.26</v>
      </c>
      <c r="L221" s="51">
        <v>187607.54</v>
      </c>
      <c r="M221" s="52">
        <v>39681.72</v>
      </c>
      <c r="N221" s="53">
        <v>0.21151452654834663</v>
      </c>
      <c r="O221" s="55"/>
      <c r="P221" s="54"/>
      <c r="Q221" s="51">
        <v>74168.600000000006</v>
      </c>
      <c r="R221" s="51">
        <v>61416.86</v>
      </c>
      <c r="S221" s="52">
        <v>12751.740000000005</v>
      </c>
      <c r="T221" s="53">
        <v>0.20762604926399697</v>
      </c>
      <c r="U221" s="54"/>
      <c r="V221" s="51">
        <v>262256.56</v>
      </c>
      <c r="W221" s="51">
        <v>208644.42</v>
      </c>
      <c r="X221" s="52">
        <v>53612.139999999985</v>
      </c>
      <c r="Y221" s="53">
        <v>0.25695458330493565</v>
      </c>
      <c r="Z221" s="56"/>
      <c r="AA221" s="57">
        <v>21036.880000000001</v>
      </c>
      <c r="AB221" s="58"/>
      <c r="AC221" s="59">
        <v>17820.62</v>
      </c>
      <c r="AD221" s="59">
        <v>11734.03</v>
      </c>
      <c r="AE221" s="59">
        <v>15564.220000000001</v>
      </c>
      <c r="AF221" s="59">
        <v>11357.7</v>
      </c>
      <c r="AG221" s="59">
        <v>15332.1</v>
      </c>
      <c r="AH221" s="59">
        <v>14828.15</v>
      </c>
      <c r="AI221" s="59">
        <v>18217.95</v>
      </c>
      <c r="AJ221" s="59">
        <v>21335.91</v>
      </c>
      <c r="AK221" s="59">
        <v>22505.24</v>
      </c>
      <c r="AL221" s="59">
        <v>19217.48</v>
      </c>
      <c r="AM221" s="59">
        <v>19694.14</v>
      </c>
      <c r="AN221" s="59">
        <v>34967.300000000003</v>
      </c>
      <c r="AO221" s="58"/>
      <c r="AP221" s="59">
        <v>22120.74</v>
      </c>
      <c r="AQ221" s="59">
        <v>14130.74</v>
      </c>
      <c r="AR221" s="59">
        <v>23156.83</v>
      </c>
      <c r="AS221" s="59">
        <v>27471.440000000002</v>
      </c>
      <c r="AT221" s="59">
        <v>21113.52</v>
      </c>
      <c r="AU221" s="59">
        <v>23337.95</v>
      </c>
      <c r="AV221" s="59">
        <v>4090.31</v>
      </c>
      <c r="AW221" s="59">
        <v>17699.13</v>
      </c>
      <c r="AX221" s="59">
        <v>19467.21</v>
      </c>
      <c r="AY221" s="59">
        <v>31122.190000000002</v>
      </c>
      <c r="AZ221" s="59">
        <v>23579.200000000001</v>
      </c>
      <c r="BA221" s="59">
        <v>10113.18</v>
      </c>
    </row>
    <row r="222" spans="1:53" s="46" customFormat="1" outlineLevel="2">
      <c r="A222" s="46" t="s">
        <v>658</v>
      </c>
      <c r="B222" s="47" t="s">
        <v>659</v>
      </c>
      <c r="C222" s="48" t="s">
        <v>592</v>
      </c>
      <c r="D222" s="49"/>
      <c r="E222" s="50"/>
      <c r="F222" s="51">
        <v>63687.82</v>
      </c>
      <c r="G222" s="51">
        <v>3812.04</v>
      </c>
      <c r="H222" s="52">
        <v>59875.78</v>
      </c>
      <c r="I222" s="53" t="s">
        <v>157</v>
      </c>
      <c r="J222" s="54"/>
      <c r="K222" s="51">
        <v>339751.47000000003</v>
      </c>
      <c r="L222" s="51">
        <v>611109.23</v>
      </c>
      <c r="M222" s="52">
        <v>-271357.75999999995</v>
      </c>
      <c r="N222" s="53">
        <v>-0.44404133774906324</v>
      </c>
      <c r="O222" s="55"/>
      <c r="P222" s="54"/>
      <c r="Q222" s="51">
        <v>117252.83</v>
      </c>
      <c r="R222" s="51">
        <v>133210.53</v>
      </c>
      <c r="S222" s="52">
        <v>-15957.699999999997</v>
      </c>
      <c r="T222" s="53">
        <v>-0.1197930824237393</v>
      </c>
      <c r="U222" s="54"/>
      <c r="V222" s="51">
        <v>420706.39</v>
      </c>
      <c r="W222" s="51">
        <v>650523.25</v>
      </c>
      <c r="X222" s="52">
        <v>-229816.86</v>
      </c>
      <c r="Y222" s="53">
        <v>-0.35328000959227818</v>
      </c>
      <c r="Z222" s="56"/>
      <c r="AA222" s="57">
        <v>39414.020000000004</v>
      </c>
      <c r="AB222" s="58"/>
      <c r="AC222" s="59">
        <v>43514.64</v>
      </c>
      <c r="AD222" s="59">
        <v>82445.97</v>
      </c>
      <c r="AE222" s="59">
        <v>71718.430000000008</v>
      </c>
      <c r="AF222" s="59">
        <v>-645.57000000000005</v>
      </c>
      <c r="AG222" s="59">
        <v>34362.910000000003</v>
      </c>
      <c r="AH222" s="59">
        <v>86000.960000000006</v>
      </c>
      <c r="AI222" s="59">
        <v>93690.23</v>
      </c>
      <c r="AJ222" s="59">
        <v>66811.13</v>
      </c>
      <c r="AK222" s="59">
        <v>45218.33</v>
      </c>
      <c r="AL222" s="59">
        <v>84180.160000000003</v>
      </c>
      <c r="AM222" s="59">
        <v>3812.04</v>
      </c>
      <c r="AN222" s="59">
        <v>80954.92</v>
      </c>
      <c r="AO222" s="58"/>
      <c r="AP222" s="59">
        <v>87607.05</v>
      </c>
      <c r="AQ222" s="59">
        <v>19750.650000000001</v>
      </c>
      <c r="AR222" s="59">
        <v>6659.9400000000005</v>
      </c>
      <c r="AS222" s="59">
        <v>40807.950000000004</v>
      </c>
      <c r="AT222" s="59">
        <v>14524.33</v>
      </c>
      <c r="AU222" s="59">
        <v>-37947.090000000004</v>
      </c>
      <c r="AV222" s="59">
        <v>44262</v>
      </c>
      <c r="AW222" s="59">
        <v>46833.81</v>
      </c>
      <c r="AX222" s="59">
        <v>18896.77</v>
      </c>
      <c r="AY222" s="59">
        <v>34668.239999999998</v>
      </c>
      <c r="AZ222" s="59">
        <v>63687.82</v>
      </c>
      <c r="BA222" s="59">
        <v>2194.9</v>
      </c>
    </row>
    <row r="223" spans="1:53" s="46" customFormat="1" outlineLevel="2">
      <c r="A223" s="46" t="s">
        <v>660</v>
      </c>
      <c r="B223" s="47" t="s">
        <v>661</v>
      </c>
      <c r="C223" s="48" t="s">
        <v>595</v>
      </c>
      <c r="D223" s="49"/>
      <c r="E223" s="50"/>
      <c r="F223" s="51">
        <v>15152.76</v>
      </c>
      <c r="G223" s="51">
        <v>14402.130000000001</v>
      </c>
      <c r="H223" s="52">
        <v>750.6299999999992</v>
      </c>
      <c r="I223" s="53">
        <v>5.2119374009261074E-2</v>
      </c>
      <c r="J223" s="54"/>
      <c r="K223" s="51">
        <v>139849.48000000001</v>
      </c>
      <c r="L223" s="51">
        <v>141112.41</v>
      </c>
      <c r="M223" s="52">
        <v>-1262.929999999993</v>
      </c>
      <c r="N223" s="53">
        <v>-8.949815257212267E-3</v>
      </c>
      <c r="O223" s="55"/>
      <c r="P223" s="54"/>
      <c r="Q223" s="51">
        <v>13698.35</v>
      </c>
      <c r="R223" s="51">
        <v>41359.03</v>
      </c>
      <c r="S223" s="52">
        <v>-27660.68</v>
      </c>
      <c r="T223" s="53">
        <v>-0.66879421495136615</v>
      </c>
      <c r="U223" s="54"/>
      <c r="V223" s="51">
        <v>149880.75</v>
      </c>
      <c r="W223" s="51">
        <v>155003.09</v>
      </c>
      <c r="X223" s="52">
        <v>-5122.3399999999965</v>
      </c>
      <c r="Y223" s="53">
        <v>-3.3046696036833821E-2</v>
      </c>
      <c r="Z223" s="56"/>
      <c r="AA223" s="57">
        <v>13890.68</v>
      </c>
      <c r="AB223" s="58"/>
      <c r="AC223" s="59">
        <v>5722.17</v>
      </c>
      <c r="AD223" s="59">
        <v>15279.39</v>
      </c>
      <c r="AE223" s="59">
        <v>10139.200000000001</v>
      </c>
      <c r="AF223" s="59">
        <v>110.65</v>
      </c>
      <c r="AG223" s="59">
        <v>26839.55</v>
      </c>
      <c r="AH223" s="59">
        <v>10414.120000000001</v>
      </c>
      <c r="AI223" s="59">
        <v>17440.810000000001</v>
      </c>
      <c r="AJ223" s="59">
        <v>13807.49</v>
      </c>
      <c r="AK223" s="59">
        <v>13337.27</v>
      </c>
      <c r="AL223" s="59">
        <v>13619.630000000001</v>
      </c>
      <c r="AM223" s="59">
        <v>14402.130000000001</v>
      </c>
      <c r="AN223" s="59">
        <v>10031.27</v>
      </c>
      <c r="AO223" s="58"/>
      <c r="AP223" s="59">
        <v>10889.880000000001</v>
      </c>
      <c r="AQ223" s="59">
        <v>176.23</v>
      </c>
      <c r="AR223" s="59">
        <v>10427.780000000001</v>
      </c>
      <c r="AS223" s="59">
        <v>4208.12</v>
      </c>
      <c r="AT223" s="59">
        <v>3336.23</v>
      </c>
      <c r="AU223" s="59">
        <v>3476.51</v>
      </c>
      <c r="AV223" s="59">
        <v>88183.46</v>
      </c>
      <c r="AW223" s="59">
        <v>5452.92</v>
      </c>
      <c r="AX223" s="59">
        <v>-14666.56</v>
      </c>
      <c r="AY223" s="59">
        <v>13212.15</v>
      </c>
      <c r="AZ223" s="59">
        <v>15152.76</v>
      </c>
      <c r="BA223" s="59">
        <v>-26198.79</v>
      </c>
    </row>
    <row r="224" spans="1:53" s="46" customFormat="1" outlineLevel="2">
      <c r="A224" s="46" t="s">
        <v>662</v>
      </c>
      <c r="B224" s="47" t="s">
        <v>663</v>
      </c>
      <c r="C224" s="48" t="s">
        <v>664</v>
      </c>
      <c r="D224" s="49"/>
      <c r="E224" s="50"/>
      <c r="F224" s="51">
        <v>2379.92</v>
      </c>
      <c r="G224" s="51">
        <v>6018.27</v>
      </c>
      <c r="H224" s="52">
        <v>-3638.3500000000004</v>
      </c>
      <c r="I224" s="53">
        <v>-0.60455080945188566</v>
      </c>
      <c r="J224" s="54"/>
      <c r="K224" s="51">
        <v>77497.41</v>
      </c>
      <c r="L224" s="51">
        <v>80533.043999999994</v>
      </c>
      <c r="M224" s="52">
        <v>-3035.6339999999909</v>
      </c>
      <c r="N224" s="53">
        <v>-3.7694266219466276E-2</v>
      </c>
      <c r="O224" s="55"/>
      <c r="P224" s="54"/>
      <c r="Q224" s="51">
        <v>23864.38</v>
      </c>
      <c r="R224" s="51">
        <v>13735.54</v>
      </c>
      <c r="S224" s="52">
        <v>10128.84</v>
      </c>
      <c r="T224" s="53">
        <v>0.73741840510092793</v>
      </c>
      <c r="U224" s="54"/>
      <c r="V224" s="51">
        <v>80485.010000000009</v>
      </c>
      <c r="W224" s="51">
        <v>85948.403999999995</v>
      </c>
      <c r="X224" s="52">
        <v>-5463.3939999999857</v>
      </c>
      <c r="Y224" s="53">
        <v>-6.3565973837047471E-2</v>
      </c>
      <c r="Z224" s="56"/>
      <c r="AA224" s="57">
        <v>5415.36</v>
      </c>
      <c r="AB224" s="58"/>
      <c r="AC224" s="59">
        <v>5540.3</v>
      </c>
      <c r="AD224" s="59">
        <v>9932.2740000000013</v>
      </c>
      <c r="AE224" s="59">
        <v>14566.77</v>
      </c>
      <c r="AF224" s="59">
        <v>1443.6000000000001</v>
      </c>
      <c r="AG224" s="59">
        <v>1717.6200000000001</v>
      </c>
      <c r="AH224" s="59">
        <v>19645.420000000002</v>
      </c>
      <c r="AI224" s="59">
        <v>9015.85</v>
      </c>
      <c r="AJ224" s="59">
        <v>4935.67</v>
      </c>
      <c r="AK224" s="59">
        <v>2768.2200000000003</v>
      </c>
      <c r="AL224" s="59">
        <v>4949.05</v>
      </c>
      <c r="AM224" s="59">
        <v>6018.27</v>
      </c>
      <c r="AN224" s="59">
        <v>2987.6</v>
      </c>
      <c r="AO224" s="58"/>
      <c r="AP224" s="59">
        <v>2932.64</v>
      </c>
      <c r="AQ224" s="59">
        <v>4574.32</v>
      </c>
      <c r="AR224" s="59">
        <v>4464.8500000000004</v>
      </c>
      <c r="AS224" s="59">
        <v>19781.920000000002</v>
      </c>
      <c r="AT224" s="59">
        <v>16495.95</v>
      </c>
      <c r="AU224" s="59">
        <v>2667.85</v>
      </c>
      <c r="AV224" s="59">
        <v>2165.27</v>
      </c>
      <c r="AW224" s="59">
        <v>550.23</v>
      </c>
      <c r="AX224" s="59">
        <v>1358.4</v>
      </c>
      <c r="AY224" s="59">
        <v>20126.060000000001</v>
      </c>
      <c r="AZ224" s="59">
        <v>2379.92</v>
      </c>
      <c r="BA224" s="59">
        <v>236.18</v>
      </c>
    </row>
    <row r="225" spans="1:53" s="46" customFormat="1" outlineLevel="2">
      <c r="A225" s="46" t="s">
        <v>665</v>
      </c>
      <c r="B225" s="47" t="s">
        <v>666</v>
      </c>
      <c r="C225" s="48" t="s">
        <v>667</v>
      </c>
      <c r="D225" s="49"/>
      <c r="E225" s="50"/>
      <c r="F225" s="51">
        <v>80038.41</v>
      </c>
      <c r="G225" s="51">
        <v>114440.91</v>
      </c>
      <c r="H225" s="52">
        <v>-34402.5</v>
      </c>
      <c r="I225" s="53">
        <v>-0.30061365293232989</v>
      </c>
      <c r="J225" s="54"/>
      <c r="K225" s="51">
        <v>1063220.97</v>
      </c>
      <c r="L225" s="51">
        <v>1260165.4809999999</v>
      </c>
      <c r="M225" s="52">
        <v>-196944.51099999994</v>
      </c>
      <c r="N225" s="53">
        <v>-0.15628464195330546</v>
      </c>
      <c r="O225" s="55"/>
      <c r="P225" s="54"/>
      <c r="Q225" s="51">
        <v>262446.23</v>
      </c>
      <c r="R225" s="51">
        <v>369107.56</v>
      </c>
      <c r="S225" s="52">
        <v>-106661.33000000002</v>
      </c>
      <c r="T225" s="53">
        <v>-0.28897086258542093</v>
      </c>
      <c r="U225" s="54"/>
      <c r="V225" s="51">
        <v>1182830.0800000001</v>
      </c>
      <c r="W225" s="51">
        <v>1375106.4209999999</v>
      </c>
      <c r="X225" s="52">
        <v>-192276.34099999978</v>
      </c>
      <c r="Y225" s="53">
        <v>-0.13982651674346286</v>
      </c>
      <c r="Z225" s="56"/>
      <c r="AA225" s="57">
        <v>114940.94</v>
      </c>
      <c r="AB225" s="58"/>
      <c r="AC225" s="59">
        <v>113121.07</v>
      </c>
      <c r="AD225" s="59">
        <v>102548.30100000001</v>
      </c>
      <c r="AE225" s="59">
        <v>129038.63</v>
      </c>
      <c r="AF225" s="59">
        <v>57740.700000000004</v>
      </c>
      <c r="AG225" s="59">
        <v>114654.25</v>
      </c>
      <c r="AH225" s="59">
        <v>143341.09</v>
      </c>
      <c r="AI225" s="59">
        <v>116005.25</v>
      </c>
      <c r="AJ225" s="59">
        <v>114608.63</v>
      </c>
      <c r="AK225" s="59">
        <v>138716.01999999999</v>
      </c>
      <c r="AL225" s="59">
        <v>115950.63</v>
      </c>
      <c r="AM225" s="59">
        <v>114440.91</v>
      </c>
      <c r="AN225" s="59">
        <v>119609.11</v>
      </c>
      <c r="AO225" s="58"/>
      <c r="AP225" s="59">
        <v>129480.94</v>
      </c>
      <c r="AQ225" s="59">
        <v>58565.020000000004</v>
      </c>
      <c r="AR225" s="59">
        <v>81868.94</v>
      </c>
      <c r="AS225" s="59">
        <v>125438</v>
      </c>
      <c r="AT225" s="59">
        <v>89588.78</v>
      </c>
      <c r="AU225" s="59">
        <v>90450.180000000008</v>
      </c>
      <c r="AV225" s="59">
        <v>122667.2</v>
      </c>
      <c r="AW225" s="59">
        <v>102715.68000000001</v>
      </c>
      <c r="AX225" s="59">
        <v>100366.91</v>
      </c>
      <c r="AY225" s="59">
        <v>82040.91</v>
      </c>
      <c r="AZ225" s="59">
        <v>80038.41</v>
      </c>
      <c r="BA225" s="59">
        <v>2812.67</v>
      </c>
    </row>
    <row r="226" spans="1:53" s="46" customFormat="1" outlineLevel="2">
      <c r="A226" s="46" t="s">
        <v>668</v>
      </c>
      <c r="B226" s="47" t="s">
        <v>669</v>
      </c>
      <c r="C226" s="48" t="s">
        <v>670</v>
      </c>
      <c r="D226" s="49"/>
      <c r="E226" s="50"/>
      <c r="F226" s="51">
        <v>13978.130000000001</v>
      </c>
      <c r="G226" s="51">
        <v>13985.58</v>
      </c>
      <c r="H226" s="52">
        <v>-7.4499999999989086</v>
      </c>
      <c r="I226" s="53">
        <v>-5.3269152941807986E-4</v>
      </c>
      <c r="J226" s="54"/>
      <c r="K226" s="51">
        <v>184095.05000000002</v>
      </c>
      <c r="L226" s="51">
        <v>179672.64300000001</v>
      </c>
      <c r="M226" s="52">
        <v>4422.4070000000065</v>
      </c>
      <c r="N226" s="53">
        <v>2.4613691467765663E-2</v>
      </c>
      <c r="O226" s="55"/>
      <c r="P226" s="54"/>
      <c r="Q226" s="51">
        <v>49125.33</v>
      </c>
      <c r="R226" s="51">
        <v>60754.03</v>
      </c>
      <c r="S226" s="52">
        <v>-11628.699999999997</v>
      </c>
      <c r="T226" s="53">
        <v>-0.19140623264004045</v>
      </c>
      <c r="U226" s="54"/>
      <c r="V226" s="51">
        <v>205563.55000000002</v>
      </c>
      <c r="W226" s="51">
        <v>190352.42300000001</v>
      </c>
      <c r="X226" s="52">
        <v>15211.127000000008</v>
      </c>
      <c r="Y226" s="53">
        <v>7.9910340831332666E-2</v>
      </c>
      <c r="Z226" s="56"/>
      <c r="AA226" s="57">
        <v>10679.78</v>
      </c>
      <c r="AB226" s="58"/>
      <c r="AC226" s="59">
        <v>12869.960000000001</v>
      </c>
      <c r="AD226" s="59">
        <v>12608.163</v>
      </c>
      <c r="AE226" s="59">
        <v>11553.460000000001</v>
      </c>
      <c r="AF226" s="59">
        <v>6934.2300000000005</v>
      </c>
      <c r="AG226" s="59">
        <v>15936.56</v>
      </c>
      <c r="AH226" s="59">
        <v>24974.99</v>
      </c>
      <c r="AI226" s="59">
        <v>16285.53</v>
      </c>
      <c r="AJ226" s="59">
        <v>17755.72</v>
      </c>
      <c r="AK226" s="59">
        <v>23965.25</v>
      </c>
      <c r="AL226" s="59">
        <v>22803.200000000001</v>
      </c>
      <c r="AM226" s="59">
        <v>13985.58</v>
      </c>
      <c r="AN226" s="59">
        <v>21468.5</v>
      </c>
      <c r="AO226" s="58"/>
      <c r="AP226" s="59">
        <v>21974.43</v>
      </c>
      <c r="AQ226" s="59">
        <v>9761.2100000000009</v>
      </c>
      <c r="AR226" s="59">
        <v>15247.2</v>
      </c>
      <c r="AS226" s="59">
        <v>18485.72</v>
      </c>
      <c r="AT226" s="59">
        <v>17893.89</v>
      </c>
      <c r="AU226" s="59">
        <v>17498.73</v>
      </c>
      <c r="AV226" s="59">
        <v>17410.560000000001</v>
      </c>
      <c r="AW226" s="59">
        <v>16697.98</v>
      </c>
      <c r="AX226" s="59">
        <v>14954.75</v>
      </c>
      <c r="AY226" s="59">
        <v>20192.45</v>
      </c>
      <c r="AZ226" s="59">
        <v>13978.130000000001</v>
      </c>
      <c r="BA226" s="59">
        <v>842.99</v>
      </c>
    </row>
    <row r="227" spans="1:53" s="46" customFormat="1" outlineLevel="2">
      <c r="A227" s="46" t="s">
        <v>671</v>
      </c>
      <c r="B227" s="47" t="s">
        <v>672</v>
      </c>
      <c r="C227" s="48" t="s">
        <v>673</v>
      </c>
      <c r="D227" s="49"/>
      <c r="E227" s="50"/>
      <c r="F227" s="51">
        <v>450029.87</v>
      </c>
      <c r="G227" s="51">
        <v>603686.80000000005</v>
      </c>
      <c r="H227" s="52">
        <v>-153656.93000000005</v>
      </c>
      <c r="I227" s="53">
        <v>-0.25453087594428109</v>
      </c>
      <c r="J227" s="54"/>
      <c r="K227" s="51">
        <v>1742934.868</v>
      </c>
      <c r="L227" s="51">
        <v>3286664.69</v>
      </c>
      <c r="M227" s="52">
        <v>-1543729.8219999999</v>
      </c>
      <c r="N227" s="53">
        <v>-0.46969495449199594</v>
      </c>
      <c r="O227" s="55"/>
      <c r="P227" s="54"/>
      <c r="Q227" s="51">
        <v>981874.74</v>
      </c>
      <c r="R227" s="51">
        <v>1227267.3400000001</v>
      </c>
      <c r="S227" s="52">
        <v>-245392.60000000009</v>
      </c>
      <c r="T227" s="53">
        <v>-0.19995040363414224</v>
      </c>
      <c r="U227" s="54"/>
      <c r="V227" s="51">
        <v>3227072.21</v>
      </c>
      <c r="W227" s="51">
        <v>4521127.16</v>
      </c>
      <c r="X227" s="52">
        <v>-1294054.9500000002</v>
      </c>
      <c r="Y227" s="53">
        <v>-0.28622396676849943</v>
      </c>
      <c r="Z227" s="56"/>
      <c r="AA227" s="57">
        <v>1234462.47</v>
      </c>
      <c r="AB227" s="58"/>
      <c r="AC227" s="59">
        <v>-53838.86</v>
      </c>
      <c r="AD227" s="59">
        <v>415227.14</v>
      </c>
      <c r="AE227" s="59">
        <v>-267533.09999999998</v>
      </c>
      <c r="AF227" s="59">
        <v>889966.24</v>
      </c>
      <c r="AG227" s="59">
        <v>390631.56</v>
      </c>
      <c r="AH227" s="59">
        <v>-58360.43</v>
      </c>
      <c r="AI227" s="59">
        <v>280822.12</v>
      </c>
      <c r="AJ227" s="59">
        <v>462482.68</v>
      </c>
      <c r="AK227" s="59">
        <v>337742.39</v>
      </c>
      <c r="AL227" s="59">
        <v>285838.15000000002</v>
      </c>
      <c r="AM227" s="59">
        <v>603686.80000000005</v>
      </c>
      <c r="AN227" s="59">
        <v>1484137.3419999999</v>
      </c>
      <c r="AO227" s="58"/>
      <c r="AP227" s="59">
        <v>-1085574.892</v>
      </c>
      <c r="AQ227" s="59">
        <v>227733.02000000002</v>
      </c>
      <c r="AR227" s="59">
        <v>285002.68</v>
      </c>
      <c r="AS227" s="59">
        <v>274069.28000000003</v>
      </c>
      <c r="AT227" s="59">
        <v>327572.81</v>
      </c>
      <c r="AU227" s="59">
        <v>270698.67</v>
      </c>
      <c r="AV227" s="59">
        <v>237222.85</v>
      </c>
      <c r="AW227" s="59">
        <v>224335.71</v>
      </c>
      <c r="AX227" s="59">
        <v>233623.33000000002</v>
      </c>
      <c r="AY227" s="59">
        <v>298221.53999999998</v>
      </c>
      <c r="AZ227" s="59">
        <v>450029.87</v>
      </c>
      <c r="BA227" s="59">
        <v>-90444.94</v>
      </c>
    </row>
    <row r="228" spans="1:53" s="46" customFormat="1" outlineLevel="2">
      <c r="A228" s="46" t="s">
        <v>674</v>
      </c>
      <c r="B228" s="47" t="s">
        <v>675</v>
      </c>
      <c r="C228" s="48" t="s">
        <v>636</v>
      </c>
      <c r="D228" s="49"/>
      <c r="E228" s="50"/>
      <c r="F228" s="51">
        <v>35724.67</v>
      </c>
      <c r="G228" s="51">
        <v>134868.87</v>
      </c>
      <c r="H228" s="52">
        <v>-99144.2</v>
      </c>
      <c r="I228" s="53">
        <v>-0.73511552369349575</v>
      </c>
      <c r="J228" s="54"/>
      <c r="K228" s="51">
        <v>191156.77</v>
      </c>
      <c r="L228" s="51">
        <v>1243750.02</v>
      </c>
      <c r="M228" s="52">
        <v>-1052593.25</v>
      </c>
      <c r="N228" s="53">
        <v>-0.84630611704432368</v>
      </c>
      <c r="O228" s="55"/>
      <c r="P228" s="54"/>
      <c r="Q228" s="51">
        <v>105524.21</v>
      </c>
      <c r="R228" s="51">
        <v>396192.72000000003</v>
      </c>
      <c r="S228" s="52">
        <v>-290668.51</v>
      </c>
      <c r="T228" s="53">
        <v>-0.73365434377491845</v>
      </c>
      <c r="U228" s="54"/>
      <c r="V228" s="51">
        <v>326035.56999999995</v>
      </c>
      <c r="W228" s="51">
        <v>1382714.83</v>
      </c>
      <c r="X228" s="52">
        <v>-1056679.2600000002</v>
      </c>
      <c r="Y228" s="53">
        <v>-0.76420621018435175</v>
      </c>
      <c r="Z228" s="56"/>
      <c r="AA228" s="57">
        <v>138964.81</v>
      </c>
      <c r="AB228" s="58"/>
      <c r="AC228" s="59">
        <v>130970.7</v>
      </c>
      <c r="AD228" s="59">
        <v>130725.15000000001</v>
      </c>
      <c r="AE228" s="59">
        <v>131230.78</v>
      </c>
      <c r="AF228" s="59">
        <v>130822.81</v>
      </c>
      <c r="AG228" s="59">
        <v>130829.43000000001</v>
      </c>
      <c r="AH228" s="59">
        <v>-53862.020000000004</v>
      </c>
      <c r="AI228" s="59">
        <v>116302.3</v>
      </c>
      <c r="AJ228" s="59">
        <v>130538.15000000001</v>
      </c>
      <c r="AK228" s="59">
        <v>130556.90000000001</v>
      </c>
      <c r="AL228" s="59">
        <v>130766.95</v>
      </c>
      <c r="AM228" s="59">
        <v>134868.87</v>
      </c>
      <c r="AN228" s="59">
        <v>134878.79999999999</v>
      </c>
      <c r="AO228" s="58"/>
      <c r="AP228" s="59">
        <v>111508.41</v>
      </c>
      <c r="AQ228" s="59">
        <v>112173.37</v>
      </c>
      <c r="AR228" s="59">
        <v>116928.90000000001</v>
      </c>
      <c r="AS228" s="59">
        <v>115749.14</v>
      </c>
      <c r="AT228" s="59">
        <v>119280.17</v>
      </c>
      <c r="AU228" s="59">
        <v>-570339.54</v>
      </c>
      <c r="AV228" s="59">
        <v>47950.04</v>
      </c>
      <c r="AW228" s="59">
        <v>32382.07</v>
      </c>
      <c r="AX228" s="59">
        <v>37137.21</v>
      </c>
      <c r="AY228" s="59">
        <v>32662.33</v>
      </c>
      <c r="AZ228" s="59">
        <v>35724.67</v>
      </c>
      <c r="BA228" s="59">
        <v>64</v>
      </c>
    </row>
    <row r="229" spans="1:53" s="46" customFormat="1" outlineLevel="2">
      <c r="A229" s="46" t="s">
        <v>676</v>
      </c>
      <c r="B229" s="47" t="s">
        <v>677</v>
      </c>
      <c r="C229" s="48" t="s">
        <v>639</v>
      </c>
      <c r="D229" s="49"/>
      <c r="E229" s="50"/>
      <c r="F229" s="51">
        <v>1353.479</v>
      </c>
      <c r="G229" s="51">
        <v>654.91</v>
      </c>
      <c r="H229" s="52">
        <v>698.56900000000007</v>
      </c>
      <c r="I229" s="53">
        <v>1.0666641217877266</v>
      </c>
      <c r="J229" s="54"/>
      <c r="K229" s="51">
        <v>14888.269</v>
      </c>
      <c r="L229" s="51">
        <v>7204.01</v>
      </c>
      <c r="M229" s="52">
        <v>7684.259</v>
      </c>
      <c r="N229" s="53">
        <v>1.0666641217877266</v>
      </c>
      <c r="O229" s="55"/>
      <c r="P229" s="54"/>
      <c r="Q229" s="51">
        <v>4060.4370000000004</v>
      </c>
      <c r="R229" s="51">
        <v>1964.73</v>
      </c>
      <c r="S229" s="52">
        <v>2095.7070000000003</v>
      </c>
      <c r="T229" s="53">
        <v>1.0666641217877266</v>
      </c>
      <c r="U229" s="54"/>
      <c r="V229" s="51">
        <v>15543.179</v>
      </c>
      <c r="W229" s="51">
        <v>7454.9400000000005</v>
      </c>
      <c r="X229" s="52">
        <v>8088.2389999999996</v>
      </c>
      <c r="Y229" s="53">
        <v>1.0849502477551796</v>
      </c>
      <c r="Z229" s="56"/>
      <c r="AA229" s="57">
        <v>250.93</v>
      </c>
      <c r="AB229" s="58"/>
      <c r="AC229" s="59">
        <v>654.91</v>
      </c>
      <c r="AD229" s="59">
        <v>654.91</v>
      </c>
      <c r="AE229" s="59">
        <v>654.91</v>
      </c>
      <c r="AF229" s="59">
        <v>654.91</v>
      </c>
      <c r="AG229" s="59">
        <v>654.91</v>
      </c>
      <c r="AH229" s="59">
        <v>654.91</v>
      </c>
      <c r="AI229" s="59">
        <v>654.91</v>
      </c>
      <c r="AJ229" s="59">
        <v>654.91</v>
      </c>
      <c r="AK229" s="59">
        <v>654.91</v>
      </c>
      <c r="AL229" s="59">
        <v>654.91</v>
      </c>
      <c r="AM229" s="59">
        <v>654.91</v>
      </c>
      <c r="AN229" s="59">
        <v>654.91</v>
      </c>
      <c r="AO229" s="58"/>
      <c r="AP229" s="59">
        <v>1353.479</v>
      </c>
      <c r="AQ229" s="59">
        <v>1353.479</v>
      </c>
      <c r="AR229" s="59">
        <v>1353.479</v>
      </c>
      <c r="AS229" s="59">
        <v>1353.479</v>
      </c>
      <c r="AT229" s="59">
        <v>1353.479</v>
      </c>
      <c r="AU229" s="59">
        <v>1353.479</v>
      </c>
      <c r="AV229" s="59">
        <v>1353.479</v>
      </c>
      <c r="AW229" s="59">
        <v>1353.479</v>
      </c>
      <c r="AX229" s="59">
        <v>1353.479</v>
      </c>
      <c r="AY229" s="59">
        <v>1353.479</v>
      </c>
      <c r="AZ229" s="59">
        <v>1353.479</v>
      </c>
      <c r="BA229" s="59">
        <v>0</v>
      </c>
    </row>
    <row r="230" spans="1:53" s="46" customFormat="1" outlineLevel="2">
      <c r="A230" s="46" t="s">
        <v>678</v>
      </c>
      <c r="B230" s="47"/>
      <c r="C230" s="48" t="s">
        <v>679</v>
      </c>
      <c r="D230" s="49"/>
      <c r="E230" s="50"/>
      <c r="F230" s="51">
        <v>744742.30900000012</v>
      </c>
      <c r="G230" s="51">
        <v>1190094.3800000001</v>
      </c>
      <c r="H230" s="52">
        <v>-445352.071</v>
      </c>
      <c r="I230" s="53">
        <v>-0.37421575841741223</v>
      </c>
      <c r="J230" s="54"/>
      <c r="K230" s="51">
        <v>4795395.7769999998</v>
      </c>
      <c r="L230" s="51">
        <v>7727334.6129999999</v>
      </c>
      <c r="M230" s="52">
        <v>-2931938.8360000001</v>
      </c>
      <c r="N230" s="53">
        <v>-0.37942434006513498</v>
      </c>
      <c r="O230" s="55"/>
      <c r="P230" s="54"/>
      <c r="Q230" s="51">
        <v>1880716.017</v>
      </c>
      <c r="R230" s="51">
        <v>2497700.1700000004</v>
      </c>
      <c r="S230" s="52">
        <v>-616984.1530000004</v>
      </c>
      <c r="T230" s="53">
        <v>-0.24702090363392187</v>
      </c>
      <c r="U230" s="54"/>
      <c r="V230" s="51">
        <v>6714392.7589999996</v>
      </c>
      <c r="W230" s="51">
        <v>9284898.5929999985</v>
      </c>
      <c r="X230" s="52">
        <v>-2570505.8339999989</v>
      </c>
      <c r="Y230" s="53">
        <v>-0.27684802459102087</v>
      </c>
      <c r="Z230" s="56"/>
      <c r="AA230" s="57">
        <v>1557563.98</v>
      </c>
      <c r="AB230" s="58"/>
      <c r="AC230" s="59">
        <v>434338.47000000003</v>
      </c>
      <c r="AD230" s="59">
        <v>806501.97300000011</v>
      </c>
      <c r="AE230" s="59">
        <v>281541.85000000003</v>
      </c>
      <c r="AF230" s="59">
        <v>1118466.53</v>
      </c>
      <c r="AG230" s="59">
        <v>830982.31</v>
      </c>
      <c r="AH230" s="59">
        <v>283274.24999999994</v>
      </c>
      <c r="AI230" s="59">
        <v>712031.87000000011</v>
      </c>
      <c r="AJ230" s="59">
        <v>762497.19000000006</v>
      </c>
      <c r="AK230" s="59">
        <v>834741.69000000006</v>
      </c>
      <c r="AL230" s="59">
        <v>472864.10000000003</v>
      </c>
      <c r="AM230" s="59">
        <v>1190094.3800000001</v>
      </c>
      <c r="AN230" s="59">
        <v>1918996.9819999998</v>
      </c>
      <c r="AO230" s="58"/>
      <c r="AP230" s="59">
        <v>-623089.53299999994</v>
      </c>
      <c r="AQ230" s="59">
        <v>570394.47900000005</v>
      </c>
      <c r="AR230" s="59">
        <v>572705.34900000005</v>
      </c>
      <c r="AS230" s="59">
        <v>685097.86900000006</v>
      </c>
      <c r="AT230" s="59">
        <v>674275.14900000009</v>
      </c>
      <c r="AU230" s="59">
        <v>-190676.50100000005</v>
      </c>
      <c r="AV230" s="59">
        <v>649998.43900000013</v>
      </c>
      <c r="AW230" s="59">
        <v>575974.50899999996</v>
      </c>
      <c r="AX230" s="59">
        <v>520185.74900000001</v>
      </c>
      <c r="AY230" s="59">
        <v>615787.95900000003</v>
      </c>
      <c r="AZ230" s="59">
        <v>744742.30900000012</v>
      </c>
      <c r="BA230" s="59">
        <v>-280047.39</v>
      </c>
    </row>
    <row r="231" spans="1:53" s="46" customFormat="1" outlineLevel="2">
      <c r="B231" s="47"/>
      <c r="C231" s="48"/>
      <c r="D231" s="49"/>
      <c r="E231" s="50"/>
      <c r="F231" s="51"/>
      <c r="G231" s="51"/>
      <c r="H231" s="52"/>
      <c r="I231" s="53"/>
      <c r="J231" s="54"/>
      <c r="K231" s="51"/>
      <c r="L231" s="51"/>
      <c r="M231" s="52"/>
      <c r="N231" s="53"/>
      <c r="O231" s="55"/>
      <c r="P231" s="54"/>
      <c r="Q231" s="51"/>
      <c r="R231" s="51"/>
      <c r="S231" s="52"/>
      <c r="T231" s="53"/>
      <c r="U231" s="54"/>
      <c r="V231" s="51"/>
      <c r="W231" s="51"/>
      <c r="X231" s="52"/>
      <c r="Y231" s="53"/>
      <c r="Z231" s="56"/>
      <c r="AA231" s="57"/>
      <c r="AB231" s="58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8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</row>
    <row r="232" spans="1:53" s="119" customFormat="1" outlineLevel="1">
      <c r="A232" s="119" t="s">
        <v>680</v>
      </c>
      <c r="B232" s="120"/>
      <c r="C232" s="121" t="s">
        <v>681</v>
      </c>
      <c r="D232" s="135"/>
      <c r="E232" s="135"/>
      <c r="F232" s="123">
        <v>0</v>
      </c>
      <c r="G232" s="123">
        <v>0</v>
      </c>
      <c r="H232" s="143">
        <v>0</v>
      </c>
      <c r="I232" s="144">
        <v>0</v>
      </c>
      <c r="J232" s="137"/>
      <c r="K232" s="123">
        <v>0</v>
      </c>
      <c r="L232" s="123">
        <v>0</v>
      </c>
      <c r="M232" s="143">
        <v>0</v>
      </c>
      <c r="N232" s="138">
        <v>0</v>
      </c>
      <c r="O232" s="139"/>
      <c r="P232" s="139"/>
      <c r="Q232" s="123">
        <v>0</v>
      </c>
      <c r="R232" s="123">
        <v>0</v>
      </c>
      <c r="S232" s="143">
        <v>0</v>
      </c>
      <c r="T232" s="144">
        <v>0</v>
      </c>
      <c r="U232" s="139"/>
      <c r="V232" s="123">
        <v>0</v>
      </c>
      <c r="W232" s="123">
        <v>0</v>
      </c>
      <c r="X232" s="143">
        <v>0</v>
      </c>
      <c r="Y232" s="138">
        <v>0</v>
      </c>
      <c r="AA232" s="141">
        <v>0</v>
      </c>
      <c r="AB232" s="142"/>
      <c r="AC232" s="123">
        <v>0</v>
      </c>
      <c r="AD232" s="123">
        <v>0</v>
      </c>
      <c r="AE232" s="123">
        <v>0</v>
      </c>
      <c r="AF232" s="123">
        <v>0</v>
      </c>
      <c r="AG232" s="123">
        <v>0</v>
      </c>
      <c r="AH232" s="123">
        <v>0</v>
      </c>
      <c r="AI232" s="123">
        <v>0</v>
      </c>
      <c r="AJ232" s="123">
        <v>0</v>
      </c>
      <c r="AK232" s="123">
        <v>0</v>
      </c>
      <c r="AL232" s="123">
        <v>0</v>
      </c>
      <c r="AM232" s="123">
        <v>0</v>
      </c>
      <c r="AN232" s="123">
        <v>0</v>
      </c>
      <c r="AO232" s="142"/>
      <c r="AP232" s="123">
        <v>0</v>
      </c>
      <c r="AQ232" s="123">
        <v>0</v>
      </c>
      <c r="AR232" s="123">
        <v>0</v>
      </c>
      <c r="AS232" s="123">
        <v>0</v>
      </c>
      <c r="AT232" s="123">
        <v>0</v>
      </c>
      <c r="AU232" s="123">
        <v>0</v>
      </c>
      <c r="AV232" s="123">
        <v>0</v>
      </c>
      <c r="AW232" s="123">
        <v>0</v>
      </c>
      <c r="AX232" s="123">
        <v>0</v>
      </c>
      <c r="AY232" s="123">
        <v>0</v>
      </c>
      <c r="AZ232" s="123">
        <v>0</v>
      </c>
      <c r="BA232" s="123">
        <v>0</v>
      </c>
    </row>
    <row r="233" spans="1:53" s="119" customFormat="1" outlineLevel="2">
      <c r="B233" s="120"/>
      <c r="C233" s="121"/>
      <c r="D233" s="135"/>
      <c r="E233" s="135"/>
      <c r="F233" s="123"/>
      <c r="G233" s="123"/>
      <c r="H233" s="143"/>
      <c r="I233" s="144"/>
      <c r="J233" s="137"/>
      <c r="K233" s="123"/>
      <c r="L233" s="123"/>
      <c r="M233" s="143"/>
      <c r="N233" s="138"/>
      <c r="O233" s="139"/>
      <c r="P233" s="139"/>
      <c r="Q233" s="123"/>
      <c r="R233" s="123"/>
      <c r="S233" s="143"/>
      <c r="T233" s="144"/>
      <c r="U233" s="139"/>
      <c r="V233" s="123"/>
      <c r="W233" s="123"/>
      <c r="X233" s="143"/>
      <c r="Y233" s="138"/>
      <c r="AA233" s="141"/>
      <c r="AB233" s="142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42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</row>
    <row r="234" spans="1:53" s="119" customFormat="1" outlineLevel="1">
      <c r="A234" s="119" t="s">
        <v>682</v>
      </c>
      <c r="B234" s="120" t="s">
        <v>683</v>
      </c>
      <c r="C234" s="121" t="s">
        <v>684</v>
      </c>
      <c r="D234" s="135"/>
      <c r="E234" s="135"/>
      <c r="F234" s="123">
        <v>1349.21</v>
      </c>
      <c r="G234" s="123">
        <v>1859.74</v>
      </c>
      <c r="H234" s="143">
        <v>-510.53</v>
      </c>
      <c r="I234" s="144">
        <v>-0.27451686794928321</v>
      </c>
      <c r="J234" s="137"/>
      <c r="K234" s="123">
        <v>21886.15</v>
      </c>
      <c r="L234" s="123">
        <v>16098.74</v>
      </c>
      <c r="M234" s="143">
        <v>5787.4100000000017</v>
      </c>
      <c r="N234" s="138">
        <v>0.35949459398685873</v>
      </c>
      <c r="O234" s="139"/>
      <c r="P234" s="139"/>
      <c r="Q234" s="123">
        <v>4941.8100000000004</v>
      </c>
      <c r="R234" s="123">
        <v>5228.0200000000004</v>
      </c>
      <c r="S234" s="143">
        <v>-286.21000000000004</v>
      </c>
      <c r="T234" s="144">
        <v>-5.4745391180599921E-2</v>
      </c>
      <c r="U234" s="139"/>
      <c r="V234" s="123">
        <v>24892.59</v>
      </c>
      <c r="W234" s="123">
        <v>17365.14</v>
      </c>
      <c r="X234" s="143">
        <v>7527.4500000000007</v>
      </c>
      <c r="Y234" s="138">
        <v>0.43348052477549853</v>
      </c>
      <c r="AA234" s="141">
        <v>1266.4000000000001</v>
      </c>
      <c r="AB234" s="142"/>
      <c r="AC234" s="123">
        <v>1333.51</v>
      </c>
      <c r="AD234" s="123">
        <v>1560.97</v>
      </c>
      <c r="AE234" s="123">
        <v>1756.15</v>
      </c>
      <c r="AF234" s="123">
        <v>926.12</v>
      </c>
      <c r="AG234" s="123">
        <v>3524.48</v>
      </c>
      <c r="AH234" s="123">
        <v>-783.73</v>
      </c>
      <c r="AI234" s="123">
        <v>1234.3700000000001</v>
      </c>
      <c r="AJ234" s="123">
        <v>1318.8500000000001</v>
      </c>
      <c r="AK234" s="123">
        <v>1772.76</v>
      </c>
      <c r="AL234" s="123">
        <v>1595.52</v>
      </c>
      <c r="AM234" s="123">
        <v>1859.74</v>
      </c>
      <c r="AN234" s="123">
        <v>3006.44</v>
      </c>
      <c r="AO234" s="142"/>
      <c r="AP234" s="123">
        <v>2091.3200000000002</v>
      </c>
      <c r="AQ234" s="123">
        <v>2506.67</v>
      </c>
      <c r="AR234" s="123">
        <v>1179.6500000000001</v>
      </c>
      <c r="AS234" s="123">
        <v>2455.73</v>
      </c>
      <c r="AT234" s="123">
        <v>3541.56</v>
      </c>
      <c r="AU234" s="123">
        <v>1910.03</v>
      </c>
      <c r="AV234" s="123">
        <v>1613.8</v>
      </c>
      <c r="AW234" s="123">
        <v>1645.58</v>
      </c>
      <c r="AX234" s="123">
        <v>2045.22</v>
      </c>
      <c r="AY234" s="123">
        <v>1547.38</v>
      </c>
      <c r="AZ234" s="123">
        <v>1349.21</v>
      </c>
      <c r="BA234" s="123">
        <v>0</v>
      </c>
    </row>
    <row r="235" spans="1:53" s="119" customFormat="1" outlineLevel="2">
      <c r="A235" s="119" t="s">
        <v>685</v>
      </c>
      <c r="B235" s="120" t="s">
        <v>686</v>
      </c>
      <c r="C235" s="121" t="s">
        <v>687</v>
      </c>
      <c r="D235" s="135"/>
      <c r="E235" s="135"/>
      <c r="F235" s="123">
        <v>11806.75</v>
      </c>
      <c r="G235" s="123">
        <v>-7116.63</v>
      </c>
      <c r="H235" s="143">
        <v>18923.38</v>
      </c>
      <c r="I235" s="144">
        <v>2.6590366507743131</v>
      </c>
      <c r="J235" s="137"/>
      <c r="K235" s="123">
        <v>21335.05</v>
      </c>
      <c r="L235" s="123">
        <v>26669.83</v>
      </c>
      <c r="M235" s="143">
        <v>-5334.7800000000025</v>
      </c>
      <c r="N235" s="138">
        <v>-0.20003052137940144</v>
      </c>
      <c r="O235" s="139"/>
      <c r="P235" s="139"/>
      <c r="Q235" s="123">
        <v>5312.03</v>
      </c>
      <c r="R235" s="123">
        <v>2930.37</v>
      </c>
      <c r="S235" s="143">
        <v>2381.66</v>
      </c>
      <c r="T235" s="144">
        <v>0.8127506082849606</v>
      </c>
      <c r="U235" s="139"/>
      <c r="V235" s="123">
        <v>3786.1299999999974</v>
      </c>
      <c r="W235" s="123">
        <v>34005.25</v>
      </c>
      <c r="X235" s="143">
        <v>-30219.120000000003</v>
      </c>
      <c r="Y235" s="138">
        <v>-0.8886604274339992</v>
      </c>
      <c r="AA235" s="141">
        <v>7335.42</v>
      </c>
      <c r="AB235" s="142"/>
      <c r="AC235" s="123">
        <v>9120.4600000000009</v>
      </c>
      <c r="AD235" s="123">
        <v>4264.93</v>
      </c>
      <c r="AE235" s="123">
        <v>15929.33</v>
      </c>
      <c r="AF235" s="123">
        <v>6190.1500000000005</v>
      </c>
      <c r="AG235" s="123">
        <v>-5349.01</v>
      </c>
      <c r="AH235" s="123">
        <v>-6717.06</v>
      </c>
      <c r="AI235" s="123">
        <v>1420.97</v>
      </c>
      <c r="AJ235" s="123">
        <v>-1120.31</v>
      </c>
      <c r="AK235" s="123">
        <v>2359.73</v>
      </c>
      <c r="AL235" s="123">
        <v>7687.27</v>
      </c>
      <c r="AM235" s="123">
        <v>-7116.63</v>
      </c>
      <c r="AN235" s="123">
        <v>-17548.920000000002</v>
      </c>
      <c r="AO235" s="142"/>
      <c r="AP235" s="123">
        <v>4642.0200000000004</v>
      </c>
      <c r="AQ235" s="123">
        <v>-6488.64</v>
      </c>
      <c r="AR235" s="123">
        <v>16468.490000000002</v>
      </c>
      <c r="AS235" s="123">
        <v>-3296.15</v>
      </c>
      <c r="AT235" s="123">
        <v>1383.81</v>
      </c>
      <c r="AU235" s="123">
        <v>1658.33</v>
      </c>
      <c r="AV235" s="123">
        <v>1088.8800000000001</v>
      </c>
      <c r="AW235" s="123">
        <v>566.28</v>
      </c>
      <c r="AX235" s="123">
        <v>1284.55</v>
      </c>
      <c r="AY235" s="123">
        <v>-7779.27</v>
      </c>
      <c r="AZ235" s="123">
        <v>11806.75</v>
      </c>
      <c r="BA235" s="123">
        <v>205.17000000000002</v>
      </c>
    </row>
    <row r="236" spans="1:53" s="46" customFormat="1" outlineLevel="2">
      <c r="A236" s="46" t="s">
        <v>688</v>
      </c>
      <c r="B236" s="47" t="s">
        <v>689</v>
      </c>
      <c r="C236" s="48" t="s">
        <v>690</v>
      </c>
      <c r="D236" s="49"/>
      <c r="E236" s="50"/>
      <c r="F236" s="51">
        <v>42583.590000000004</v>
      </c>
      <c r="G236" s="51">
        <v>38908.450000000004</v>
      </c>
      <c r="H236" s="52">
        <v>3675.1399999999994</v>
      </c>
      <c r="I236" s="53">
        <v>9.4456088587440493E-2</v>
      </c>
      <c r="J236" s="54"/>
      <c r="K236" s="51">
        <v>425866.44</v>
      </c>
      <c r="L236" s="51">
        <v>505424.51400000002</v>
      </c>
      <c r="M236" s="52">
        <v>-79558.074000000022</v>
      </c>
      <c r="N236" s="53">
        <v>-0.15740841964780525</v>
      </c>
      <c r="O236" s="55"/>
      <c r="P236" s="54"/>
      <c r="Q236" s="51">
        <v>117505.79000000001</v>
      </c>
      <c r="R236" s="51">
        <v>141065.88</v>
      </c>
      <c r="S236" s="52">
        <v>-23560.089999999997</v>
      </c>
      <c r="T236" s="53">
        <v>-0.16701480187838474</v>
      </c>
      <c r="U236" s="54"/>
      <c r="V236" s="51">
        <v>483397.14</v>
      </c>
      <c r="W236" s="51">
        <v>537733.72400000005</v>
      </c>
      <c r="X236" s="52">
        <v>-54336.584000000032</v>
      </c>
      <c r="Y236" s="53">
        <v>-0.10104738009699393</v>
      </c>
      <c r="Z236" s="56"/>
      <c r="AA236" s="57">
        <v>32309.21</v>
      </c>
      <c r="AB236" s="58"/>
      <c r="AC236" s="59">
        <v>41609.410000000003</v>
      </c>
      <c r="AD236" s="59">
        <v>37251.334000000003</v>
      </c>
      <c r="AE236" s="59">
        <v>32235.47</v>
      </c>
      <c r="AF236" s="59">
        <v>22421.7</v>
      </c>
      <c r="AG236" s="59">
        <v>48053.41</v>
      </c>
      <c r="AH236" s="59">
        <v>73386.040000000008</v>
      </c>
      <c r="AI236" s="59">
        <v>62900.92</v>
      </c>
      <c r="AJ236" s="59">
        <v>46500.35</v>
      </c>
      <c r="AK236" s="59">
        <v>54204.9</v>
      </c>
      <c r="AL236" s="59">
        <v>47952.53</v>
      </c>
      <c r="AM236" s="59">
        <v>38908.450000000004</v>
      </c>
      <c r="AN236" s="59">
        <v>57530.700000000004</v>
      </c>
      <c r="AO236" s="58"/>
      <c r="AP236" s="59">
        <v>52435.53</v>
      </c>
      <c r="AQ236" s="59">
        <v>20019.89</v>
      </c>
      <c r="AR236" s="59">
        <v>41021.68</v>
      </c>
      <c r="AS236" s="59">
        <v>40804.520000000004</v>
      </c>
      <c r="AT236" s="59">
        <v>40428.79</v>
      </c>
      <c r="AU236" s="59">
        <v>34846.160000000003</v>
      </c>
      <c r="AV236" s="59">
        <v>37751.590000000004</v>
      </c>
      <c r="AW236" s="59">
        <v>41052.49</v>
      </c>
      <c r="AX236" s="59">
        <v>38953.24</v>
      </c>
      <c r="AY236" s="59">
        <v>35968.959999999999</v>
      </c>
      <c r="AZ236" s="59">
        <v>42583.590000000004</v>
      </c>
      <c r="BA236" s="59">
        <v>9055.35</v>
      </c>
    </row>
    <row r="237" spans="1:53" s="46" customFormat="1" outlineLevel="2">
      <c r="A237" s="46" t="s">
        <v>691</v>
      </c>
      <c r="B237" s="47" t="s">
        <v>692</v>
      </c>
      <c r="C237" s="48" t="s">
        <v>693</v>
      </c>
      <c r="D237" s="49"/>
      <c r="E237" s="50"/>
      <c r="F237" s="51">
        <v>5262.92</v>
      </c>
      <c r="G237" s="51">
        <v>4466.8</v>
      </c>
      <c r="H237" s="52">
        <v>796.11999999999989</v>
      </c>
      <c r="I237" s="53">
        <v>0.17823050058207215</v>
      </c>
      <c r="J237" s="54"/>
      <c r="K237" s="51">
        <v>51478</v>
      </c>
      <c r="L237" s="51">
        <v>53048.122000000003</v>
      </c>
      <c r="M237" s="52">
        <v>-1570.122000000003</v>
      </c>
      <c r="N237" s="53">
        <v>-2.9598069466059571E-2</v>
      </c>
      <c r="O237" s="55"/>
      <c r="P237" s="54"/>
      <c r="Q237" s="51">
        <v>16195.41</v>
      </c>
      <c r="R237" s="51">
        <v>13683.89</v>
      </c>
      <c r="S237" s="52">
        <v>2511.5200000000004</v>
      </c>
      <c r="T237" s="53">
        <v>0.18353845288145407</v>
      </c>
      <c r="U237" s="54"/>
      <c r="V237" s="51">
        <v>56451.38</v>
      </c>
      <c r="W237" s="51">
        <v>59287.622000000003</v>
      </c>
      <c r="X237" s="52">
        <v>-2836.2420000000056</v>
      </c>
      <c r="Y237" s="53">
        <v>-4.7838687137763861E-2</v>
      </c>
      <c r="Z237" s="56"/>
      <c r="AA237" s="57">
        <v>6239.5</v>
      </c>
      <c r="AB237" s="58"/>
      <c r="AC237" s="59">
        <v>7077.21</v>
      </c>
      <c r="AD237" s="59">
        <v>4793.5020000000004</v>
      </c>
      <c r="AE237" s="59">
        <v>5036.16</v>
      </c>
      <c r="AF237" s="59">
        <v>3389.9300000000003</v>
      </c>
      <c r="AG237" s="59">
        <v>4707.28</v>
      </c>
      <c r="AH237" s="59">
        <v>4627.84</v>
      </c>
      <c r="AI237" s="59">
        <v>5688.6</v>
      </c>
      <c r="AJ237" s="59">
        <v>4043.71</v>
      </c>
      <c r="AK237" s="59">
        <v>4739</v>
      </c>
      <c r="AL237" s="59">
        <v>4478.09</v>
      </c>
      <c r="AM237" s="59">
        <v>4466.8</v>
      </c>
      <c r="AN237" s="59">
        <v>4973.38</v>
      </c>
      <c r="AO237" s="58"/>
      <c r="AP237" s="59">
        <v>4892.6099999999997</v>
      </c>
      <c r="AQ237" s="59">
        <v>3298.41</v>
      </c>
      <c r="AR237" s="59">
        <v>3097.76</v>
      </c>
      <c r="AS237" s="59">
        <v>3930.27</v>
      </c>
      <c r="AT237" s="59">
        <v>5015.79</v>
      </c>
      <c r="AU237" s="59">
        <v>5063.53</v>
      </c>
      <c r="AV237" s="59">
        <v>5194.72</v>
      </c>
      <c r="AW237" s="59">
        <v>4789.5</v>
      </c>
      <c r="AX237" s="59">
        <v>5853.62</v>
      </c>
      <c r="AY237" s="59">
        <v>5078.87</v>
      </c>
      <c r="AZ237" s="59">
        <v>5262.92</v>
      </c>
      <c r="BA237" s="59">
        <v>-83.39</v>
      </c>
    </row>
    <row r="238" spans="1:53" s="46" customFormat="1" outlineLevel="2">
      <c r="A238" s="46" t="s">
        <v>1733</v>
      </c>
      <c r="B238" s="47" t="s">
        <v>1734</v>
      </c>
      <c r="C238" s="48" t="s">
        <v>1735</v>
      </c>
      <c r="D238" s="49"/>
      <c r="E238" s="50"/>
      <c r="F238" s="51">
        <v>0</v>
      </c>
      <c r="G238" s="51">
        <v>12.05</v>
      </c>
      <c r="H238" s="52">
        <v>-12.05</v>
      </c>
      <c r="I238" s="53" t="s">
        <v>157</v>
      </c>
      <c r="J238" s="54"/>
      <c r="K238" s="51">
        <v>0</v>
      </c>
      <c r="L238" s="51">
        <v>12.05</v>
      </c>
      <c r="M238" s="52">
        <v>-12.05</v>
      </c>
      <c r="N238" s="53" t="s">
        <v>157</v>
      </c>
      <c r="O238" s="55"/>
      <c r="P238" s="54"/>
      <c r="Q238" s="51">
        <v>0</v>
      </c>
      <c r="R238" s="51">
        <v>12.05</v>
      </c>
      <c r="S238" s="52">
        <v>-12.05</v>
      </c>
      <c r="T238" s="53" t="s">
        <v>157</v>
      </c>
      <c r="U238" s="54"/>
      <c r="V238" s="51">
        <v>0</v>
      </c>
      <c r="W238" s="51">
        <v>12.05</v>
      </c>
      <c r="X238" s="52">
        <v>-12.05</v>
      </c>
      <c r="Y238" s="53" t="s">
        <v>157</v>
      </c>
      <c r="Z238" s="56"/>
      <c r="AA238" s="57">
        <v>0</v>
      </c>
      <c r="AB238" s="58"/>
      <c r="AC238" s="59">
        <v>0</v>
      </c>
      <c r="AD238" s="59">
        <v>0</v>
      </c>
      <c r="AE238" s="59">
        <v>0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v>0</v>
      </c>
      <c r="AM238" s="59">
        <v>12.05</v>
      </c>
      <c r="AN238" s="59">
        <v>0</v>
      </c>
      <c r="AO238" s="58"/>
      <c r="AP238" s="59">
        <v>0</v>
      </c>
      <c r="AQ238" s="59">
        <v>0</v>
      </c>
      <c r="AR238" s="59">
        <v>0</v>
      </c>
      <c r="AS238" s="59">
        <v>0</v>
      </c>
      <c r="AT238" s="59">
        <v>0</v>
      </c>
      <c r="AU238" s="59">
        <v>0</v>
      </c>
      <c r="AV238" s="59">
        <v>0</v>
      </c>
      <c r="AW238" s="59">
        <v>0</v>
      </c>
      <c r="AX238" s="59">
        <v>0</v>
      </c>
      <c r="AY238" s="59">
        <v>0</v>
      </c>
      <c r="AZ238" s="59">
        <v>0</v>
      </c>
      <c r="BA238" s="59">
        <v>0</v>
      </c>
    </row>
    <row r="239" spans="1:53" s="46" customFormat="1" outlineLevel="2">
      <c r="A239" s="46" t="s">
        <v>694</v>
      </c>
      <c r="B239" s="47" t="s">
        <v>695</v>
      </c>
      <c r="C239" s="48" t="s">
        <v>696</v>
      </c>
      <c r="D239" s="49"/>
      <c r="E239" s="50"/>
      <c r="F239" s="51">
        <v>27960.670000000002</v>
      </c>
      <c r="G239" s="51">
        <v>29411.190000000002</v>
      </c>
      <c r="H239" s="52">
        <v>-1450.5200000000004</v>
      </c>
      <c r="I239" s="53">
        <v>-4.9318643686297639E-2</v>
      </c>
      <c r="J239" s="54"/>
      <c r="K239" s="51">
        <v>314558.78999999998</v>
      </c>
      <c r="L239" s="51">
        <v>292365.33199999999</v>
      </c>
      <c r="M239" s="52">
        <v>22193.457999999984</v>
      </c>
      <c r="N239" s="53">
        <v>7.5910019317885422E-2</v>
      </c>
      <c r="O239" s="55"/>
      <c r="P239" s="54"/>
      <c r="Q239" s="51">
        <v>85518.400000000009</v>
      </c>
      <c r="R239" s="51">
        <v>96556.540000000008</v>
      </c>
      <c r="S239" s="52">
        <v>-11038.14</v>
      </c>
      <c r="T239" s="53">
        <v>-0.11431789084405881</v>
      </c>
      <c r="U239" s="54"/>
      <c r="V239" s="51">
        <v>344576.44</v>
      </c>
      <c r="W239" s="51">
        <v>367069.74199999997</v>
      </c>
      <c r="X239" s="52">
        <v>-22493.301999999967</v>
      </c>
      <c r="Y239" s="53">
        <v>-6.1278006401301169E-2</v>
      </c>
      <c r="Z239" s="56"/>
      <c r="AA239" s="57">
        <v>74704.41</v>
      </c>
      <c r="AB239" s="58"/>
      <c r="AC239" s="59">
        <v>38506.200000000004</v>
      </c>
      <c r="AD239" s="59">
        <v>25142.212</v>
      </c>
      <c r="AE239" s="59">
        <v>37614.5</v>
      </c>
      <c r="AF239" s="59">
        <v>24442.54</v>
      </c>
      <c r="AG239" s="59">
        <v>33910.65</v>
      </c>
      <c r="AH239" s="59">
        <v>-22249.420000000002</v>
      </c>
      <c r="AI239" s="59">
        <v>28806.97</v>
      </c>
      <c r="AJ239" s="59">
        <v>29635.14</v>
      </c>
      <c r="AK239" s="59">
        <v>34602.9</v>
      </c>
      <c r="AL239" s="59">
        <v>32542.45</v>
      </c>
      <c r="AM239" s="59">
        <v>29411.190000000002</v>
      </c>
      <c r="AN239" s="59">
        <v>30017.65</v>
      </c>
      <c r="AO239" s="58"/>
      <c r="AP239" s="59">
        <v>35688.89</v>
      </c>
      <c r="AQ239" s="59">
        <v>24461.06</v>
      </c>
      <c r="AR239" s="59">
        <v>28657.48</v>
      </c>
      <c r="AS239" s="59">
        <v>32560.81</v>
      </c>
      <c r="AT239" s="59">
        <v>25278.27</v>
      </c>
      <c r="AU239" s="59">
        <v>26668.37</v>
      </c>
      <c r="AV239" s="59">
        <v>24681.190000000002</v>
      </c>
      <c r="AW239" s="59">
        <v>31044.32</v>
      </c>
      <c r="AX239" s="59">
        <v>31122.010000000002</v>
      </c>
      <c r="AY239" s="59">
        <v>26435.72</v>
      </c>
      <c r="AZ239" s="59">
        <v>27960.670000000002</v>
      </c>
      <c r="BA239" s="59">
        <v>0</v>
      </c>
    </row>
    <row r="240" spans="1:53" s="46" customFormat="1" outlineLevel="2">
      <c r="A240" s="46" t="s">
        <v>697</v>
      </c>
      <c r="B240" s="47" t="s">
        <v>698</v>
      </c>
      <c r="C240" s="48" t="s">
        <v>699</v>
      </c>
      <c r="D240" s="49"/>
      <c r="E240" s="50"/>
      <c r="F240" s="51">
        <v>238418.08000000002</v>
      </c>
      <c r="G240" s="51">
        <v>216471.29</v>
      </c>
      <c r="H240" s="52">
        <v>21946.790000000008</v>
      </c>
      <c r="I240" s="53">
        <v>0.10138429904492188</v>
      </c>
      <c r="J240" s="54"/>
      <c r="K240" s="51">
        <v>2905072.44</v>
      </c>
      <c r="L240" s="51">
        <v>2528116.8339999998</v>
      </c>
      <c r="M240" s="52">
        <v>376955.60600000015</v>
      </c>
      <c r="N240" s="53">
        <v>0.14910529487024499</v>
      </c>
      <c r="O240" s="55"/>
      <c r="P240" s="54"/>
      <c r="Q240" s="51">
        <v>730447.95000000007</v>
      </c>
      <c r="R240" s="51">
        <v>645390.44000000006</v>
      </c>
      <c r="S240" s="52">
        <v>85057.510000000009</v>
      </c>
      <c r="T240" s="53">
        <v>0.13179233023656192</v>
      </c>
      <c r="U240" s="54"/>
      <c r="V240" s="51">
        <v>3203475.76</v>
      </c>
      <c r="W240" s="51">
        <v>2810101.8539999998</v>
      </c>
      <c r="X240" s="52">
        <v>393373.90599999996</v>
      </c>
      <c r="Y240" s="53">
        <v>0.13998563982300408</v>
      </c>
      <c r="Z240" s="56"/>
      <c r="AA240" s="57">
        <v>281985.02</v>
      </c>
      <c r="AB240" s="58"/>
      <c r="AC240" s="59">
        <v>252760.4</v>
      </c>
      <c r="AD240" s="59">
        <v>239469.65400000001</v>
      </c>
      <c r="AE240" s="59">
        <v>226961.87</v>
      </c>
      <c r="AF240" s="59">
        <v>176050.32</v>
      </c>
      <c r="AG240" s="59">
        <v>333285.11</v>
      </c>
      <c r="AH240" s="59">
        <v>227510.87</v>
      </c>
      <c r="AI240" s="59">
        <v>233931.15</v>
      </c>
      <c r="AJ240" s="59">
        <v>192757.02</v>
      </c>
      <c r="AK240" s="59">
        <v>233217.03</v>
      </c>
      <c r="AL240" s="59">
        <v>195702.12</v>
      </c>
      <c r="AM240" s="59">
        <v>216471.29</v>
      </c>
      <c r="AN240" s="59">
        <v>298403.32</v>
      </c>
      <c r="AO240" s="58"/>
      <c r="AP240" s="59">
        <v>344929.84</v>
      </c>
      <c r="AQ240" s="59">
        <v>237780.32</v>
      </c>
      <c r="AR240" s="59">
        <v>300950.53999999998</v>
      </c>
      <c r="AS240" s="59">
        <v>316232.71000000002</v>
      </c>
      <c r="AT240" s="59">
        <v>235719.03</v>
      </c>
      <c r="AU240" s="59">
        <v>239798.91</v>
      </c>
      <c r="AV240" s="59">
        <v>246798.55000000002</v>
      </c>
      <c r="AW240" s="59">
        <v>252414.59</v>
      </c>
      <c r="AX240" s="59">
        <v>257617.67</v>
      </c>
      <c r="AY240" s="59">
        <v>234412.2</v>
      </c>
      <c r="AZ240" s="59">
        <v>238418.08000000002</v>
      </c>
      <c r="BA240" s="59">
        <v>-1968.05</v>
      </c>
    </row>
    <row r="241" spans="1:53" s="46" customFormat="1" outlineLevel="2">
      <c r="A241" s="46" t="s">
        <v>700</v>
      </c>
      <c r="B241" s="47" t="s">
        <v>701</v>
      </c>
      <c r="C241" s="48" t="s">
        <v>702</v>
      </c>
      <c r="D241" s="49"/>
      <c r="E241" s="50"/>
      <c r="F241" s="51">
        <v>1366.27</v>
      </c>
      <c r="G241" s="51">
        <v>869.89</v>
      </c>
      <c r="H241" s="52">
        <v>496.38</v>
      </c>
      <c r="I241" s="53">
        <v>0.57062387198381403</v>
      </c>
      <c r="J241" s="54"/>
      <c r="K241" s="51">
        <v>14179.36</v>
      </c>
      <c r="L241" s="51">
        <v>12982.01</v>
      </c>
      <c r="M241" s="52">
        <v>1197.3500000000004</v>
      </c>
      <c r="N241" s="53">
        <v>9.2231480333168775E-2</v>
      </c>
      <c r="O241" s="55"/>
      <c r="P241" s="54"/>
      <c r="Q241" s="51">
        <v>4495.4800000000005</v>
      </c>
      <c r="R241" s="51">
        <v>3182.51</v>
      </c>
      <c r="S241" s="52">
        <v>1312.9700000000003</v>
      </c>
      <c r="T241" s="53">
        <v>0.41255801238644974</v>
      </c>
      <c r="U241" s="54"/>
      <c r="V241" s="51">
        <v>14893.12</v>
      </c>
      <c r="W241" s="51">
        <v>14520.14</v>
      </c>
      <c r="X241" s="52">
        <v>372.98000000000138</v>
      </c>
      <c r="Y241" s="53">
        <v>2.5687080152119842E-2</v>
      </c>
      <c r="Z241" s="56"/>
      <c r="AA241" s="57">
        <v>1538.13</v>
      </c>
      <c r="AB241" s="58"/>
      <c r="AC241" s="59">
        <v>1547.8</v>
      </c>
      <c r="AD241" s="59">
        <v>1423.69</v>
      </c>
      <c r="AE241" s="59">
        <v>1551.8500000000001</v>
      </c>
      <c r="AF241" s="59">
        <v>785.46</v>
      </c>
      <c r="AG241" s="59">
        <v>1196.55</v>
      </c>
      <c r="AH241" s="59">
        <v>1259.54</v>
      </c>
      <c r="AI241" s="59">
        <v>1223.3500000000001</v>
      </c>
      <c r="AJ241" s="59">
        <v>811.26</v>
      </c>
      <c r="AK241" s="59">
        <v>1103.67</v>
      </c>
      <c r="AL241" s="59">
        <v>1208.95</v>
      </c>
      <c r="AM241" s="59">
        <v>869.89</v>
      </c>
      <c r="AN241" s="59">
        <v>713.76</v>
      </c>
      <c r="AO241" s="58"/>
      <c r="AP241" s="59">
        <v>1245.9000000000001</v>
      </c>
      <c r="AQ241" s="59">
        <v>851.62</v>
      </c>
      <c r="AR241" s="59">
        <v>1294.3800000000001</v>
      </c>
      <c r="AS241" s="59">
        <v>1123.3600000000001</v>
      </c>
      <c r="AT241" s="59">
        <v>1115.44</v>
      </c>
      <c r="AU241" s="59">
        <v>1411.5</v>
      </c>
      <c r="AV241" s="59">
        <v>1232.82</v>
      </c>
      <c r="AW241" s="59">
        <v>1408.8600000000001</v>
      </c>
      <c r="AX241" s="59">
        <v>1512.3600000000001</v>
      </c>
      <c r="AY241" s="59">
        <v>1616.8500000000001</v>
      </c>
      <c r="AZ241" s="59">
        <v>1366.27</v>
      </c>
      <c r="BA241" s="59">
        <v>0</v>
      </c>
    </row>
    <row r="242" spans="1:53" s="46" customFormat="1" outlineLevel="2">
      <c r="A242" s="46" t="s">
        <v>703</v>
      </c>
      <c r="B242" s="47" t="s">
        <v>704</v>
      </c>
      <c r="C242" s="48" t="s">
        <v>705</v>
      </c>
      <c r="D242" s="49"/>
      <c r="E242" s="50"/>
      <c r="F242" s="51">
        <v>52508.1</v>
      </c>
      <c r="G242" s="51">
        <v>78413.930000000008</v>
      </c>
      <c r="H242" s="52">
        <v>-25905.830000000009</v>
      </c>
      <c r="I242" s="53">
        <v>-0.33037280493402138</v>
      </c>
      <c r="J242" s="54"/>
      <c r="K242" s="51">
        <v>533954.75</v>
      </c>
      <c r="L242" s="51">
        <v>559794.43000000005</v>
      </c>
      <c r="M242" s="52">
        <v>-25839.680000000051</v>
      </c>
      <c r="N242" s="53">
        <v>-4.6159230273155896E-2</v>
      </c>
      <c r="O242" s="55"/>
      <c r="P242" s="54"/>
      <c r="Q242" s="51">
        <v>151367.80000000002</v>
      </c>
      <c r="R242" s="51">
        <v>176065.9</v>
      </c>
      <c r="S242" s="52">
        <v>-24698.099999999977</v>
      </c>
      <c r="T242" s="53">
        <v>-0.14027758924357286</v>
      </c>
      <c r="U242" s="54"/>
      <c r="V242" s="51">
        <v>537177.88</v>
      </c>
      <c r="W242" s="51">
        <v>698184.71000000008</v>
      </c>
      <c r="X242" s="52">
        <v>-161006.83000000007</v>
      </c>
      <c r="Y242" s="53">
        <v>-0.23060778572478344</v>
      </c>
      <c r="Z242" s="56"/>
      <c r="AA242" s="57">
        <v>138390.28</v>
      </c>
      <c r="AB242" s="58"/>
      <c r="AC242" s="59">
        <v>46685.090000000004</v>
      </c>
      <c r="AD242" s="59">
        <v>50509.18</v>
      </c>
      <c r="AE242" s="59">
        <v>34745.410000000003</v>
      </c>
      <c r="AF242" s="59">
        <v>49914.380000000005</v>
      </c>
      <c r="AG242" s="59">
        <v>52166</v>
      </c>
      <c r="AH242" s="59">
        <v>46151.32</v>
      </c>
      <c r="AI242" s="59">
        <v>50527.29</v>
      </c>
      <c r="AJ242" s="59">
        <v>53029.86</v>
      </c>
      <c r="AK242" s="59">
        <v>47092.11</v>
      </c>
      <c r="AL242" s="59">
        <v>50559.86</v>
      </c>
      <c r="AM242" s="59">
        <v>78413.930000000008</v>
      </c>
      <c r="AN242" s="59">
        <v>3223.13</v>
      </c>
      <c r="AO242" s="58"/>
      <c r="AP242" s="59">
        <v>53895.520000000004</v>
      </c>
      <c r="AQ242" s="59">
        <v>42710.33</v>
      </c>
      <c r="AR242" s="59">
        <v>44430.69</v>
      </c>
      <c r="AS242" s="59">
        <v>60058.89</v>
      </c>
      <c r="AT242" s="59">
        <v>40594.26</v>
      </c>
      <c r="AU242" s="59">
        <v>43888.13</v>
      </c>
      <c r="AV242" s="59">
        <v>49587.82</v>
      </c>
      <c r="AW242" s="59">
        <v>47421.31</v>
      </c>
      <c r="AX242" s="59">
        <v>49343.91</v>
      </c>
      <c r="AY242" s="59">
        <v>49515.79</v>
      </c>
      <c r="AZ242" s="59">
        <v>52508.1</v>
      </c>
      <c r="BA242" s="59">
        <v>0</v>
      </c>
    </row>
    <row r="243" spans="1:53" s="46" customFormat="1" outlineLevel="2">
      <c r="A243" s="46" t="s">
        <v>706</v>
      </c>
      <c r="B243" s="47" t="s">
        <v>707</v>
      </c>
      <c r="C243" s="48" t="s">
        <v>708</v>
      </c>
      <c r="D243" s="49"/>
      <c r="E243" s="50"/>
      <c r="F243" s="51">
        <v>4533.8</v>
      </c>
      <c r="G243" s="51">
        <v>4260.92</v>
      </c>
      <c r="H243" s="52">
        <v>272.88000000000011</v>
      </c>
      <c r="I243" s="53">
        <v>6.4042507251954997E-2</v>
      </c>
      <c r="J243" s="54"/>
      <c r="K243" s="51">
        <v>50384.91</v>
      </c>
      <c r="L243" s="51">
        <v>43445.42</v>
      </c>
      <c r="M243" s="52">
        <v>6939.4900000000052</v>
      </c>
      <c r="N243" s="53">
        <v>0.15972891964216263</v>
      </c>
      <c r="O243" s="55"/>
      <c r="P243" s="54"/>
      <c r="Q243" s="51">
        <v>13505.23</v>
      </c>
      <c r="R243" s="51">
        <v>12966.92</v>
      </c>
      <c r="S243" s="52">
        <v>538.30999999999949</v>
      </c>
      <c r="T243" s="53">
        <v>4.1514098953336603E-2</v>
      </c>
      <c r="U243" s="54"/>
      <c r="V243" s="51">
        <v>56680.69</v>
      </c>
      <c r="W243" s="51">
        <v>48894.559999999998</v>
      </c>
      <c r="X243" s="52">
        <v>7786.1300000000047</v>
      </c>
      <c r="Y243" s="53">
        <v>0.15924327777977765</v>
      </c>
      <c r="Z243" s="56"/>
      <c r="AA243" s="57">
        <v>5449.14</v>
      </c>
      <c r="AB243" s="58"/>
      <c r="AC243" s="59">
        <v>4695.51</v>
      </c>
      <c r="AD243" s="59">
        <v>3332.52</v>
      </c>
      <c r="AE243" s="59">
        <v>3865.2200000000003</v>
      </c>
      <c r="AF243" s="59">
        <v>2589.1799999999998</v>
      </c>
      <c r="AG243" s="59">
        <v>3250.55</v>
      </c>
      <c r="AH243" s="59">
        <v>3891.64</v>
      </c>
      <c r="AI243" s="59">
        <v>4911.9000000000005</v>
      </c>
      <c r="AJ243" s="59">
        <v>3941.98</v>
      </c>
      <c r="AK243" s="59">
        <v>4537.5600000000004</v>
      </c>
      <c r="AL243" s="59">
        <v>4168.4400000000005</v>
      </c>
      <c r="AM243" s="59">
        <v>4260.92</v>
      </c>
      <c r="AN243" s="59">
        <v>6295.78</v>
      </c>
      <c r="AO243" s="58"/>
      <c r="AP243" s="59">
        <v>5832.24</v>
      </c>
      <c r="AQ243" s="59">
        <v>4456.58</v>
      </c>
      <c r="AR243" s="59">
        <v>4747.49</v>
      </c>
      <c r="AS243" s="59">
        <v>4263.8999999999996</v>
      </c>
      <c r="AT243" s="59">
        <v>4488.38</v>
      </c>
      <c r="AU243" s="59">
        <v>4431.1400000000003</v>
      </c>
      <c r="AV243" s="59">
        <v>4716.3900000000003</v>
      </c>
      <c r="AW243" s="59">
        <v>3943.56</v>
      </c>
      <c r="AX243" s="59">
        <v>4743.16</v>
      </c>
      <c r="AY243" s="59">
        <v>4228.2700000000004</v>
      </c>
      <c r="AZ243" s="59">
        <v>4533.8</v>
      </c>
      <c r="BA243" s="59">
        <v>0</v>
      </c>
    </row>
    <row r="244" spans="1:53" s="46" customFormat="1" outlineLevel="2">
      <c r="A244" s="46" t="s">
        <v>709</v>
      </c>
      <c r="B244" s="47" t="s">
        <v>710</v>
      </c>
      <c r="C244" s="48" t="s">
        <v>711</v>
      </c>
      <c r="D244" s="49"/>
      <c r="E244" s="50"/>
      <c r="F244" s="51">
        <v>2189.73</v>
      </c>
      <c r="G244" s="51">
        <v>3155.64</v>
      </c>
      <c r="H244" s="52">
        <v>-965.90999999999985</v>
      </c>
      <c r="I244" s="53">
        <v>-0.30609004829448222</v>
      </c>
      <c r="J244" s="54"/>
      <c r="K244" s="51">
        <v>28864.760000000002</v>
      </c>
      <c r="L244" s="51">
        <v>35172.129999999997</v>
      </c>
      <c r="M244" s="52">
        <v>-6307.3699999999953</v>
      </c>
      <c r="N244" s="53">
        <v>-0.17932863321044235</v>
      </c>
      <c r="O244" s="55"/>
      <c r="P244" s="54"/>
      <c r="Q244" s="51">
        <v>6292.49</v>
      </c>
      <c r="R244" s="51">
        <v>11631.54</v>
      </c>
      <c r="S244" s="52">
        <v>-5339.0500000000011</v>
      </c>
      <c r="T244" s="53">
        <v>-0.45901488538920904</v>
      </c>
      <c r="U244" s="54"/>
      <c r="V244" s="51">
        <v>28942.68</v>
      </c>
      <c r="W244" s="51">
        <v>39446.759999999995</v>
      </c>
      <c r="X244" s="52">
        <v>-10504.079999999994</v>
      </c>
      <c r="Y244" s="53">
        <v>-0.26628498766438602</v>
      </c>
      <c r="Z244" s="56"/>
      <c r="AA244" s="57">
        <v>4274.63</v>
      </c>
      <c r="AB244" s="58"/>
      <c r="AC244" s="59">
        <v>3848.13</v>
      </c>
      <c r="AD244" s="59">
        <v>4121.49</v>
      </c>
      <c r="AE244" s="59">
        <v>4373.88</v>
      </c>
      <c r="AF244" s="59">
        <v>3633.9500000000003</v>
      </c>
      <c r="AG244" s="59">
        <v>56.550000000000004</v>
      </c>
      <c r="AH244" s="59">
        <v>4776.53</v>
      </c>
      <c r="AI244" s="59">
        <v>2679.36</v>
      </c>
      <c r="AJ244" s="59">
        <v>50.7</v>
      </c>
      <c r="AK244" s="59">
        <v>5582.35</v>
      </c>
      <c r="AL244" s="59">
        <v>2893.55</v>
      </c>
      <c r="AM244" s="59">
        <v>3155.64</v>
      </c>
      <c r="AN244" s="59">
        <v>77.92</v>
      </c>
      <c r="AO244" s="58"/>
      <c r="AP244" s="59">
        <v>2639.02</v>
      </c>
      <c r="AQ244" s="59">
        <v>5982.49</v>
      </c>
      <c r="AR244" s="59">
        <v>2243.8200000000002</v>
      </c>
      <c r="AS244" s="59">
        <v>65.73</v>
      </c>
      <c r="AT244" s="59">
        <v>4670.6900000000005</v>
      </c>
      <c r="AU244" s="59">
        <v>2277.73</v>
      </c>
      <c r="AV244" s="59">
        <v>2245.86</v>
      </c>
      <c r="AW244" s="59">
        <v>2446.9299999999998</v>
      </c>
      <c r="AX244" s="59">
        <v>2031.41</v>
      </c>
      <c r="AY244" s="59">
        <v>2071.35</v>
      </c>
      <c r="AZ244" s="59">
        <v>2189.73</v>
      </c>
      <c r="BA244" s="59">
        <v>0</v>
      </c>
    </row>
    <row r="245" spans="1:53" s="46" customFormat="1" outlineLevel="2">
      <c r="A245" s="46" t="s">
        <v>712</v>
      </c>
      <c r="B245" s="47" t="s">
        <v>713</v>
      </c>
      <c r="C245" s="48" t="s">
        <v>714</v>
      </c>
      <c r="D245" s="49"/>
      <c r="E245" s="50"/>
      <c r="F245" s="51">
        <v>70737.38</v>
      </c>
      <c r="G245" s="51">
        <v>60533.36</v>
      </c>
      <c r="H245" s="52">
        <v>10204.020000000004</v>
      </c>
      <c r="I245" s="53">
        <v>0.16856853807553396</v>
      </c>
      <c r="J245" s="54"/>
      <c r="K245" s="51">
        <v>956129.4</v>
      </c>
      <c r="L245" s="51">
        <v>639521.33600000001</v>
      </c>
      <c r="M245" s="52">
        <v>316608.06400000001</v>
      </c>
      <c r="N245" s="53">
        <v>0.49507036931759224</v>
      </c>
      <c r="O245" s="55"/>
      <c r="P245" s="54"/>
      <c r="Q245" s="51">
        <v>251405.87</v>
      </c>
      <c r="R245" s="51">
        <v>135666.31</v>
      </c>
      <c r="S245" s="52">
        <v>115739.56</v>
      </c>
      <c r="T245" s="53">
        <v>0.85311939272174497</v>
      </c>
      <c r="U245" s="54"/>
      <c r="V245" s="51">
        <v>1064067.42</v>
      </c>
      <c r="W245" s="51">
        <v>715390.43599999999</v>
      </c>
      <c r="X245" s="52">
        <v>348676.98399999994</v>
      </c>
      <c r="Y245" s="53">
        <v>0.48739396901861842</v>
      </c>
      <c r="Z245" s="56"/>
      <c r="AA245" s="57">
        <v>75869.100000000006</v>
      </c>
      <c r="AB245" s="58"/>
      <c r="AC245" s="59">
        <v>104996.68000000001</v>
      </c>
      <c r="AD245" s="59">
        <v>97332.385999999999</v>
      </c>
      <c r="AE245" s="59">
        <v>69177.47</v>
      </c>
      <c r="AF245" s="59">
        <v>13827.130000000001</v>
      </c>
      <c r="AG245" s="59">
        <v>34160.94</v>
      </c>
      <c r="AH245" s="59">
        <v>51579.91</v>
      </c>
      <c r="AI245" s="59">
        <v>103761.19</v>
      </c>
      <c r="AJ245" s="59">
        <v>29019.32</v>
      </c>
      <c r="AK245" s="59">
        <v>30806.15</v>
      </c>
      <c r="AL245" s="59">
        <v>44326.8</v>
      </c>
      <c r="AM245" s="59">
        <v>60533.36</v>
      </c>
      <c r="AN245" s="59">
        <v>107938.02</v>
      </c>
      <c r="AO245" s="58"/>
      <c r="AP245" s="59">
        <v>150557.24</v>
      </c>
      <c r="AQ245" s="59">
        <v>70491.86</v>
      </c>
      <c r="AR245" s="59">
        <v>78159.600000000006</v>
      </c>
      <c r="AS245" s="59">
        <v>75039.759999999995</v>
      </c>
      <c r="AT245" s="59">
        <v>84219.81</v>
      </c>
      <c r="AU245" s="59">
        <v>91228.67</v>
      </c>
      <c r="AV245" s="59">
        <v>78718.509999999995</v>
      </c>
      <c r="AW245" s="59">
        <v>76308.08</v>
      </c>
      <c r="AX245" s="59">
        <v>94578.94</v>
      </c>
      <c r="AY245" s="59">
        <v>86089.55</v>
      </c>
      <c r="AZ245" s="59">
        <v>70737.38</v>
      </c>
      <c r="BA245" s="59">
        <v>-6116.78</v>
      </c>
    </row>
    <row r="246" spans="1:53" s="46" customFormat="1" outlineLevel="2">
      <c r="A246" s="46" t="s">
        <v>715</v>
      </c>
      <c r="B246" s="47" t="s">
        <v>716</v>
      </c>
      <c r="C246" s="48" t="s">
        <v>717</v>
      </c>
      <c r="D246" s="49"/>
      <c r="E246" s="50"/>
      <c r="F246" s="51">
        <v>24065.77</v>
      </c>
      <c r="G246" s="51">
        <v>24083.32</v>
      </c>
      <c r="H246" s="52">
        <v>-17.549999999999272</v>
      </c>
      <c r="I246" s="53">
        <v>-7.2872012662702948E-4</v>
      </c>
      <c r="J246" s="54"/>
      <c r="K246" s="51">
        <v>277630.28000000003</v>
      </c>
      <c r="L246" s="51">
        <v>194755.92</v>
      </c>
      <c r="M246" s="52">
        <v>82874.360000000015</v>
      </c>
      <c r="N246" s="53">
        <v>0.42552934976251305</v>
      </c>
      <c r="O246" s="55"/>
      <c r="P246" s="54"/>
      <c r="Q246" s="51">
        <v>69205.210000000006</v>
      </c>
      <c r="R246" s="51">
        <v>59507.53</v>
      </c>
      <c r="S246" s="52">
        <v>9697.6800000000076</v>
      </c>
      <c r="T246" s="53">
        <v>0.16296559443821659</v>
      </c>
      <c r="U246" s="54"/>
      <c r="V246" s="51">
        <v>303761.01</v>
      </c>
      <c r="W246" s="51">
        <v>224856.68000000002</v>
      </c>
      <c r="X246" s="52">
        <v>78904.329999999987</v>
      </c>
      <c r="Y246" s="53">
        <v>0.35090943262170365</v>
      </c>
      <c r="Z246" s="56"/>
      <c r="AA246" s="57">
        <v>30100.760000000002</v>
      </c>
      <c r="AB246" s="58"/>
      <c r="AC246" s="59">
        <v>27071.91</v>
      </c>
      <c r="AD246" s="59">
        <v>26346.2</v>
      </c>
      <c r="AE246" s="59">
        <v>19852.57</v>
      </c>
      <c r="AF246" s="59">
        <v>8134.49</v>
      </c>
      <c r="AG246" s="59">
        <v>11495.460000000001</v>
      </c>
      <c r="AH246" s="59">
        <v>12857.65</v>
      </c>
      <c r="AI246" s="59">
        <v>16987.32</v>
      </c>
      <c r="AJ246" s="59">
        <v>12502.79</v>
      </c>
      <c r="AK246" s="59">
        <v>16098.390000000001</v>
      </c>
      <c r="AL246" s="59">
        <v>19325.82</v>
      </c>
      <c r="AM246" s="59">
        <v>24083.32</v>
      </c>
      <c r="AN246" s="59">
        <v>26130.73</v>
      </c>
      <c r="AO246" s="58"/>
      <c r="AP246" s="59">
        <v>38233.89</v>
      </c>
      <c r="AQ246" s="59">
        <v>23612.73</v>
      </c>
      <c r="AR246" s="59">
        <v>26776.43</v>
      </c>
      <c r="AS246" s="59">
        <v>26510.97</v>
      </c>
      <c r="AT246" s="59">
        <v>20301.650000000001</v>
      </c>
      <c r="AU246" s="59">
        <v>23437.78</v>
      </c>
      <c r="AV246" s="59">
        <v>27513.34</v>
      </c>
      <c r="AW246" s="59">
        <v>22038.28</v>
      </c>
      <c r="AX246" s="59">
        <v>23175.18</v>
      </c>
      <c r="AY246" s="59">
        <v>21964.260000000002</v>
      </c>
      <c r="AZ246" s="59">
        <v>24065.77</v>
      </c>
      <c r="BA246" s="59">
        <v>1490.9</v>
      </c>
    </row>
    <row r="247" spans="1:53" s="46" customFormat="1" outlineLevel="2">
      <c r="A247" s="46" t="s">
        <v>718</v>
      </c>
      <c r="B247" s="47" t="s">
        <v>719</v>
      </c>
      <c r="C247" s="48" t="s">
        <v>720</v>
      </c>
      <c r="D247" s="49"/>
      <c r="E247" s="50"/>
      <c r="F247" s="51">
        <v>7098.88</v>
      </c>
      <c r="G247" s="51">
        <v>5352.6</v>
      </c>
      <c r="H247" s="52">
        <v>1746.2799999999997</v>
      </c>
      <c r="I247" s="53">
        <v>0.32624892575570746</v>
      </c>
      <c r="J247" s="54"/>
      <c r="K247" s="51">
        <v>69885.25</v>
      </c>
      <c r="L247" s="51">
        <v>67911.277000000002</v>
      </c>
      <c r="M247" s="52">
        <v>1973.9729999999981</v>
      </c>
      <c r="N247" s="53">
        <v>2.9066939795580608E-2</v>
      </c>
      <c r="O247" s="55"/>
      <c r="P247" s="54"/>
      <c r="Q247" s="51">
        <v>18274.96</v>
      </c>
      <c r="R247" s="51">
        <v>18369.63</v>
      </c>
      <c r="S247" s="52">
        <v>-94.670000000001892</v>
      </c>
      <c r="T247" s="53">
        <v>-5.1536149612159791E-3</v>
      </c>
      <c r="U247" s="54"/>
      <c r="V247" s="51">
        <v>78334.759999999995</v>
      </c>
      <c r="W247" s="51">
        <v>81910.607000000004</v>
      </c>
      <c r="X247" s="52">
        <v>-3575.8470000000088</v>
      </c>
      <c r="Y247" s="53">
        <v>-4.3655481639881005E-2</v>
      </c>
      <c r="Z247" s="56"/>
      <c r="AA247" s="57">
        <v>13999.33</v>
      </c>
      <c r="AB247" s="58"/>
      <c r="AC247" s="59">
        <v>7823</v>
      </c>
      <c r="AD247" s="59">
        <v>5127.5570000000007</v>
      </c>
      <c r="AE247" s="59">
        <v>6007.4400000000005</v>
      </c>
      <c r="AF247" s="59">
        <v>4277.74</v>
      </c>
      <c r="AG247" s="59">
        <v>6454.83</v>
      </c>
      <c r="AH247" s="59">
        <v>6513.43</v>
      </c>
      <c r="AI247" s="59">
        <v>6063.08</v>
      </c>
      <c r="AJ247" s="59">
        <v>7274.57</v>
      </c>
      <c r="AK247" s="59">
        <v>6086.11</v>
      </c>
      <c r="AL247" s="59">
        <v>6930.92</v>
      </c>
      <c r="AM247" s="59">
        <v>5352.6</v>
      </c>
      <c r="AN247" s="59">
        <v>8449.51</v>
      </c>
      <c r="AO247" s="58"/>
      <c r="AP247" s="59">
        <v>9471.14</v>
      </c>
      <c r="AQ247" s="59">
        <v>3923.42</v>
      </c>
      <c r="AR247" s="59">
        <v>6810.28</v>
      </c>
      <c r="AS247" s="59">
        <v>5817.1900000000005</v>
      </c>
      <c r="AT247" s="59">
        <v>6004.16</v>
      </c>
      <c r="AU247" s="59">
        <v>5976.14</v>
      </c>
      <c r="AV247" s="59">
        <v>6519.09</v>
      </c>
      <c r="AW247" s="59">
        <v>7088.87</v>
      </c>
      <c r="AX247" s="59">
        <v>4756.3500000000004</v>
      </c>
      <c r="AY247" s="59">
        <v>6419.7300000000005</v>
      </c>
      <c r="AZ247" s="59">
        <v>7098.88</v>
      </c>
      <c r="BA247" s="59">
        <v>-153.4</v>
      </c>
    </row>
    <row r="248" spans="1:53" s="46" customFormat="1" outlineLevel="2">
      <c r="A248" s="46" t="s">
        <v>1736</v>
      </c>
      <c r="B248" s="47" t="s">
        <v>1737</v>
      </c>
      <c r="C248" s="48" t="s">
        <v>1738</v>
      </c>
      <c r="D248" s="49"/>
      <c r="E248" s="50"/>
      <c r="F248" s="51">
        <v>0</v>
      </c>
      <c r="G248" s="51">
        <v>0</v>
      </c>
      <c r="H248" s="52">
        <v>0</v>
      </c>
      <c r="I248" s="53">
        <v>0</v>
      </c>
      <c r="J248" s="54"/>
      <c r="K248" s="51">
        <v>0</v>
      </c>
      <c r="L248" s="51">
        <v>109108.09</v>
      </c>
      <c r="M248" s="52">
        <v>-109108.09</v>
      </c>
      <c r="N248" s="53" t="s">
        <v>157</v>
      </c>
      <c r="O248" s="55"/>
      <c r="P248" s="54"/>
      <c r="Q248" s="51">
        <v>0</v>
      </c>
      <c r="R248" s="51">
        <v>26792.58</v>
      </c>
      <c r="S248" s="52">
        <v>-26792.58</v>
      </c>
      <c r="T248" s="53" t="s">
        <v>157</v>
      </c>
      <c r="U248" s="54"/>
      <c r="V248" s="51">
        <v>0</v>
      </c>
      <c r="W248" s="51">
        <v>109108.09</v>
      </c>
      <c r="X248" s="52">
        <v>-109108.09</v>
      </c>
      <c r="Y248" s="53" t="s">
        <v>157</v>
      </c>
      <c r="Z248" s="56"/>
      <c r="AA248" s="57">
        <v>0</v>
      </c>
      <c r="AB248" s="58"/>
      <c r="AC248" s="59">
        <v>0</v>
      </c>
      <c r="AD248" s="59">
        <v>0</v>
      </c>
      <c r="AE248" s="59">
        <v>0</v>
      </c>
      <c r="AF248" s="59">
        <v>0</v>
      </c>
      <c r="AG248" s="59">
        <v>0</v>
      </c>
      <c r="AH248" s="59">
        <v>2991.65</v>
      </c>
      <c r="AI248" s="59">
        <v>79323.86</v>
      </c>
      <c r="AJ248" s="59">
        <v>0</v>
      </c>
      <c r="AK248" s="59">
        <v>26792.58</v>
      </c>
      <c r="AL248" s="59">
        <v>0</v>
      </c>
      <c r="AM248" s="59">
        <v>0</v>
      </c>
      <c r="AN248" s="59">
        <v>0</v>
      </c>
      <c r="AO248" s="58"/>
      <c r="AP248" s="59">
        <v>0</v>
      </c>
      <c r="AQ248" s="59">
        <v>0</v>
      </c>
      <c r="AR248" s="59">
        <v>0</v>
      </c>
      <c r="AS248" s="59">
        <v>0</v>
      </c>
      <c r="AT248" s="59">
        <v>0</v>
      </c>
      <c r="AU248" s="59">
        <v>0</v>
      </c>
      <c r="AV248" s="59">
        <v>0</v>
      </c>
      <c r="AW248" s="59">
        <v>0</v>
      </c>
      <c r="AX248" s="59">
        <v>0</v>
      </c>
      <c r="AY248" s="59">
        <v>0</v>
      </c>
      <c r="AZ248" s="59">
        <v>0</v>
      </c>
      <c r="BA248" s="59">
        <v>0</v>
      </c>
    </row>
    <row r="249" spans="1:53" s="46" customFormat="1" outlineLevel="2">
      <c r="A249" s="46" t="s">
        <v>721</v>
      </c>
      <c r="B249" s="47" t="s">
        <v>722</v>
      </c>
      <c r="C249" s="48" t="s">
        <v>723</v>
      </c>
      <c r="D249" s="49"/>
      <c r="E249" s="50"/>
      <c r="F249" s="51">
        <v>-4583.62</v>
      </c>
      <c r="G249" s="51">
        <v>-134199.51</v>
      </c>
      <c r="H249" s="52">
        <v>129615.89000000001</v>
      </c>
      <c r="I249" s="53">
        <v>0.96584473371027957</v>
      </c>
      <c r="J249" s="54"/>
      <c r="K249" s="51">
        <v>-38739.71</v>
      </c>
      <c r="L249" s="51">
        <v>-5040.63</v>
      </c>
      <c r="M249" s="52">
        <v>-33699.08</v>
      </c>
      <c r="N249" s="53">
        <v>-6.6854897106115709</v>
      </c>
      <c r="O249" s="55"/>
      <c r="P249" s="54"/>
      <c r="Q249" s="51">
        <v>-9412.7900000000009</v>
      </c>
      <c r="R249" s="51">
        <v>-42001.46</v>
      </c>
      <c r="S249" s="52">
        <v>32588.67</v>
      </c>
      <c r="T249" s="53">
        <v>0.77589374274132372</v>
      </c>
      <c r="U249" s="54"/>
      <c r="V249" s="51">
        <v>-121988.42000000001</v>
      </c>
      <c r="W249" s="51">
        <v>-3924.46</v>
      </c>
      <c r="X249" s="52">
        <v>-118063.96</v>
      </c>
      <c r="Y249" s="53" t="s">
        <v>157</v>
      </c>
      <c r="Z249" s="56"/>
      <c r="AA249" s="57">
        <v>1116.17</v>
      </c>
      <c r="AB249" s="58"/>
      <c r="AC249" s="59">
        <v>-163992.78</v>
      </c>
      <c r="AD249" s="59">
        <v>2686.75</v>
      </c>
      <c r="AE249" s="59">
        <v>398154.05</v>
      </c>
      <c r="AF249" s="59">
        <v>-94.44</v>
      </c>
      <c r="AG249" s="59">
        <v>-244013.66</v>
      </c>
      <c r="AH249" s="59">
        <v>-171117.11000000002</v>
      </c>
      <c r="AI249" s="59">
        <v>228478.2</v>
      </c>
      <c r="AJ249" s="59">
        <v>-13140.18</v>
      </c>
      <c r="AK249" s="59">
        <v>-110680.43000000001</v>
      </c>
      <c r="AL249" s="59">
        <v>202878.48</v>
      </c>
      <c r="AM249" s="59">
        <v>-134199.51</v>
      </c>
      <c r="AN249" s="59">
        <v>-83248.710000000006</v>
      </c>
      <c r="AO249" s="58"/>
      <c r="AP249" s="59">
        <v>-1134.0899999999999</v>
      </c>
      <c r="AQ249" s="59">
        <v>2075.5100000000002</v>
      </c>
      <c r="AR249" s="59">
        <v>-60385.630000000005</v>
      </c>
      <c r="AS249" s="59">
        <v>-12948.800000000001</v>
      </c>
      <c r="AT249" s="59">
        <v>-3425.92</v>
      </c>
      <c r="AU249" s="59">
        <v>-652.5</v>
      </c>
      <c r="AV249" s="59">
        <v>51159.19</v>
      </c>
      <c r="AW249" s="59">
        <v>-4014.6800000000003</v>
      </c>
      <c r="AX249" s="59">
        <v>-2249.94</v>
      </c>
      <c r="AY249" s="59">
        <v>-2579.23</v>
      </c>
      <c r="AZ249" s="59">
        <v>-4583.62</v>
      </c>
      <c r="BA249" s="59">
        <v>-2538.4700000000003</v>
      </c>
    </row>
    <row r="250" spans="1:53" s="46" customFormat="1" outlineLevel="2">
      <c r="A250" s="46" t="s">
        <v>724</v>
      </c>
      <c r="B250" s="47" t="s">
        <v>725</v>
      </c>
      <c r="C250" s="48" t="s">
        <v>726</v>
      </c>
      <c r="D250" s="49"/>
      <c r="E250" s="50"/>
      <c r="F250" s="51">
        <v>1042.01</v>
      </c>
      <c r="G250" s="51">
        <v>517.1</v>
      </c>
      <c r="H250" s="52">
        <v>524.91</v>
      </c>
      <c r="I250" s="53">
        <v>1.0151034616128407</v>
      </c>
      <c r="J250" s="54"/>
      <c r="K250" s="51">
        <v>25922.47</v>
      </c>
      <c r="L250" s="51">
        <v>23693.96</v>
      </c>
      <c r="M250" s="52">
        <v>2228.510000000002</v>
      </c>
      <c r="N250" s="53">
        <v>9.4053927667641965E-2</v>
      </c>
      <c r="O250" s="55"/>
      <c r="P250" s="54"/>
      <c r="Q250" s="51">
        <v>4063.58</v>
      </c>
      <c r="R250" s="51">
        <v>2727.67</v>
      </c>
      <c r="S250" s="52">
        <v>1335.9099999999999</v>
      </c>
      <c r="T250" s="53">
        <v>0.48976232462138009</v>
      </c>
      <c r="U250" s="54"/>
      <c r="V250" s="51">
        <v>27576.720000000001</v>
      </c>
      <c r="W250" s="51">
        <v>25112.04</v>
      </c>
      <c r="X250" s="52">
        <v>2464.6800000000003</v>
      </c>
      <c r="Y250" s="53">
        <v>9.814734286820187E-2</v>
      </c>
      <c r="Z250" s="56"/>
      <c r="AA250" s="57">
        <v>1418.08</v>
      </c>
      <c r="AB250" s="58"/>
      <c r="AC250" s="59">
        <v>1335.3</v>
      </c>
      <c r="AD250" s="59">
        <v>1180.57</v>
      </c>
      <c r="AE250" s="59">
        <v>1058.8</v>
      </c>
      <c r="AF250" s="59">
        <v>4224.2700000000004</v>
      </c>
      <c r="AG250" s="59">
        <v>1100.6000000000001</v>
      </c>
      <c r="AH250" s="59">
        <v>9478.67</v>
      </c>
      <c r="AI250" s="59">
        <v>1419.16</v>
      </c>
      <c r="AJ250" s="59">
        <v>1168.92</v>
      </c>
      <c r="AK250" s="59">
        <v>1001.3000000000001</v>
      </c>
      <c r="AL250" s="59">
        <v>1209.27</v>
      </c>
      <c r="AM250" s="59">
        <v>517.1</v>
      </c>
      <c r="AN250" s="59">
        <v>1654.25</v>
      </c>
      <c r="AO250" s="58"/>
      <c r="AP250" s="59">
        <v>1102.78</v>
      </c>
      <c r="AQ250" s="59">
        <v>4838.18</v>
      </c>
      <c r="AR250" s="59">
        <v>1357.63</v>
      </c>
      <c r="AS250" s="59">
        <v>1379.28</v>
      </c>
      <c r="AT250" s="59">
        <v>9464.0500000000011</v>
      </c>
      <c r="AU250" s="59">
        <v>1210.3700000000001</v>
      </c>
      <c r="AV250" s="59">
        <v>1428.51</v>
      </c>
      <c r="AW250" s="59">
        <v>1078.0899999999999</v>
      </c>
      <c r="AX250" s="59">
        <v>1384.71</v>
      </c>
      <c r="AY250" s="59">
        <v>1636.8600000000001</v>
      </c>
      <c r="AZ250" s="59">
        <v>1042.01</v>
      </c>
      <c r="BA250" s="59">
        <v>0</v>
      </c>
    </row>
    <row r="251" spans="1:53" s="46" customFormat="1" outlineLevel="2">
      <c r="A251" s="46" t="s">
        <v>727</v>
      </c>
      <c r="B251" s="47"/>
      <c r="C251" s="48" t="s">
        <v>728</v>
      </c>
      <c r="D251" s="49"/>
      <c r="E251" s="50"/>
      <c r="F251" s="51">
        <v>486339.54000000004</v>
      </c>
      <c r="G251" s="51">
        <v>327000.13999999996</v>
      </c>
      <c r="H251" s="52">
        <v>159339.40000000008</v>
      </c>
      <c r="I251" s="53">
        <v>0.48727624397959007</v>
      </c>
      <c r="J251" s="54"/>
      <c r="K251" s="51">
        <v>5658408.3400000008</v>
      </c>
      <c r="L251" s="51">
        <v>5103079.3649999993</v>
      </c>
      <c r="M251" s="52">
        <v>555328.97500000149</v>
      </c>
      <c r="N251" s="53">
        <v>0.10882232771231877</v>
      </c>
      <c r="O251" s="55"/>
      <c r="P251" s="54"/>
      <c r="Q251" s="51">
        <v>1469119.2200000002</v>
      </c>
      <c r="R251" s="51">
        <v>1309776.32</v>
      </c>
      <c r="S251" s="52">
        <v>159342.90000000014</v>
      </c>
      <c r="T251" s="53">
        <v>0.12165657415458551</v>
      </c>
      <c r="U251" s="54"/>
      <c r="V251" s="51">
        <v>6106025.3000000007</v>
      </c>
      <c r="W251" s="51">
        <v>5779074.9449999984</v>
      </c>
      <c r="X251" s="52">
        <v>326950.35500000231</v>
      </c>
      <c r="Y251" s="53">
        <v>5.6574859836845806E-2</v>
      </c>
      <c r="Z251" s="56"/>
      <c r="AA251" s="57">
        <v>675995.58</v>
      </c>
      <c r="AB251" s="58"/>
      <c r="AC251" s="59">
        <v>384417.83</v>
      </c>
      <c r="AD251" s="59">
        <v>504542.94500000001</v>
      </c>
      <c r="AE251" s="59">
        <v>858320.16999999993</v>
      </c>
      <c r="AF251" s="59">
        <v>320712.92</v>
      </c>
      <c r="AG251" s="59">
        <v>283999.73999999987</v>
      </c>
      <c r="AH251" s="59">
        <v>244157.77000000002</v>
      </c>
      <c r="AI251" s="59">
        <v>829357.69000000006</v>
      </c>
      <c r="AJ251" s="59">
        <v>367793.98</v>
      </c>
      <c r="AK251" s="59">
        <v>359316.11</v>
      </c>
      <c r="AL251" s="59">
        <v>623460.06999999995</v>
      </c>
      <c r="AM251" s="59">
        <v>327000.13999999996</v>
      </c>
      <c r="AN251" s="59">
        <v>447616.96</v>
      </c>
      <c r="AO251" s="58"/>
      <c r="AP251" s="59">
        <v>706523.85000000021</v>
      </c>
      <c r="AQ251" s="59">
        <v>440520.43</v>
      </c>
      <c r="AR251" s="59">
        <v>496810.29000000004</v>
      </c>
      <c r="AS251" s="59">
        <v>553998.16999999993</v>
      </c>
      <c r="AT251" s="59">
        <v>478799.77</v>
      </c>
      <c r="AU251" s="59">
        <v>483154.29000000004</v>
      </c>
      <c r="AV251" s="59">
        <v>540250.26000000013</v>
      </c>
      <c r="AW251" s="59">
        <v>489232.06000000006</v>
      </c>
      <c r="AX251" s="59">
        <v>516152.3899999999</v>
      </c>
      <c r="AY251" s="59">
        <v>466627.28999999992</v>
      </c>
      <c r="AZ251" s="59">
        <v>486339.54000000004</v>
      </c>
      <c r="BA251" s="59">
        <v>-108.66999999999916</v>
      </c>
    </row>
    <row r="252" spans="1:53" s="119" customFormat="1" outlineLevel="1">
      <c r="B252" s="120"/>
      <c r="C252" s="121"/>
      <c r="D252" s="135"/>
      <c r="E252" s="135"/>
      <c r="F252" s="123"/>
      <c r="G252" s="123"/>
      <c r="H252" s="143"/>
      <c r="I252" s="144"/>
      <c r="J252" s="137"/>
      <c r="K252" s="123"/>
      <c r="L252" s="123"/>
      <c r="M252" s="143"/>
      <c r="N252" s="138"/>
      <c r="O252" s="139"/>
      <c r="P252" s="139"/>
      <c r="Q252" s="123"/>
      <c r="R252" s="123"/>
      <c r="S252" s="143"/>
      <c r="T252" s="144"/>
      <c r="U252" s="139"/>
      <c r="V252" s="123"/>
      <c r="W252" s="123"/>
      <c r="X252" s="143"/>
      <c r="Y252" s="138"/>
      <c r="AA252" s="141"/>
      <c r="AB252" s="142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42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</row>
    <row r="253" spans="1:53" s="119" customFormat="1" outlineLevel="2">
      <c r="A253" s="119" t="s">
        <v>729</v>
      </c>
      <c r="B253" s="120" t="s">
        <v>730</v>
      </c>
      <c r="C253" s="121" t="s">
        <v>731</v>
      </c>
      <c r="D253" s="135"/>
      <c r="E253" s="135"/>
      <c r="F253" s="123">
        <v>4593.87</v>
      </c>
      <c r="G253" s="123">
        <v>1896.6000000000001</v>
      </c>
      <c r="H253" s="143">
        <v>2697.2699999999995</v>
      </c>
      <c r="I253" s="144">
        <v>1.4221607086365071</v>
      </c>
      <c r="J253" s="137"/>
      <c r="K253" s="123">
        <v>40981.53</v>
      </c>
      <c r="L253" s="123">
        <v>-103933.52099999999</v>
      </c>
      <c r="M253" s="143">
        <v>144915.05099999998</v>
      </c>
      <c r="N253" s="138">
        <v>1.3943052213154599</v>
      </c>
      <c r="O253" s="139"/>
      <c r="P253" s="139"/>
      <c r="Q253" s="123">
        <v>12434.51</v>
      </c>
      <c r="R253" s="123">
        <v>10122.24</v>
      </c>
      <c r="S253" s="143">
        <v>2312.2700000000004</v>
      </c>
      <c r="T253" s="144">
        <v>0.22843461526302483</v>
      </c>
      <c r="U253" s="139"/>
      <c r="V253" s="123">
        <v>45892.2</v>
      </c>
      <c r="W253" s="123">
        <v>-99929.660999999993</v>
      </c>
      <c r="X253" s="143">
        <v>145821.86099999998</v>
      </c>
      <c r="Y253" s="138">
        <v>1.4592450283604983</v>
      </c>
      <c r="AA253" s="141">
        <v>4003.86</v>
      </c>
      <c r="AB253" s="142"/>
      <c r="AC253" s="123">
        <v>3132.09</v>
      </c>
      <c r="AD253" s="123">
        <v>-134801.59100000001</v>
      </c>
      <c r="AE253" s="123">
        <v>2303.2200000000003</v>
      </c>
      <c r="AF253" s="123">
        <v>1957.3600000000001</v>
      </c>
      <c r="AG253" s="123">
        <v>2766.79</v>
      </c>
      <c r="AH253" s="123">
        <v>3251.86</v>
      </c>
      <c r="AI253" s="123">
        <v>3129.23</v>
      </c>
      <c r="AJ253" s="123">
        <v>4205.28</v>
      </c>
      <c r="AK253" s="123">
        <v>4996.17</v>
      </c>
      <c r="AL253" s="123">
        <v>3229.4700000000003</v>
      </c>
      <c r="AM253" s="123">
        <v>1896.6000000000001</v>
      </c>
      <c r="AN253" s="123">
        <v>4910.67</v>
      </c>
      <c r="AO253" s="142"/>
      <c r="AP253" s="123">
        <v>3762.59</v>
      </c>
      <c r="AQ253" s="123">
        <v>2723.59</v>
      </c>
      <c r="AR253" s="123">
        <v>4171.7</v>
      </c>
      <c r="AS253" s="123">
        <v>4752.4000000000005</v>
      </c>
      <c r="AT253" s="123">
        <v>2716.96</v>
      </c>
      <c r="AU253" s="123">
        <v>2806.9900000000002</v>
      </c>
      <c r="AV253" s="123">
        <v>2493.12</v>
      </c>
      <c r="AW253" s="123">
        <v>5119.67</v>
      </c>
      <c r="AX253" s="123">
        <v>3590.87</v>
      </c>
      <c r="AY253" s="123">
        <v>4249.7700000000004</v>
      </c>
      <c r="AZ253" s="123">
        <v>4593.87</v>
      </c>
      <c r="BA253" s="123">
        <v>0</v>
      </c>
    </row>
    <row r="254" spans="1:53" s="46" customFormat="1" outlineLevel="2">
      <c r="A254" s="46" t="s">
        <v>732</v>
      </c>
      <c r="B254" s="47" t="s">
        <v>733</v>
      </c>
      <c r="C254" s="48" t="s">
        <v>734</v>
      </c>
      <c r="D254" s="49"/>
      <c r="E254" s="50"/>
      <c r="F254" s="51">
        <v>0</v>
      </c>
      <c r="G254" s="51">
        <v>-12.870000000000001</v>
      </c>
      <c r="H254" s="52">
        <v>12.870000000000001</v>
      </c>
      <c r="I254" s="53" t="s">
        <v>157</v>
      </c>
      <c r="J254" s="54"/>
      <c r="K254" s="51">
        <v>0</v>
      </c>
      <c r="L254" s="51">
        <v>0</v>
      </c>
      <c r="M254" s="52">
        <v>0</v>
      </c>
      <c r="N254" s="53">
        <v>0</v>
      </c>
      <c r="O254" s="55"/>
      <c r="P254" s="54"/>
      <c r="Q254" s="51">
        <v>0</v>
      </c>
      <c r="R254" s="51">
        <v>0</v>
      </c>
      <c r="S254" s="52">
        <v>0</v>
      </c>
      <c r="T254" s="53">
        <v>0</v>
      </c>
      <c r="U254" s="54"/>
      <c r="V254" s="51">
        <v>0</v>
      </c>
      <c r="W254" s="51">
        <v>0</v>
      </c>
      <c r="X254" s="52">
        <v>0</v>
      </c>
      <c r="Y254" s="53">
        <v>0</v>
      </c>
      <c r="Z254" s="56"/>
      <c r="AA254" s="57">
        <v>0</v>
      </c>
      <c r="AB254" s="58"/>
      <c r="AC254" s="59">
        <v>4.99</v>
      </c>
      <c r="AD254" s="59">
        <v>-4.99</v>
      </c>
      <c r="AE254" s="59">
        <v>0</v>
      </c>
      <c r="AF254" s="59">
        <v>12.76</v>
      </c>
      <c r="AG254" s="59">
        <v>3.75</v>
      </c>
      <c r="AH254" s="59">
        <v>-16.510000000000002</v>
      </c>
      <c r="AI254" s="59">
        <v>0</v>
      </c>
      <c r="AJ254" s="59">
        <v>0</v>
      </c>
      <c r="AK254" s="59">
        <v>2.67</v>
      </c>
      <c r="AL254" s="59">
        <v>10.200000000000001</v>
      </c>
      <c r="AM254" s="59">
        <v>-12.870000000000001</v>
      </c>
      <c r="AN254" s="59">
        <v>0</v>
      </c>
      <c r="AO254" s="58"/>
      <c r="AP254" s="59">
        <v>0</v>
      </c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>
        <v>0</v>
      </c>
      <c r="AW254" s="59">
        <v>0</v>
      </c>
      <c r="AX254" s="59">
        <v>0</v>
      </c>
      <c r="AY254" s="59">
        <v>0</v>
      </c>
      <c r="AZ254" s="59">
        <v>0</v>
      </c>
      <c r="BA254" s="59">
        <v>0</v>
      </c>
    </row>
    <row r="255" spans="1:53" s="46" customFormat="1" outlineLevel="2">
      <c r="A255" s="46" t="s">
        <v>735</v>
      </c>
      <c r="B255" s="47" t="s">
        <v>736</v>
      </c>
      <c r="C255" s="48" t="s">
        <v>737</v>
      </c>
      <c r="D255" s="49"/>
      <c r="E255" s="50"/>
      <c r="F255" s="51">
        <v>89822.89</v>
      </c>
      <c r="G255" s="51">
        <v>81489.440000000002</v>
      </c>
      <c r="H255" s="52">
        <v>8333.4499999999971</v>
      </c>
      <c r="I255" s="53">
        <v>0.10226417067045739</v>
      </c>
      <c r="J255" s="54"/>
      <c r="K255" s="51">
        <v>996808.22</v>
      </c>
      <c r="L255" s="51">
        <v>941994.68099999998</v>
      </c>
      <c r="M255" s="52">
        <v>54813.53899999999</v>
      </c>
      <c r="N255" s="53">
        <v>5.8188798838875809E-2</v>
      </c>
      <c r="O255" s="55"/>
      <c r="P255" s="54"/>
      <c r="Q255" s="51">
        <v>274152.62</v>
      </c>
      <c r="R255" s="51">
        <v>253578.02000000002</v>
      </c>
      <c r="S255" s="52">
        <v>20574.599999999977</v>
      </c>
      <c r="T255" s="53">
        <v>8.1137158496623549E-2</v>
      </c>
      <c r="U255" s="54"/>
      <c r="V255" s="51">
        <v>1081571.1199999999</v>
      </c>
      <c r="W255" s="51">
        <v>1036674.841</v>
      </c>
      <c r="X255" s="52">
        <v>44896.278999999864</v>
      </c>
      <c r="Y255" s="53">
        <v>4.3307966224676482E-2</v>
      </c>
      <c r="Z255" s="56"/>
      <c r="AA255" s="57">
        <v>94680.16</v>
      </c>
      <c r="AB255" s="58"/>
      <c r="AC255" s="59">
        <v>93708.540000000008</v>
      </c>
      <c r="AD255" s="59">
        <v>87770.130999999994</v>
      </c>
      <c r="AE255" s="59">
        <v>83430.930000000008</v>
      </c>
      <c r="AF255" s="59">
        <v>77469</v>
      </c>
      <c r="AG255" s="59">
        <v>87436.33</v>
      </c>
      <c r="AH255" s="59">
        <v>84829.52</v>
      </c>
      <c r="AI255" s="59">
        <v>85117.540000000008</v>
      </c>
      <c r="AJ255" s="59">
        <v>88654.67</v>
      </c>
      <c r="AK255" s="59">
        <v>88993.95</v>
      </c>
      <c r="AL255" s="59">
        <v>83094.63</v>
      </c>
      <c r="AM255" s="59">
        <v>81489.440000000002</v>
      </c>
      <c r="AN255" s="59">
        <v>84762.900000000009</v>
      </c>
      <c r="AO255" s="58"/>
      <c r="AP255" s="59">
        <v>91652.71</v>
      </c>
      <c r="AQ255" s="59">
        <v>80422.680000000008</v>
      </c>
      <c r="AR255" s="59">
        <v>92500.45</v>
      </c>
      <c r="AS255" s="59">
        <v>94439.46</v>
      </c>
      <c r="AT255" s="59">
        <v>87788.74</v>
      </c>
      <c r="AU255" s="59">
        <v>93346.66</v>
      </c>
      <c r="AV255" s="59">
        <v>89470.900000000009</v>
      </c>
      <c r="AW255" s="59">
        <v>93034</v>
      </c>
      <c r="AX255" s="59">
        <v>92722.49</v>
      </c>
      <c r="AY255" s="59">
        <v>91607.24</v>
      </c>
      <c r="AZ255" s="59">
        <v>89822.89</v>
      </c>
      <c r="BA255" s="59">
        <v>-1557.32</v>
      </c>
    </row>
    <row r="256" spans="1:53" s="46" customFormat="1" outlineLevel="2">
      <c r="A256" s="46" t="s">
        <v>738</v>
      </c>
      <c r="B256" s="47" t="s">
        <v>739</v>
      </c>
      <c r="C256" s="48" t="s">
        <v>740</v>
      </c>
      <c r="D256" s="49"/>
      <c r="E256" s="50"/>
      <c r="F256" s="51">
        <v>0</v>
      </c>
      <c r="G256" s="51">
        <v>0.6</v>
      </c>
      <c r="H256" s="52">
        <v>-0.6</v>
      </c>
      <c r="I256" s="53" t="s">
        <v>157</v>
      </c>
      <c r="J256" s="54"/>
      <c r="K256" s="51">
        <v>0</v>
      </c>
      <c r="L256" s="51">
        <v>0.6</v>
      </c>
      <c r="M256" s="52">
        <v>-0.6</v>
      </c>
      <c r="N256" s="53" t="s">
        <v>157</v>
      </c>
      <c r="O256" s="55"/>
      <c r="P256" s="54"/>
      <c r="Q256" s="51">
        <v>-8.94</v>
      </c>
      <c r="R256" s="51">
        <v>0.6</v>
      </c>
      <c r="S256" s="52">
        <v>-9.5399999999999991</v>
      </c>
      <c r="T256" s="53" t="s">
        <v>157</v>
      </c>
      <c r="U256" s="54"/>
      <c r="V256" s="51">
        <v>-0.6</v>
      </c>
      <c r="W256" s="51">
        <v>0.6</v>
      </c>
      <c r="X256" s="52">
        <v>-1.2</v>
      </c>
      <c r="Y256" s="53">
        <v>-2</v>
      </c>
      <c r="Z256" s="56"/>
      <c r="AA256" s="57">
        <v>0</v>
      </c>
      <c r="AB256" s="58"/>
      <c r="AC256" s="59">
        <v>0</v>
      </c>
      <c r="AD256" s="59">
        <v>1.46</v>
      </c>
      <c r="AE256" s="59">
        <v>3.15</v>
      </c>
      <c r="AF256" s="59">
        <v>-3.79</v>
      </c>
      <c r="AG256" s="59">
        <v>-0.82000000000000006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0.6</v>
      </c>
      <c r="AN256" s="59">
        <v>-0.6</v>
      </c>
      <c r="AO256" s="58"/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59">
        <v>8.94</v>
      </c>
      <c r="AX256" s="59">
        <v>-8.94</v>
      </c>
      <c r="AY256" s="59">
        <v>0</v>
      </c>
      <c r="AZ256" s="59">
        <v>0</v>
      </c>
      <c r="BA256" s="59">
        <v>0</v>
      </c>
    </row>
    <row r="257" spans="1:53" s="46" customFormat="1" outlineLevel="2">
      <c r="A257" s="46" t="s">
        <v>741</v>
      </c>
      <c r="B257" s="47" t="s">
        <v>742</v>
      </c>
      <c r="C257" s="48" t="s">
        <v>743</v>
      </c>
      <c r="D257" s="49"/>
      <c r="E257" s="50"/>
      <c r="F257" s="51">
        <v>16746.86</v>
      </c>
      <c r="G257" s="51">
        <v>20529.600000000002</v>
      </c>
      <c r="H257" s="52">
        <v>-3782.7400000000016</v>
      </c>
      <c r="I257" s="53">
        <v>-0.18425785207700107</v>
      </c>
      <c r="J257" s="54"/>
      <c r="K257" s="51">
        <v>246312.72</v>
      </c>
      <c r="L257" s="51">
        <v>200739.44</v>
      </c>
      <c r="M257" s="52">
        <v>45573.279999999999</v>
      </c>
      <c r="N257" s="53">
        <v>0.22702703564381768</v>
      </c>
      <c r="O257" s="55"/>
      <c r="P257" s="54"/>
      <c r="Q257" s="51">
        <v>53352.15</v>
      </c>
      <c r="R257" s="51">
        <v>68373.649999999994</v>
      </c>
      <c r="S257" s="52">
        <v>-15021.499999999993</v>
      </c>
      <c r="T257" s="53">
        <v>-0.21969720791562239</v>
      </c>
      <c r="U257" s="54"/>
      <c r="V257" s="51">
        <v>279374.92</v>
      </c>
      <c r="W257" s="51">
        <v>124283.86</v>
      </c>
      <c r="X257" s="52">
        <v>155091.06</v>
      </c>
      <c r="Y257" s="53">
        <v>1.2478777212101395</v>
      </c>
      <c r="Z257" s="56"/>
      <c r="AA257" s="57">
        <v>-76455.58</v>
      </c>
      <c r="AB257" s="58"/>
      <c r="AC257" s="59">
        <v>-61088.46</v>
      </c>
      <c r="AD257" s="59">
        <v>33453.980000000003</v>
      </c>
      <c r="AE257" s="59">
        <v>31911.350000000002</v>
      </c>
      <c r="AF257" s="59">
        <v>23826.44</v>
      </c>
      <c r="AG257" s="59">
        <v>21095.06</v>
      </c>
      <c r="AH257" s="59">
        <v>23644.23</v>
      </c>
      <c r="AI257" s="59">
        <v>28517.06</v>
      </c>
      <c r="AJ257" s="59">
        <v>31006.13</v>
      </c>
      <c r="AK257" s="59">
        <v>27611.38</v>
      </c>
      <c r="AL257" s="59">
        <v>20232.670000000002</v>
      </c>
      <c r="AM257" s="59">
        <v>20529.600000000002</v>
      </c>
      <c r="AN257" s="59">
        <v>33062.199999999997</v>
      </c>
      <c r="AO257" s="58"/>
      <c r="AP257" s="59">
        <v>42367.28</v>
      </c>
      <c r="AQ257" s="59">
        <v>31951.72</v>
      </c>
      <c r="AR257" s="59">
        <v>26368.62</v>
      </c>
      <c r="AS257" s="59">
        <v>18195.68</v>
      </c>
      <c r="AT257" s="59">
        <v>15594.29</v>
      </c>
      <c r="AU257" s="59">
        <v>16769.8</v>
      </c>
      <c r="AV257" s="59">
        <v>20734.010000000002</v>
      </c>
      <c r="AW257" s="59">
        <v>20979.170000000002</v>
      </c>
      <c r="AX257" s="59">
        <v>21595.850000000002</v>
      </c>
      <c r="AY257" s="59">
        <v>15009.44</v>
      </c>
      <c r="AZ257" s="59">
        <v>16746.86</v>
      </c>
      <c r="BA257" s="59">
        <v>11146.04</v>
      </c>
    </row>
    <row r="258" spans="1:53" s="46" customFormat="1" outlineLevel="2">
      <c r="A258" s="46" t="s">
        <v>744</v>
      </c>
      <c r="B258" s="47" t="s">
        <v>745</v>
      </c>
      <c r="C258" s="48" t="s">
        <v>746</v>
      </c>
      <c r="D258" s="49"/>
      <c r="E258" s="50"/>
      <c r="F258" s="51">
        <v>0</v>
      </c>
      <c r="G258" s="51">
        <v>12500</v>
      </c>
      <c r="H258" s="52">
        <v>-12500</v>
      </c>
      <c r="I258" s="53" t="s">
        <v>157</v>
      </c>
      <c r="J258" s="54"/>
      <c r="K258" s="51">
        <v>10000</v>
      </c>
      <c r="L258" s="51">
        <v>150065</v>
      </c>
      <c r="M258" s="52">
        <v>-140065</v>
      </c>
      <c r="N258" s="53">
        <v>-0.93336220970912609</v>
      </c>
      <c r="O258" s="55"/>
      <c r="P258" s="54"/>
      <c r="Q258" s="51">
        <v>0</v>
      </c>
      <c r="R258" s="51">
        <v>40578.75</v>
      </c>
      <c r="S258" s="52">
        <v>-40578.75</v>
      </c>
      <c r="T258" s="53" t="s">
        <v>157</v>
      </c>
      <c r="U258" s="54"/>
      <c r="V258" s="51">
        <v>22500</v>
      </c>
      <c r="W258" s="51">
        <v>205443.86</v>
      </c>
      <c r="X258" s="52">
        <v>-182943.86</v>
      </c>
      <c r="Y258" s="53">
        <v>-0.8904810297080672</v>
      </c>
      <c r="Z258" s="56"/>
      <c r="AA258" s="57">
        <v>55378.86</v>
      </c>
      <c r="AB258" s="58"/>
      <c r="AC258" s="59">
        <v>15578.75</v>
      </c>
      <c r="AD258" s="59">
        <v>12500</v>
      </c>
      <c r="AE258" s="59">
        <v>15578.75</v>
      </c>
      <c r="AF258" s="59">
        <v>12500</v>
      </c>
      <c r="AG258" s="59">
        <v>12500</v>
      </c>
      <c r="AH258" s="59">
        <v>15828.75</v>
      </c>
      <c r="AI258" s="59">
        <v>12500</v>
      </c>
      <c r="AJ258" s="59">
        <v>12500</v>
      </c>
      <c r="AK258" s="59">
        <v>15578.75</v>
      </c>
      <c r="AL258" s="59">
        <v>12500</v>
      </c>
      <c r="AM258" s="59">
        <v>12500</v>
      </c>
      <c r="AN258" s="59">
        <v>12500</v>
      </c>
      <c r="AO258" s="58"/>
      <c r="AP258" s="59">
        <v>0</v>
      </c>
      <c r="AQ258" s="59">
        <v>10000</v>
      </c>
      <c r="AR258" s="59">
        <v>0</v>
      </c>
      <c r="AS258" s="59">
        <v>0</v>
      </c>
      <c r="AT258" s="59">
        <v>0</v>
      </c>
      <c r="AU258" s="59">
        <v>0</v>
      </c>
      <c r="AV258" s="59">
        <v>0</v>
      </c>
      <c r="AW258" s="59">
        <v>0</v>
      </c>
      <c r="AX258" s="59">
        <v>0</v>
      </c>
      <c r="AY258" s="59">
        <v>0</v>
      </c>
      <c r="AZ258" s="59">
        <v>0</v>
      </c>
      <c r="BA258" s="59">
        <v>0</v>
      </c>
    </row>
    <row r="259" spans="1:53" s="46" customFormat="1" outlineLevel="2">
      <c r="A259" s="46" t="s">
        <v>747</v>
      </c>
      <c r="B259" s="47" t="s">
        <v>748</v>
      </c>
      <c r="C259" s="48" t="s">
        <v>749</v>
      </c>
      <c r="D259" s="49"/>
      <c r="E259" s="50"/>
      <c r="F259" s="51">
        <v>4078.92</v>
      </c>
      <c r="G259" s="51">
        <v>1367.57</v>
      </c>
      <c r="H259" s="52">
        <v>2711.3500000000004</v>
      </c>
      <c r="I259" s="53">
        <v>1.9826041811388087</v>
      </c>
      <c r="J259" s="54"/>
      <c r="K259" s="51">
        <v>32096.39</v>
      </c>
      <c r="L259" s="51">
        <v>35530.75</v>
      </c>
      <c r="M259" s="52">
        <v>-3434.3600000000006</v>
      </c>
      <c r="N259" s="53">
        <v>-9.6658809622650818E-2</v>
      </c>
      <c r="O259" s="55"/>
      <c r="P259" s="54"/>
      <c r="Q259" s="51">
        <v>6844.01</v>
      </c>
      <c r="R259" s="51">
        <v>4577.3900000000003</v>
      </c>
      <c r="S259" s="52">
        <v>2266.62</v>
      </c>
      <c r="T259" s="53">
        <v>0.49517738274431494</v>
      </c>
      <c r="U259" s="54"/>
      <c r="V259" s="51">
        <v>32906.17</v>
      </c>
      <c r="W259" s="51">
        <v>57921.97</v>
      </c>
      <c r="X259" s="52">
        <v>-25015.800000000003</v>
      </c>
      <c r="Y259" s="53">
        <v>-0.43188793475083809</v>
      </c>
      <c r="Z259" s="56"/>
      <c r="AA259" s="57">
        <v>22391.22</v>
      </c>
      <c r="AB259" s="58"/>
      <c r="AC259" s="59">
        <v>7481.32</v>
      </c>
      <c r="AD259" s="59">
        <v>4934.57</v>
      </c>
      <c r="AE259" s="59">
        <v>2301.9299999999998</v>
      </c>
      <c r="AF259" s="59">
        <v>2431.7400000000002</v>
      </c>
      <c r="AG259" s="59">
        <v>1943.57</v>
      </c>
      <c r="AH259" s="59">
        <v>10733.25</v>
      </c>
      <c r="AI259" s="59">
        <v>594.85</v>
      </c>
      <c r="AJ259" s="59">
        <v>532.13</v>
      </c>
      <c r="AK259" s="59">
        <v>2046.99</v>
      </c>
      <c r="AL259" s="59">
        <v>1162.83</v>
      </c>
      <c r="AM259" s="59">
        <v>1367.57</v>
      </c>
      <c r="AN259" s="59">
        <v>809.78</v>
      </c>
      <c r="AO259" s="58"/>
      <c r="AP259" s="59">
        <v>1977.95</v>
      </c>
      <c r="AQ259" s="59">
        <v>503.56</v>
      </c>
      <c r="AR259" s="59">
        <v>2913.78</v>
      </c>
      <c r="AS259" s="59">
        <v>3442.34</v>
      </c>
      <c r="AT259" s="59">
        <v>8305.9600000000009</v>
      </c>
      <c r="AU259" s="59">
        <v>2214.9900000000002</v>
      </c>
      <c r="AV259" s="59">
        <v>3941.31</v>
      </c>
      <c r="AW259" s="59">
        <v>1952.49</v>
      </c>
      <c r="AX259" s="59">
        <v>1116.8700000000001</v>
      </c>
      <c r="AY259" s="59">
        <v>1648.22</v>
      </c>
      <c r="AZ259" s="59">
        <v>4078.92</v>
      </c>
      <c r="BA259" s="59">
        <v>56.86</v>
      </c>
    </row>
    <row r="260" spans="1:53" s="46" customFormat="1" outlineLevel="2">
      <c r="A260" s="46" t="s">
        <v>750</v>
      </c>
      <c r="B260" s="47" t="s">
        <v>751</v>
      </c>
      <c r="C260" s="48" t="s">
        <v>752</v>
      </c>
      <c r="D260" s="49"/>
      <c r="E260" s="50"/>
      <c r="F260" s="51">
        <v>0</v>
      </c>
      <c r="G260" s="51">
        <v>516.15</v>
      </c>
      <c r="H260" s="52">
        <v>-516.15</v>
      </c>
      <c r="I260" s="53" t="s">
        <v>157</v>
      </c>
      <c r="J260" s="54"/>
      <c r="K260" s="51">
        <v>3666.17</v>
      </c>
      <c r="L260" s="51">
        <v>4681.3100000000004</v>
      </c>
      <c r="M260" s="52">
        <v>-1015.1400000000003</v>
      </c>
      <c r="N260" s="53">
        <v>-0.21684955706842748</v>
      </c>
      <c r="O260" s="55"/>
      <c r="P260" s="54"/>
      <c r="Q260" s="51">
        <v>-14.24</v>
      </c>
      <c r="R260" s="51">
        <v>1522.59</v>
      </c>
      <c r="S260" s="52">
        <v>-1536.83</v>
      </c>
      <c r="T260" s="53">
        <v>-1.0093524849105799</v>
      </c>
      <c r="U260" s="54"/>
      <c r="V260" s="51">
        <v>4266.22</v>
      </c>
      <c r="W260" s="51">
        <v>4681.3100000000004</v>
      </c>
      <c r="X260" s="52">
        <v>-415.09000000000015</v>
      </c>
      <c r="Y260" s="53">
        <v>-8.8669624528176963E-2</v>
      </c>
      <c r="Z260" s="56"/>
      <c r="AA260" s="57">
        <v>0</v>
      </c>
      <c r="AB260" s="58"/>
      <c r="AC260" s="59">
        <v>0</v>
      </c>
      <c r="AD260" s="59">
        <v>0</v>
      </c>
      <c r="AE260" s="59">
        <v>367.68</v>
      </c>
      <c r="AF260" s="59">
        <v>450.98</v>
      </c>
      <c r="AG260" s="59">
        <v>560.66</v>
      </c>
      <c r="AH260" s="59">
        <v>642.32000000000005</v>
      </c>
      <c r="AI260" s="59">
        <v>550.81000000000006</v>
      </c>
      <c r="AJ260" s="59">
        <v>586.27</v>
      </c>
      <c r="AK260" s="59">
        <v>459.28000000000003</v>
      </c>
      <c r="AL260" s="59">
        <v>547.16</v>
      </c>
      <c r="AM260" s="59">
        <v>516.15</v>
      </c>
      <c r="AN260" s="59">
        <v>600.05000000000007</v>
      </c>
      <c r="AO260" s="58"/>
      <c r="AP260" s="59">
        <v>813.17000000000007</v>
      </c>
      <c r="AQ260" s="59">
        <v>454.53000000000003</v>
      </c>
      <c r="AR260" s="59">
        <v>606.96</v>
      </c>
      <c r="AS260" s="59">
        <v>551.07000000000005</v>
      </c>
      <c r="AT260" s="59">
        <v>706.15</v>
      </c>
      <c r="AU260" s="59">
        <v>412.7</v>
      </c>
      <c r="AV260" s="59">
        <v>189.85</v>
      </c>
      <c r="AW260" s="59">
        <v>-54.02</v>
      </c>
      <c r="AX260" s="59">
        <v>0</v>
      </c>
      <c r="AY260" s="59">
        <v>-14.24</v>
      </c>
      <c r="AZ260" s="59">
        <v>0</v>
      </c>
      <c r="BA260" s="59">
        <v>0</v>
      </c>
    </row>
    <row r="261" spans="1:53" s="46" customFormat="1" outlineLevel="2">
      <c r="A261" s="46" t="s">
        <v>753</v>
      </c>
      <c r="B261" s="47" t="s">
        <v>754</v>
      </c>
      <c r="C261" s="48" t="s">
        <v>755</v>
      </c>
      <c r="D261" s="49"/>
      <c r="E261" s="50"/>
      <c r="F261" s="51">
        <v>0</v>
      </c>
      <c r="G261" s="51">
        <v>0</v>
      </c>
      <c r="H261" s="52">
        <v>0</v>
      </c>
      <c r="I261" s="53">
        <v>0</v>
      </c>
      <c r="J261" s="54"/>
      <c r="K261" s="51">
        <v>0</v>
      </c>
      <c r="L261" s="51">
        <v>143.30000000000001</v>
      </c>
      <c r="M261" s="52">
        <v>-143.30000000000001</v>
      </c>
      <c r="N261" s="53" t="s">
        <v>157</v>
      </c>
      <c r="O261" s="55"/>
      <c r="P261" s="54"/>
      <c r="Q261" s="51">
        <v>0</v>
      </c>
      <c r="R261" s="51">
        <v>0</v>
      </c>
      <c r="S261" s="52">
        <v>0</v>
      </c>
      <c r="T261" s="53">
        <v>0</v>
      </c>
      <c r="U261" s="54"/>
      <c r="V261" s="51">
        <v>0</v>
      </c>
      <c r="W261" s="51">
        <v>143.30000000000001</v>
      </c>
      <c r="X261" s="52">
        <v>-143.30000000000001</v>
      </c>
      <c r="Y261" s="53" t="s">
        <v>157</v>
      </c>
      <c r="Z261" s="56"/>
      <c r="AA261" s="57">
        <v>0</v>
      </c>
      <c r="AB261" s="58"/>
      <c r="AC261" s="59">
        <v>0</v>
      </c>
      <c r="AD261" s="59">
        <v>0</v>
      </c>
      <c r="AE261" s="59">
        <v>48.25</v>
      </c>
      <c r="AF261" s="59">
        <v>95.05</v>
      </c>
      <c r="AG261" s="59">
        <v>0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8"/>
      <c r="AP261" s="59">
        <v>0</v>
      </c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>
        <v>0</v>
      </c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</row>
    <row r="262" spans="1:53" s="46" customFormat="1" outlineLevel="2">
      <c r="A262" s="46" t="s">
        <v>756</v>
      </c>
      <c r="B262" s="47" t="s">
        <v>757</v>
      </c>
      <c r="C262" s="48" t="s">
        <v>758</v>
      </c>
      <c r="D262" s="49"/>
      <c r="E262" s="50"/>
      <c r="F262" s="51">
        <v>8646.01</v>
      </c>
      <c r="G262" s="51">
        <v>21491.99</v>
      </c>
      <c r="H262" s="52">
        <v>-12845.980000000001</v>
      </c>
      <c r="I262" s="53">
        <v>-0.59771012363210663</v>
      </c>
      <c r="J262" s="54"/>
      <c r="K262" s="51">
        <v>37073.270000000004</v>
      </c>
      <c r="L262" s="51">
        <v>46470.04</v>
      </c>
      <c r="M262" s="52">
        <v>-9396.7699999999968</v>
      </c>
      <c r="N262" s="53">
        <v>-0.20221136026566788</v>
      </c>
      <c r="O262" s="55"/>
      <c r="P262" s="54"/>
      <c r="Q262" s="51">
        <v>11179.85</v>
      </c>
      <c r="R262" s="51">
        <v>25594.77</v>
      </c>
      <c r="S262" s="52">
        <v>-14414.92</v>
      </c>
      <c r="T262" s="53">
        <v>-0.56319787206526961</v>
      </c>
      <c r="U262" s="54"/>
      <c r="V262" s="51">
        <v>82202.09</v>
      </c>
      <c r="W262" s="51">
        <v>58927.18</v>
      </c>
      <c r="X262" s="52">
        <v>23274.909999999996</v>
      </c>
      <c r="Y262" s="53">
        <v>0.39497749595348014</v>
      </c>
      <c r="Z262" s="56"/>
      <c r="AA262" s="57">
        <v>12457.14</v>
      </c>
      <c r="AB262" s="58"/>
      <c r="AC262" s="59">
        <v>5310.91</v>
      </c>
      <c r="AD262" s="59">
        <v>2224.3000000000002</v>
      </c>
      <c r="AE262" s="59">
        <v>2370.8000000000002</v>
      </c>
      <c r="AF262" s="59">
        <v>5901.9000000000005</v>
      </c>
      <c r="AG262" s="59">
        <v>-87.79</v>
      </c>
      <c r="AH262" s="59">
        <v>1380.28</v>
      </c>
      <c r="AI262" s="59">
        <v>1405.22</v>
      </c>
      <c r="AJ262" s="59">
        <v>2369.65</v>
      </c>
      <c r="AK262" s="59">
        <v>3268.53</v>
      </c>
      <c r="AL262" s="59">
        <v>834.25</v>
      </c>
      <c r="AM262" s="59">
        <v>21491.99</v>
      </c>
      <c r="AN262" s="59">
        <v>45128.82</v>
      </c>
      <c r="AO262" s="58"/>
      <c r="AP262" s="59">
        <v>-2081.09</v>
      </c>
      <c r="AQ262" s="59">
        <v>357.18</v>
      </c>
      <c r="AR262" s="59">
        <v>17527.810000000001</v>
      </c>
      <c r="AS262" s="59">
        <v>-777.61</v>
      </c>
      <c r="AT262" s="59">
        <v>628.88</v>
      </c>
      <c r="AU262" s="59">
        <v>4952.53</v>
      </c>
      <c r="AV262" s="59">
        <v>2826.25</v>
      </c>
      <c r="AW262" s="59">
        <v>2459.4700000000003</v>
      </c>
      <c r="AX262" s="59">
        <v>1765.96</v>
      </c>
      <c r="AY262" s="59">
        <v>767.88</v>
      </c>
      <c r="AZ262" s="59">
        <v>8646.01</v>
      </c>
      <c r="BA262" s="59">
        <v>0</v>
      </c>
    </row>
    <row r="263" spans="1:53" s="46" customFormat="1" outlineLevel="2">
      <c r="A263" s="46" t="s">
        <v>759</v>
      </c>
      <c r="B263" s="47" t="s">
        <v>760</v>
      </c>
      <c r="C263" s="48" t="s">
        <v>761</v>
      </c>
      <c r="D263" s="49"/>
      <c r="E263" s="50"/>
      <c r="F263" s="51">
        <v>0</v>
      </c>
      <c r="G263" s="51">
        <v>0</v>
      </c>
      <c r="H263" s="52">
        <v>0</v>
      </c>
      <c r="I263" s="53">
        <v>0</v>
      </c>
      <c r="J263" s="54"/>
      <c r="K263" s="51">
        <v>0.55000000000000004</v>
      </c>
      <c r="L263" s="51">
        <v>0</v>
      </c>
      <c r="M263" s="52">
        <v>0.55000000000000004</v>
      </c>
      <c r="N263" s="53" t="s">
        <v>157</v>
      </c>
      <c r="O263" s="55"/>
      <c r="P263" s="54"/>
      <c r="Q263" s="51">
        <v>0</v>
      </c>
      <c r="R263" s="51">
        <v>0</v>
      </c>
      <c r="S263" s="52">
        <v>0</v>
      </c>
      <c r="T263" s="53">
        <v>0</v>
      </c>
      <c r="U263" s="54"/>
      <c r="V263" s="51">
        <v>0.55000000000000004</v>
      </c>
      <c r="W263" s="51">
        <v>0</v>
      </c>
      <c r="X263" s="52">
        <v>0.55000000000000004</v>
      </c>
      <c r="Y263" s="53" t="s">
        <v>157</v>
      </c>
      <c r="Z263" s="56"/>
      <c r="AA263" s="57">
        <v>0</v>
      </c>
      <c r="AB263" s="58"/>
      <c r="AC263" s="59">
        <v>0</v>
      </c>
      <c r="AD263" s="59">
        <v>0</v>
      </c>
      <c r="AE263" s="59">
        <v>0</v>
      </c>
      <c r="AF263" s="59">
        <v>0</v>
      </c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0</v>
      </c>
      <c r="AN263" s="59">
        <v>0</v>
      </c>
      <c r="AO263" s="58"/>
      <c r="AP263" s="59">
        <v>0</v>
      </c>
      <c r="AQ263" s="59">
        <v>0</v>
      </c>
      <c r="AR263" s="59">
        <v>0.55000000000000004</v>
      </c>
      <c r="AS263" s="59">
        <v>0</v>
      </c>
      <c r="AT263" s="59">
        <v>0</v>
      </c>
      <c r="AU263" s="59">
        <v>0</v>
      </c>
      <c r="AV263" s="59">
        <v>0</v>
      </c>
      <c r="AW263" s="59">
        <v>0</v>
      </c>
      <c r="AX263" s="59">
        <v>0</v>
      </c>
      <c r="AY263" s="59">
        <v>0</v>
      </c>
      <c r="AZ263" s="59">
        <v>0</v>
      </c>
      <c r="BA263" s="59">
        <v>0</v>
      </c>
    </row>
    <row r="264" spans="1:53" s="46" customFormat="1" outlineLevel="2">
      <c r="A264" s="46" t="s">
        <v>762</v>
      </c>
      <c r="B264" s="47" t="s">
        <v>763</v>
      </c>
      <c r="C264" s="48" t="s">
        <v>764</v>
      </c>
      <c r="D264" s="49"/>
      <c r="E264" s="50"/>
      <c r="F264" s="51">
        <v>0</v>
      </c>
      <c r="G264" s="51">
        <v>866</v>
      </c>
      <c r="H264" s="52">
        <v>-866</v>
      </c>
      <c r="I264" s="53" t="s">
        <v>157</v>
      </c>
      <c r="J264" s="54"/>
      <c r="K264" s="51">
        <v>6.99</v>
      </c>
      <c r="L264" s="51">
        <v>900.86</v>
      </c>
      <c r="M264" s="52">
        <v>-893.87</v>
      </c>
      <c r="N264" s="53">
        <v>-0.99224074772994697</v>
      </c>
      <c r="O264" s="55"/>
      <c r="P264" s="54"/>
      <c r="Q264" s="51">
        <v>0</v>
      </c>
      <c r="R264" s="51">
        <v>866</v>
      </c>
      <c r="S264" s="52">
        <v>-866</v>
      </c>
      <c r="T264" s="53" t="s">
        <v>157</v>
      </c>
      <c r="U264" s="54"/>
      <c r="V264" s="51">
        <v>6.99</v>
      </c>
      <c r="W264" s="51">
        <v>900.86</v>
      </c>
      <c r="X264" s="52">
        <v>-893.87</v>
      </c>
      <c r="Y264" s="53">
        <v>-0.99224074772994697</v>
      </c>
      <c r="Z264" s="56"/>
      <c r="AA264" s="57">
        <v>0</v>
      </c>
      <c r="AB264" s="58"/>
      <c r="AC264" s="59">
        <v>0</v>
      </c>
      <c r="AD264" s="59">
        <v>27.310000000000002</v>
      </c>
      <c r="AE264" s="59">
        <v>0</v>
      </c>
      <c r="AF264" s="59">
        <v>0</v>
      </c>
      <c r="AG264" s="59">
        <v>0</v>
      </c>
      <c r="AH264" s="59">
        <v>0</v>
      </c>
      <c r="AI264" s="59">
        <v>0</v>
      </c>
      <c r="AJ264" s="59">
        <v>7.55</v>
      </c>
      <c r="AK264" s="59">
        <v>0</v>
      </c>
      <c r="AL264" s="59">
        <v>0</v>
      </c>
      <c r="AM264" s="59">
        <v>866</v>
      </c>
      <c r="AN264" s="59">
        <v>0</v>
      </c>
      <c r="AO264" s="58"/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6.99</v>
      </c>
      <c r="AV264" s="59">
        <v>0</v>
      </c>
      <c r="AW264" s="59">
        <v>0</v>
      </c>
      <c r="AX264" s="59">
        <v>0</v>
      </c>
      <c r="AY264" s="59">
        <v>0</v>
      </c>
      <c r="AZ264" s="59">
        <v>0</v>
      </c>
      <c r="BA264" s="59">
        <v>0</v>
      </c>
    </row>
    <row r="265" spans="1:53" s="46" customFormat="1" outlineLevel="2">
      <c r="A265" s="46" t="s">
        <v>765</v>
      </c>
      <c r="B265" s="47" t="s">
        <v>766</v>
      </c>
      <c r="C265" s="48" t="s">
        <v>767</v>
      </c>
      <c r="D265" s="49"/>
      <c r="E265" s="50"/>
      <c r="F265" s="51">
        <v>0</v>
      </c>
      <c r="G265" s="51">
        <v>1200.01</v>
      </c>
      <c r="H265" s="52">
        <v>-1200.01</v>
      </c>
      <c r="I265" s="53" t="s">
        <v>157</v>
      </c>
      <c r="J265" s="54"/>
      <c r="K265" s="51">
        <v>10702.51</v>
      </c>
      <c r="L265" s="51">
        <v>7199.97</v>
      </c>
      <c r="M265" s="52">
        <v>3502.54</v>
      </c>
      <c r="N265" s="53">
        <v>0.48646591583020482</v>
      </c>
      <c r="O265" s="55"/>
      <c r="P265" s="54"/>
      <c r="Q265" s="51">
        <v>0</v>
      </c>
      <c r="R265" s="51">
        <v>4799.96</v>
      </c>
      <c r="S265" s="52">
        <v>-4799.96</v>
      </c>
      <c r="T265" s="53" t="s">
        <v>157</v>
      </c>
      <c r="U265" s="54"/>
      <c r="V265" s="51">
        <v>10702.51</v>
      </c>
      <c r="W265" s="51">
        <v>7199.97</v>
      </c>
      <c r="X265" s="52">
        <v>3502.54</v>
      </c>
      <c r="Y265" s="53">
        <v>0.48646591583020482</v>
      </c>
      <c r="Z265" s="56"/>
      <c r="AA265" s="57">
        <v>0</v>
      </c>
      <c r="AB265" s="58"/>
      <c r="AC265" s="59">
        <v>0</v>
      </c>
      <c r="AD265" s="59">
        <v>0</v>
      </c>
      <c r="AE265" s="59">
        <v>0</v>
      </c>
      <c r="AF265" s="59">
        <v>1200.01</v>
      </c>
      <c r="AG265" s="59">
        <v>0</v>
      </c>
      <c r="AH265" s="59">
        <v>0</v>
      </c>
      <c r="AI265" s="59">
        <v>1200</v>
      </c>
      <c r="AJ265" s="59">
        <v>0</v>
      </c>
      <c r="AK265" s="59">
        <v>2399.9900000000002</v>
      </c>
      <c r="AL265" s="59">
        <v>1199.96</v>
      </c>
      <c r="AM265" s="59">
        <v>1200.01</v>
      </c>
      <c r="AN265" s="59">
        <v>0</v>
      </c>
      <c r="AO265" s="58"/>
      <c r="AP265" s="59">
        <v>2400.02</v>
      </c>
      <c r="AQ265" s="59">
        <v>0</v>
      </c>
      <c r="AR265" s="59">
        <v>2400</v>
      </c>
      <c r="AS265" s="59">
        <v>2302.5</v>
      </c>
      <c r="AT265" s="59">
        <v>0</v>
      </c>
      <c r="AU265" s="59">
        <v>1200</v>
      </c>
      <c r="AV265" s="59">
        <v>2399.9900000000002</v>
      </c>
      <c r="AW265" s="59">
        <v>0</v>
      </c>
      <c r="AX265" s="59">
        <v>0</v>
      </c>
      <c r="AY265" s="59">
        <v>0</v>
      </c>
      <c r="AZ265" s="59">
        <v>0</v>
      </c>
      <c r="BA265" s="59">
        <v>0</v>
      </c>
    </row>
    <row r="266" spans="1:53" s="46" customFormat="1" outlineLevel="2">
      <c r="A266" s="46" t="s">
        <v>768</v>
      </c>
      <c r="B266" s="47" t="s">
        <v>769</v>
      </c>
      <c r="C266" s="48" t="s">
        <v>770</v>
      </c>
      <c r="D266" s="49"/>
      <c r="E266" s="50"/>
      <c r="F266" s="51">
        <v>0</v>
      </c>
      <c r="G266" s="51">
        <v>0</v>
      </c>
      <c r="H266" s="52">
        <v>0</v>
      </c>
      <c r="I266" s="53">
        <v>0</v>
      </c>
      <c r="J266" s="54"/>
      <c r="K266" s="51">
        <v>0</v>
      </c>
      <c r="L266" s="51">
        <v>355.31</v>
      </c>
      <c r="M266" s="52">
        <v>-355.31</v>
      </c>
      <c r="N266" s="53" t="s">
        <v>157</v>
      </c>
      <c r="O266" s="55"/>
      <c r="P266" s="54"/>
      <c r="Q266" s="51">
        <v>0</v>
      </c>
      <c r="R266" s="51">
        <v>0</v>
      </c>
      <c r="S266" s="52">
        <v>0</v>
      </c>
      <c r="T266" s="53">
        <v>0</v>
      </c>
      <c r="U266" s="54"/>
      <c r="V266" s="51">
        <v>0</v>
      </c>
      <c r="W266" s="51">
        <v>355.31</v>
      </c>
      <c r="X266" s="52">
        <v>-355.31</v>
      </c>
      <c r="Y266" s="53" t="s">
        <v>157</v>
      </c>
      <c r="Z266" s="56"/>
      <c r="AA266" s="57">
        <v>0</v>
      </c>
      <c r="AB266" s="58"/>
      <c r="AC266" s="59">
        <v>0</v>
      </c>
      <c r="AD266" s="59">
        <v>355.31</v>
      </c>
      <c r="AE266" s="59">
        <v>0</v>
      </c>
      <c r="AF266" s="59">
        <v>0</v>
      </c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>
        <v>0</v>
      </c>
      <c r="AN266" s="59">
        <v>0</v>
      </c>
      <c r="AO266" s="58"/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>
        <v>0</v>
      </c>
      <c r="AW266" s="59">
        <v>0</v>
      </c>
      <c r="AX266" s="59">
        <v>0</v>
      </c>
      <c r="AY266" s="59">
        <v>0</v>
      </c>
      <c r="AZ266" s="59">
        <v>0</v>
      </c>
      <c r="BA266" s="59">
        <v>0</v>
      </c>
    </row>
    <row r="267" spans="1:53" s="46" customFormat="1" outlineLevel="2">
      <c r="A267" s="46" t="s">
        <v>771</v>
      </c>
      <c r="B267" s="47"/>
      <c r="C267" s="48" t="s">
        <v>772</v>
      </c>
      <c r="D267" s="49"/>
      <c r="E267" s="50"/>
      <c r="F267" s="51">
        <v>123888.54999999999</v>
      </c>
      <c r="G267" s="51">
        <v>141845.09000000003</v>
      </c>
      <c r="H267" s="52">
        <v>-17956.540000000037</v>
      </c>
      <c r="I267" s="53">
        <v>-0.12659260888057552</v>
      </c>
      <c r="J267" s="54"/>
      <c r="K267" s="51">
        <v>1377648.3499999999</v>
      </c>
      <c r="L267" s="51">
        <v>1284147.7400000002</v>
      </c>
      <c r="M267" s="52">
        <v>93500.609999999637</v>
      </c>
      <c r="N267" s="53">
        <v>7.281141187072418E-2</v>
      </c>
      <c r="O267" s="55"/>
      <c r="P267" s="54"/>
      <c r="Q267" s="51">
        <v>357939.96</v>
      </c>
      <c r="R267" s="51">
        <v>410013.97000000009</v>
      </c>
      <c r="S267" s="52">
        <v>-52074.010000000068</v>
      </c>
      <c r="T267" s="53">
        <v>-0.12700545300932078</v>
      </c>
      <c r="U267" s="54"/>
      <c r="V267" s="51">
        <v>1559422.1699999997</v>
      </c>
      <c r="W267" s="51">
        <v>1396603.4000000001</v>
      </c>
      <c r="X267" s="52">
        <v>162818.76999999955</v>
      </c>
      <c r="Y267" s="53">
        <v>0.11658196593248989</v>
      </c>
      <c r="Z267" s="56"/>
      <c r="AA267" s="57">
        <v>112455.66</v>
      </c>
      <c r="AB267" s="58"/>
      <c r="AC267" s="59">
        <v>64128.140000000014</v>
      </c>
      <c r="AD267" s="59">
        <v>6460.4799999999914</v>
      </c>
      <c r="AE267" s="59">
        <v>138316.06</v>
      </c>
      <c r="AF267" s="59">
        <v>125841.45</v>
      </c>
      <c r="AG267" s="59">
        <v>126217.55</v>
      </c>
      <c r="AH267" s="59">
        <v>140293.70000000001</v>
      </c>
      <c r="AI267" s="59">
        <v>133014.71</v>
      </c>
      <c r="AJ267" s="59">
        <v>139861.68</v>
      </c>
      <c r="AK267" s="59">
        <v>145357.70999999996</v>
      </c>
      <c r="AL267" s="59">
        <v>122811.17000000001</v>
      </c>
      <c r="AM267" s="59">
        <v>141845.09000000003</v>
      </c>
      <c r="AN267" s="59">
        <v>181773.81999999998</v>
      </c>
      <c r="AO267" s="58"/>
      <c r="AP267" s="59">
        <v>140892.63000000003</v>
      </c>
      <c r="AQ267" s="59">
        <v>126413.26</v>
      </c>
      <c r="AR267" s="59">
        <v>146489.87</v>
      </c>
      <c r="AS267" s="59">
        <v>122905.84000000001</v>
      </c>
      <c r="AT267" s="59">
        <v>115740.98000000003</v>
      </c>
      <c r="AU267" s="59">
        <v>121710.66000000002</v>
      </c>
      <c r="AV267" s="59">
        <v>122055.43000000001</v>
      </c>
      <c r="AW267" s="59">
        <v>123499.72</v>
      </c>
      <c r="AX267" s="59">
        <v>120783.1</v>
      </c>
      <c r="AY267" s="59">
        <v>113268.31000000001</v>
      </c>
      <c r="AZ267" s="59">
        <v>123888.54999999999</v>
      </c>
      <c r="BA267" s="59">
        <v>9645.5800000000017</v>
      </c>
    </row>
    <row r="268" spans="1:53" s="46" customFormat="1" outlineLevel="2">
      <c r="B268" s="47"/>
      <c r="C268" s="48"/>
      <c r="D268" s="49"/>
      <c r="E268" s="50"/>
      <c r="F268" s="51"/>
      <c r="G268" s="51"/>
      <c r="H268" s="52"/>
      <c r="I268" s="53"/>
      <c r="J268" s="54"/>
      <c r="K268" s="51"/>
      <c r="L268" s="51"/>
      <c r="M268" s="52"/>
      <c r="N268" s="53"/>
      <c r="O268" s="55"/>
      <c r="P268" s="54"/>
      <c r="Q268" s="51"/>
      <c r="R268" s="51"/>
      <c r="S268" s="52"/>
      <c r="T268" s="53"/>
      <c r="U268" s="54"/>
      <c r="V268" s="51"/>
      <c r="W268" s="51"/>
      <c r="X268" s="52"/>
      <c r="Y268" s="53"/>
      <c r="Z268" s="56"/>
      <c r="AA268" s="57"/>
      <c r="AB268" s="58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8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</row>
    <row r="269" spans="1:53" s="119" customFormat="1" outlineLevel="1">
      <c r="A269" s="119" t="s">
        <v>773</v>
      </c>
      <c r="B269" s="120" t="s">
        <v>774</v>
      </c>
      <c r="C269" s="121" t="s">
        <v>775</v>
      </c>
      <c r="D269" s="135"/>
      <c r="E269" s="135"/>
      <c r="F269" s="123">
        <v>857940.35</v>
      </c>
      <c r="G269" s="123">
        <v>739747.58</v>
      </c>
      <c r="H269" s="143">
        <v>118192.77000000002</v>
      </c>
      <c r="I269" s="144">
        <v>0.15977445982317376</v>
      </c>
      <c r="J269" s="137"/>
      <c r="K269" s="123">
        <v>9912037.0999999996</v>
      </c>
      <c r="L269" s="123">
        <v>9777186.1380000003</v>
      </c>
      <c r="M269" s="143">
        <v>134850.96199999936</v>
      </c>
      <c r="N269" s="138">
        <v>1.3792410218711882E-2</v>
      </c>
      <c r="O269" s="139"/>
      <c r="P269" s="139"/>
      <c r="Q269" s="123">
        <v>2779870.21</v>
      </c>
      <c r="R269" s="123">
        <v>2918593.56</v>
      </c>
      <c r="S269" s="143">
        <v>-138723.35000000009</v>
      </c>
      <c r="T269" s="144">
        <v>-4.7530890186710376E-2</v>
      </c>
      <c r="U269" s="139"/>
      <c r="V269" s="123">
        <v>11004219.25</v>
      </c>
      <c r="W269" s="123">
        <v>10936229.708000001</v>
      </c>
      <c r="X269" s="143">
        <v>67989.541999999434</v>
      </c>
      <c r="Y269" s="138">
        <v>6.2169087350336253E-3</v>
      </c>
      <c r="AA269" s="141">
        <v>1159043.57</v>
      </c>
      <c r="AB269" s="142"/>
      <c r="AC269" s="123">
        <v>958648.99</v>
      </c>
      <c r="AD269" s="123">
        <v>857790.27800000005</v>
      </c>
      <c r="AE269" s="123">
        <v>874498.06</v>
      </c>
      <c r="AF269" s="123">
        <v>567661.27</v>
      </c>
      <c r="AG269" s="123">
        <v>863056.46</v>
      </c>
      <c r="AH269" s="123">
        <v>796927.64</v>
      </c>
      <c r="AI269" s="123">
        <v>780757.36</v>
      </c>
      <c r="AJ269" s="123">
        <v>1159252.52</v>
      </c>
      <c r="AK269" s="123">
        <v>1282485.82</v>
      </c>
      <c r="AL269" s="123">
        <v>896360.16</v>
      </c>
      <c r="AM269" s="123">
        <v>739747.58</v>
      </c>
      <c r="AN269" s="123">
        <v>1092182.1499999999</v>
      </c>
      <c r="AO269" s="142"/>
      <c r="AP269" s="123">
        <v>1324655.8999999999</v>
      </c>
      <c r="AQ269" s="123">
        <v>725708.80000000005</v>
      </c>
      <c r="AR269" s="123">
        <v>914144.65</v>
      </c>
      <c r="AS269" s="123">
        <v>935512.34</v>
      </c>
      <c r="AT269" s="123">
        <v>788773.62</v>
      </c>
      <c r="AU269" s="123">
        <v>828061.69000000006</v>
      </c>
      <c r="AV269" s="123">
        <v>748147.27</v>
      </c>
      <c r="AW269" s="123">
        <v>867162.62</v>
      </c>
      <c r="AX269" s="123">
        <v>1049868.24</v>
      </c>
      <c r="AY269" s="123">
        <v>872061.62</v>
      </c>
      <c r="AZ269" s="123">
        <v>857940.35</v>
      </c>
      <c r="BA269" s="123">
        <v>9613.56</v>
      </c>
    </row>
    <row r="270" spans="1:53" s="119" customFormat="1" outlineLevel="2">
      <c r="A270" s="119" t="s">
        <v>776</v>
      </c>
      <c r="B270" s="120" t="s">
        <v>777</v>
      </c>
      <c r="C270" s="121" t="s">
        <v>778</v>
      </c>
      <c r="D270" s="135"/>
      <c r="E270" s="135"/>
      <c r="F270" s="123">
        <v>0</v>
      </c>
      <c r="G270" s="123">
        <v>0</v>
      </c>
      <c r="H270" s="143">
        <v>0</v>
      </c>
      <c r="I270" s="144">
        <v>0</v>
      </c>
      <c r="J270" s="137"/>
      <c r="K270" s="123">
        <v>0</v>
      </c>
      <c r="L270" s="123">
        <v>3395.33</v>
      </c>
      <c r="M270" s="143">
        <v>-3395.33</v>
      </c>
      <c r="N270" s="138" t="s">
        <v>157</v>
      </c>
      <c r="O270" s="139"/>
      <c r="P270" s="139"/>
      <c r="Q270" s="123">
        <v>0</v>
      </c>
      <c r="R270" s="123">
        <v>0</v>
      </c>
      <c r="S270" s="143">
        <v>0</v>
      </c>
      <c r="T270" s="144">
        <v>0</v>
      </c>
      <c r="U270" s="139"/>
      <c r="V270" s="123">
        <v>0</v>
      </c>
      <c r="W270" s="123">
        <v>3395.33</v>
      </c>
      <c r="X270" s="143">
        <v>-3395.33</v>
      </c>
      <c r="Y270" s="138" t="s">
        <v>157</v>
      </c>
      <c r="AA270" s="141">
        <v>0</v>
      </c>
      <c r="AB270" s="142"/>
      <c r="AC270" s="123">
        <v>2179.94</v>
      </c>
      <c r="AD270" s="123">
        <v>1405.51</v>
      </c>
      <c r="AE270" s="123">
        <v>-190.12</v>
      </c>
      <c r="AF270" s="123">
        <v>0</v>
      </c>
      <c r="AG270" s="123">
        <v>0</v>
      </c>
      <c r="AH270" s="123">
        <v>0</v>
      </c>
      <c r="AI270" s="123">
        <v>0</v>
      </c>
      <c r="AJ270" s="123">
        <v>0</v>
      </c>
      <c r="AK270" s="123">
        <v>0</v>
      </c>
      <c r="AL270" s="123">
        <v>0</v>
      </c>
      <c r="AM270" s="123">
        <v>0</v>
      </c>
      <c r="AN270" s="123">
        <v>0</v>
      </c>
      <c r="AO270" s="142"/>
      <c r="AP270" s="123">
        <v>0</v>
      </c>
      <c r="AQ270" s="123">
        <v>0</v>
      </c>
      <c r="AR270" s="123">
        <v>0</v>
      </c>
      <c r="AS270" s="123">
        <v>0</v>
      </c>
      <c r="AT270" s="123">
        <v>0</v>
      </c>
      <c r="AU270" s="123">
        <v>0</v>
      </c>
      <c r="AV270" s="123">
        <v>0</v>
      </c>
      <c r="AW270" s="123">
        <v>0</v>
      </c>
      <c r="AX270" s="123">
        <v>0</v>
      </c>
      <c r="AY270" s="123">
        <v>0</v>
      </c>
      <c r="AZ270" s="123">
        <v>0</v>
      </c>
      <c r="BA270" s="123">
        <v>0</v>
      </c>
    </row>
    <row r="271" spans="1:53" s="46" customFormat="1" outlineLevel="2">
      <c r="A271" s="46" t="s">
        <v>779</v>
      </c>
      <c r="B271" s="47" t="s">
        <v>780</v>
      </c>
      <c r="C271" s="48" t="s">
        <v>781</v>
      </c>
      <c r="D271" s="49"/>
      <c r="E271" s="50"/>
      <c r="F271" s="51">
        <v>36907.11</v>
      </c>
      <c r="G271" s="51">
        <v>72278.540000000008</v>
      </c>
      <c r="H271" s="52">
        <v>-35371.430000000008</v>
      </c>
      <c r="I271" s="53">
        <v>-0.48937665315320433</v>
      </c>
      <c r="J271" s="54"/>
      <c r="K271" s="51">
        <v>563303.72</v>
      </c>
      <c r="L271" s="51">
        <v>634163.826</v>
      </c>
      <c r="M271" s="52">
        <v>-70860.106000000029</v>
      </c>
      <c r="N271" s="53">
        <v>-0.1117378555742472</v>
      </c>
      <c r="O271" s="55"/>
      <c r="P271" s="54"/>
      <c r="Q271" s="51">
        <v>177972.9</v>
      </c>
      <c r="R271" s="51">
        <v>18703.78</v>
      </c>
      <c r="S271" s="52">
        <v>159269.12</v>
      </c>
      <c r="T271" s="53">
        <v>8.5153439572107885</v>
      </c>
      <c r="U271" s="54"/>
      <c r="V271" s="51">
        <v>537468.49</v>
      </c>
      <c r="W271" s="51">
        <v>449362.99599999998</v>
      </c>
      <c r="X271" s="52">
        <v>88105.494000000006</v>
      </c>
      <c r="Y271" s="53">
        <v>0.19606753289494272</v>
      </c>
      <c r="Z271" s="56"/>
      <c r="AA271" s="57">
        <v>-184800.83000000002</v>
      </c>
      <c r="AB271" s="58"/>
      <c r="AC271" s="59">
        <v>129392.27</v>
      </c>
      <c r="AD271" s="59">
        <v>89616.975999999995</v>
      </c>
      <c r="AE271" s="59">
        <v>201216.59</v>
      </c>
      <c r="AF271" s="59">
        <v>175209.45</v>
      </c>
      <c r="AG271" s="59">
        <v>-39805.83</v>
      </c>
      <c r="AH271" s="59">
        <v>34321.370000000003</v>
      </c>
      <c r="AI271" s="59">
        <v>-66121.930000000008</v>
      </c>
      <c r="AJ271" s="59">
        <v>91631.150000000009</v>
      </c>
      <c r="AK271" s="59">
        <v>-145805.79</v>
      </c>
      <c r="AL271" s="59">
        <v>92231.03</v>
      </c>
      <c r="AM271" s="59">
        <v>72278.540000000008</v>
      </c>
      <c r="AN271" s="59">
        <v>-25835.23</v>
      </c>
      <c r="AO271" s="58"/>
      <c r="AP271" s="59">
        <v>86988</v>
      </c>
      <c r="AQ271" s="59">
        <v>603594.23</v>
      </c>
      <c r="AR271" s="59">
        <v>-520530.2</v>
      </c>
      <c r="AS271" s="59">
        <v>71391.72</v>
      </c>
      <c r="AT271" s="59">
        <v>17365.89</v>
      </c>
      <c r="AU271" s="59">
        <v>4619.54</v>
      </c>
      <c r="AV271" s="59">
        <v>97965</v>
      </c>
      <c r="AW271" s="59">
        <v>23936.639999999999</v>
      </c>
      <c r="AX271" s="59">
        <v>7323.03</v>
      </c>
      <c r="AY271" s="59">
        <v>133742.76</v>
      </c>
      <c r="AZ271" s="59">
        <v>36907.11</v>
      </c>
      <c r="BA271" s="59">
        <v>-79379.42</v>
      </c>
    </row>
    <row r="272" spans="1:53" s="46" customFormat="1" outlineLevel="2">
      <c r="A272" s="46" t="s">
        <v>782</v>
      </c>
      <c r="B272" s="47" t="s">
        <v>783</v>
      </c>
      <c r="C272" s="48" t="s">
        <v>784</v>
      </c>
      <c r="D272" s="49"/>
      <c r="E272" s="50"/>
      <c r="F272" s="51">
        <v>1.32</v>
      </c>
      <c r="G272" s="51">
        <v>0</v>
      </c>
      <c r="H272" s="52">
        <v>1.32</v>
      </c>
      <c r="I272" s="53" t="s">
        <v>157</v>
      </c>
      <c r="J272" s="54"/>
      <c r="K272" s="51">
        <v>1.32</v>
      </c>
      <c r="L272" s="51">
        <v>21.87</v>
      </c>
      <c r="M272" s="52">
        <v>-20.55</v>
      </c>
      <c r="N272" s="53">
        <v>-0.93964334705075447</v>
      </c>
      <c r="O272" s="55"/>
      <c r="P272" s="54"/>
      <c r="Q272" s="51">
        <v>1.32</v>
      </c>
      <c r="R272" s="51">
        <v>0</v>
      </c>
      <c r="S272" s="52">
        <v>1.32</v>
      </c>
      <c r="T272" s="53" t="s">
        <v>157</v>
      </c>
      <c r="U272" s="54"/>
      <c r="V272" s="51">
        <v>1.32</v>
      </c>
      <c r="W272" s="51">
        <v>523.80999999999995</v>
      </c>
      <c r="X272" s="52">
        <v>-522.4899999999999</v>
      </c>
      <c r="Y272" s="53">
        <v>-0.99748000229090694</v>
      </c>
      <c r="Z272" s="56"/>
      <c r="AA272" s="57">
        <v>501.94</v>
      </c>
      <c r="AB272" s="58"/>
      <c r="AC272" s="59">
        <v>0</v>
      </c>
      <c r="AD272" s="59">
        <v>0</v>
      </c>
      <c r="AE272" s="59">
        <v>0</v>
      </c>
      <c r="AF272" s="59">
        <v>0</v>
      </c>
      <c r="AG272" s="59">
        <v>0</v>
      </c>
      <c r="AH272" s="59">
        <v>0</v>
      </c>
      <c r="AI272" s="59">
        <v>21.87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58"/>
      <c r="AP272" s="59">
        <v>0</v>
      </c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59">
        <v>0</v>
      </c>
      <c r="AX272" s="59">
        <v>0</v>
      </c>
      <c r="AY272" s="59">
        <v>0</v>
      </c>
      <c r="AZ272" s="59">
        <v>1.32</v>
      </c>
      <c r="BA272" s="59">
        <v>0</v>
      </c>
    </row>
    <row r="273" spans="1:53" s="46" customFormat="1" outlineLevel="2">
      <c r="A273" s="46" t="s">
        <v>785</v>
      </c>
      <c r="B273" s="47" t="s">
        <v>786</v>
      </c>
      <c r="C273" s="48" t="s">
        <v>787</v>
      </c>
      <c r="D273" s="49"/>
      <c r="E273" s="50"/>
      <c r="F273" s="51">
        <v>16.87</v>
      </c>
      <c r="G273" s="51">
        <v>26.44</v>
      </c>
      <c r="H273" s="52">
        <v>-9.57</v>
      </c>
      <c r="I273" s="53">
        <v>-0.36195158850226927</v>
      </c>
      <c r="J273" s="54"/>
      <c r="K273" s="51">
        <v>107.78</v>
      </c>
      <c r="L273" s="51">
        <v>97.15</v>
      </c>
      <c r="M273" s="52">
        <v>10.629999999999995</v>
      </c>
      <c r="N273" s="53">
        <v>0.10941842511580026</v>
      </c>
      <c r="O273" s="55"/>
      <c r="P273" s="54"/>
      <c r="Q273" s="51">
        <v>25.3</v>
      </c>
      <c r="R273" s="51">
        <v>26.44</v>
      </c>
      <c r="S273" s="52">
        <v>-1.1400000000000006</v>
      </c>
      <c r="T273" s="53">
        <v>-4.3116490166414542E-2</v>
      </c>
      <c r="U273" s="54"/>
      <c r="V273" s="51">
        <v>107.78</v>
      </c>
      <c r="W273" s="51">
        <v>105.74000000000001</v>
      </c>
      <c r="X273" s="52">
        <v>2.039999999999992</v>
      </c>
      <c r="Y273" s="53">
        <v>1.9292604501607639E-2</v>
      </c>
      <c r="Z273" s="56"/>
      <c r="AA273" s="57">
        <v>8.59</v>
      </c>
      <c r="AB273" s="58"/>
      <c r="AC273" s="59">
        <v>8.6300000000000008</v>
      </c>
      <c r="AD273" s="59">
        <v>8.93</v>
      </c>
      <c r="AE273" s="59">
        <v>8.93</v>
      </c>
      <c r="AF273" s="59">
        <v>8.74</v>
      </c>
      <c r="AG273" s="59">
        <v>0</v>
      </c>
      <c r="AH273" s="59">
        <v>17.78</v>
      </c>
      <c r="AI273" s="59">
        <v>0</v>
      </c>
      <c r="AJ273" s="59">
        <v>17.7</v>
      </c>
      <c r="AK273" s="59">
        <v>0</v>
      </c>
      <c r="AL273" s="59">
        <v>0</v>
      </c>
      <c r="AM273" s="59">
        <v>26.44</v>
      </c>
      <c r="AN273" s="59">
        <v>0</v>
      </c>
      <c r="AO273" s="58"/>
      <c r="AP273" s="59">
        <v>17.41</v>
      </c>
      <c r="AQ273" s="59">
        <v>0</v>
      </c>
      <c r="AR273" s="59">
        <v>16.330000000000002</v>
      </c>
      <c r="AS273" s="59">
        <v>6.3</v>
      </c>
      <c r="AT273" s="59">
        <v>8.6</v>
      </c>
      <c r="AU273" s="59">
        <v>8.6</v>
      </c>
      <c r="AV273" s="59">
        <v>8.4700000000000006</v>
      </c>
      <c r="AW273" s="59">
        <v>16.77</v>
      </c>
      <c r="AX273" s="59">
        <v>8.43</v>
      </c>
      <c r="AY273" s="59">
        <v>0</v>
      </c>
      <c r="AZ273" s="59">
        <v>16.87</v>
      </c>
      <c r="BA273" s="59">
        <v>0</v>
      </c>
    </row>
    <row r="274" spans="1:53" s="46" customFormat="1" outlineLevel="2">
      <c r="A274" s="46" t="s">
        <v>788</v>
      </c>
      <c r="B274" s="47" t="s">
        <v>789</v>
      </c>
      <c r="C274" s="48" t="s">
        <v>790</v>
      </c>
      <c r="D274" s="49"/>
      <c r="E274" s="50"/>
      <c r="F274" s="51">
        <v>0</v>
      </c>
      <c r="G274" s="51">
        <v>0</v>
      </c>
      <c r="H274" s="52">
        <v>0</v>
      </c>
      <c r="I274" s="53">
        <v>0</v>
      </c>
      <c r="J274" s="54"/>
      <c r="K274" s="51">
        <v>0</v>
      </c>
      <c r="L274" s="51">
        <v>0.5</v>
      </c>
      <c r="M274" s="52">
        <v>-0.5</v>
      </c>
      <c r="N274" s="53" t="s">
        <v>157</v>
      </c>
      <c r="O274" s="55"/>
      <c r="P274" s="54"/>
      <c r="Q274" s="51">
        <v>0</v>
      </c>
      <c r="R274" s="51">
        <v>0</v>
      </c>
      <c r="S274" s="52">
        <v>0</v>
      </c>
      <c r="T274" s="53">
        <v>0</v>
      </c>
      <c r="U274" s="54"/>
      <c r="V274" s="51">
        <v>0</v>
      </c>
      <c r="W274" s="51">
        <v>0.5</v>
      </c>
      <c r="X274" s="52">
        <v>-0.5</v>
      </c>
      <c r="Y274" s="53" t="s">
        <v>157</v>
      </c>
      <c r="Z274" s="56"/>
      <c r="AA274" s="57">
        <v>0</v>
      </c>
      <c r="AB274" s="58"/>
      <c r="AC274" s="59">
        <v>0</v>
      </c>
      <c r="AD274" s="59">
        <v>0</v>
      </c>
      <c r="AE274" s="59">
        <v>0.5</v>
      </c>
      <c r="AF274" s="59">
        <v>0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58"/>
      <c r="AP274" s="59">
        <v>0</v>
      </c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>
        <v>0</v>
      </c>
      <c r="AW274" s="59">
        <v>0</v>
      </c>
      <c r="AX274" s="59">
        <v>0</v>
      </c>
      <c r="AY274" s="59">
        <v>0</v>
      </c>
      <c r="AZ274" s="59">
        <v>0</v>
      </c>
      <c r="BA274" s="59">
        <v>0</v>
      </c>
    </row>
    <row r="275" spans="1:53" s="46" customFormat="1" outlineLevel="2">
      <c r="A275" s="46" t="s">
        <v>1739</v>
      </c>
      <c r="B275" s="47" t="s">
        <v>1740</v>
      </c>
      <c r="C275" s="48" t="s">
        <v>1741</v>
      </c>
      <c r="D275" s="49"/>
      <c r="E275" s="50"/>
      <c r="F275" s="51">
        <v>0</v>
      </c>
      <c r="G275" s="51">
        <v>0</v>
      </c>
      <c r="H275" s="52">
        <v>0</v>
      </c>
      <c r="I275" s="53">
        <v>0</v>
      </c>
      <c r="J275" s="54"/>
      <c r="K275" s="51">
        <v>0</v>
      </c>
      <c r="L275" s="51">
        <v>0</v>
      </c>
      <c r="M275" s="52">
        <v>0</v>
      </c>
      <c r="N275" s="53">
        <v>0</v>
      </c>
      <c r="O275" s="55"/>
      <c r="P275" s="54"/>
      <c r="Q275" s="51">
        <v>0</v>
      </c>
      <c r="R275" s="51">
        <v>0</v>
      </c>
      <c r="S275" s="52">
        <v>0</v>
      </c>
      <c r="T275" s="53">
        <v>0</v>
      </c>
      <c r="U275" s="54"/>
      <c r="V275" s="51">
        <v>1.18</v>
      </c>
      <c r="W275" s="51">
        <v>0</v>
      </c>
      <c r="X275" s="52">
        <v>1.18</v>
      </c>
      <c r="Y275" s="53" t="s">
        <v>157</v>
      </c>
      <c r="Z275" s="56"/>
      <c r="AA275" s="57">
        <v>0</v>
      </c>
      <c r="AB275" s="58"/>
      <c r="AC275" s="59">
        <v>0</v>
      </c>
      <c r="AD275" s="59">
        <v>0</v>
      </c>
      <c r="AE275" s="59">
        <v>0</v>
      </c>
      <c r="AF275" s="59">
        <v>0</v>
      </c>
      <c r="AG275" s="59">
        <v>0</v>
      </c>
      <c r="AH275" s="59">
        <v>0</v>
      </c>
      <c r="AI275" s="59">
        <v>0</v>
      </c>
      <c r="AJ275" s="59">
        <v>0</v>
      </c>
      <c r="AK275" s="59">
        <v>0</v>
      </c>
      <c r="AL275" s="59">
        <v>0</v>
      </c>
      <c r="AM275" s="59">
        <v>0</v>
      </c>
      <c r="AN275" s="59">
        <v>1.18</v>
      </c>
      <c r="AO275" s="58"/>
      <c r="AP275" s="59">
        <v>0</v>
      </c>
      <c r="AQ275" s="59">
        <v>0</v>
      </c>
      <c r="AR275" s="59">
        <v>0</v>
      </c>
      <c r="AS275" s="59">
        <v>0</v>
      </c>
      <c r="AT275" s="59">
        <v>0</v>
      </c>
      <c r="AU275" s="59">
        <v>0</v>
      </c>
      <c r="AV275" s="59">
        <v>0</v>
      </c>
      <c r="AW275" s="59">
        <v>0</v>
      </c>
      <c r="AX275" s="59">
        <v>0</v>
      </c>
      <c r="AY275" s="59">
        <v>0</v>
      </c>
      <c r="AZ275" s="59">
        <v>0</v>
      </c>
      <c r="BA275" s="59">
        <v>0</v>
      </c>
    </row>
    <row r="276" spans="1:53" s="46" customFormat="1" outlineLevel="2">
      <c r="A276" s="46" t="s">
        <v>791</v>
      </c>
      <c r="B276" s="47" t="s">
        <v>792</v>
      </c>
      <c r="C276" s="48" t="s">
        <v>793</v>
      </c>
      <c r="D276" s="49"/>
      <c r="E276" s="50"/>
      <c r="F276" s="51">
        <v>0</v>
      </c>
      <c r="G276" s="51">
        <v>9.24</v>
      </c>
      <c r="H276" s="52">
        <v>-9.24</v>
      </c>
      <c r="I276" s="53" t="s">
        <v>157</v>
      </c>
      <c r="J276" s="54"/>
      <c r="K276" s="51">
        <v>81.06</v>
      </c>
      <c r="L276" s="51">
        <v>95.7</v>
      </c>
      <c r="M276" s="52">
        <v>-14.64</v>
      </c>
      <c r="N276" s="53">
        <v>-0.15297805642633228</v>
      </c>
      <c r="O276" s="55"/>
      <c r="P276" s="54"/>
      <c r="Q276" s="51">
        <v>71.850000000000009</v>
      </c>
      <c r="R276" s="51">
        <v>9.24</v>
      </c>
      <c r="S276" s="52">
        <v>62.610000000000007</v>
      </c>
      <c r="T276" s="53">
        <v>6.7759740259740262</v>
      </c>
      <c r="U276" s="54"/>
      <c r="V276" s="51">
        <v>83.15</v>
      </c>
      <c r="W276" s="51">
        <v>219.41000000000003</v>
      </c>
      <c r="X276" s="52">
        <v>-136.26000000000002</v>
      </c>
      <c r="Y276" s="53">
        <v>-0.62102912355863449</v>
      </c>
      <c r="Z276" s="56"/>
      <c r="AA276" s="57">
        <v>123.71000000000001</v>
      </c>
      <c r="AB276" s="58"/>
      <c r="AC276" s="59">
        <v>30.25</v>
      </c>
      <c r="AD276" s="59">
        <v>17.68</v>
      </c>
      <c r="AE276" s="59">
        <v>18.650000000000002</v>
      </c>
      <c r="AF276" s="59">
        <v>11.32</v>
      </c>
      <c r="AG276" s="59">
        <v>0</v>
      </c>
      <c r="AH276" s="59">
        <v>0</v>
      </c>
      <c r="AI276" s="59">
        <v>8.56</v>
      </c>
      <c r="AJ276" s="59">
        <v>0</v>
      </c>
      <c r="AK276" s="59">
        <v>0</v>
      </c>
      <c r="AL276" s="59">
        <v>0</v>
      </c>
      <c r="AM276" s="59">
        <v>9.24</v>
      </c>
      <c r="AN276" s="59">
        <v>2.09</v>
      </c>
      <c r="AO276" s="58"/>
      <c r="AP276" s="59">
        <v>0</v>
      </c>
      <c r="AQ276" s="59">
        <v>1.18</v>
      </c>
      <c r="AR276" s="59">
        <v>0.93</v>
      </c>
      <c r="AS276" s="59">
        <v>0</v>
      </c>
      <c r="AT276" s="59">
        <v>0.12</v>
      </c>
      <c r="AU276" s="59">
        <v>0</v>
      </c>
      <c r="AV276" s="59">
        <v>6.98</v>
      </c>
      <c r="AW276" s="59">
        <v>0</v>
      </c>
      <c r="AX276" s="59">
        <v>71.850000000000009</v>
      </c>
      <c r="AY276" s="59">
        <v>0</v>
      </c>
      <c r="AZ276" s="59">
        <v>0</v>
      </c>
      <c r="BA276" s="59">
        <v>0</v>
      </c>
    </row>
    <row r="277" spans="1:53" s="46" customFormat="1" outlineLevel="2">
      <c r="A277" s="46" t="s">
        <v>794</v>
      </c>
      <c r="B277" s="47" t="s">
        <v>795</v>
      </c>
      <c r="C277" s="48" t="s">
        <v>796</v>
      </c>
      <c r="D277" s="49"/>
      <c r="E277" s="50"/>
      <c r="F277" s="51">
        <v>301.82</v>
      </c>
      <c r="G277" s="51">
        <v>0.72</v>
      </c>
      <c r="H277" s="52">
        <v>301.09999999999997</v>
      </c>
      <c r="I277" s="53" t="s">
        <v>157</v>
      </c>
      <c r="J277" s="54"/>
      <c r="K277" s="51">
        <v>467.91</v>
      </c>
      <c r="L277" s="51">
        <v>33.26</v>
      </c>
      <c r="M277" s="52">
        <v>434.65000000000003</v>
      </c>
      <c r="N277" s="53" t="s">
        <v>157</v>
      </c>
      <c r="O277" s="55"/>
      <c r="P277" s="54"/>
      <c r="Q277" s="51">
        <v>379.45</v>
      </c>
      <c r="R277" s="51">
        <v>0.72</v>
      </c>
      <c r="S277" s="52">
        <v>378.72999999999996</v>
      </c>
      <c r="T277" s="53" t="s">
        <v>157</v>
      </c>
      <c r="U277" s="54"/>
      <c r="V277" s="51">
        <v>467.91</v>
      </c>
      <c r="W277" s="51">
        <v>150.85</v>
      </c>
      <c r="X277" s="52">
        <v>317.06000000000006</v>
      </c>
      <c r="Y277" s="53">
        <v>2.1018230029830964</v>
      </c>
      <c r="Z277" s="56"/>
      <c r="AA277" s="57">
        <v>117.59</v>
      </c>
      <c r="AB277" s="58"/>
      <c r="AC277" s="59">
        <v>3.99</v>
      </c>
      <c r="AD277" s="59">
        <v>15.15</v>
      </c>
      <c r="AE277" s="59">
        <v>29.43</v>
      </c>
      <c r="AF277" s="59">
        <v>2.0100000000000002</v>
      </c>
      <c r="AG277" s="59">
        <v>0</v>
      </c>
      <c r="AH277" s="59">
        <v>-18.04</v>
      </c>
      <c r="AI277" s="59">
        <v>0</v>
      </c>
      <c r="AJ277" s="59">
        <v>0</v>
      </c>
      <c r="AK277" s="59">
        <v>0</v>
      </c>
      <c r="AL277" s="59">
        <v>0</v>
      </c>
      <c r="AM277" s="59">
        <v>0.72</v>
      </c>
      <c r="AN277" s="59">
        <v>0</v>
      </c>
      <c r="AO277" s="58"/>
      <c r="AP277" s="59">
        <v>0</v>
      </c>
      <c r="AQ277" s="59">
        <v>0</v>
      </c>
      <c r="AR277" s="59">
        <v>0</v>
      </c>
      <c r="AS277" s="59">
        <v>0</v>
      </c>
      <c r="AT277" s="59">
        <v>44.34</v>
      </c>
      <c r="AU277" s="59">
        <v>40.980000000000004</v>
      </c>
      <c r="AV277" s="59">
        <v>0</v>
      </c>
      <c r="AW277" s="59">
        <v>3.14</v>
      </c>
      <c r="AX277" s="59">
        <v>76.760000000000005</v>
      </c>
      <c r="AY277" s="59">
        <v>0.87</v>
      </c>
      <c r="AZ277" s="59">
        <v>301.82</v>
      </c>
      <c r="BA277" s="59">
        <v>0</v>
      </c>
    </row>
    <row r="278" spans="1:53" s="46" customFormat="1" outlineLevel="2">
      <c r="A278" s="46" t="s">
        <v>797</v>
      </c>
      <c r="B278" s="47" t="s">
        <v>798</v>
      </c>
      <c r="C278" s="48" t="s">
        <v>799</v>
      </c>
      <c r="D278" s="49"/>
      <c r="E278" s="50"/>
      <c r="F278" s="51">
        <v>9.44</v>
      </c>
      <c r="G278" s="51">
        <v>1.76</v>
      </c>
      <c r="H278" s="52">
        <v>7.68</v>
      </c>
      <c r="I278" s="53">
        <v>4.3636363636363633</v>
      </c>
      <c r="J278" s="54"/>
      <c r="K278" s="51">
        <v>13.17</v>
      </c>
      <c r="L278" s="51">
        <v>29.43</v>
      </c>
      <c r="M278" s="52">
        <v>-16.259999999999998</v>
      </c>
      <c r="N278" s="53">
        <v>-0.55249745158002028</v>
      </c>
      <c r="O278" s="55"/>
      <c r="P278" s="54"/>
      <c r="Q278" s="51">
        <v>10.47</v>
      </c>
      <c r="R278" s="51">
        <v>9.15</v>
      </c>
      <c r="S278" s="52">
        <v>1.3200000000000003</v>
      </c>
      <c r="T278" s="53">
        <v>0.14426229508196725</v>
      </c>
      <c r="U278" s="54"/>
      <c r="V278" s="51">
        <v>13.17</v>
      </c>
      <c r="W278" s="51">
        <v>31.56</v>
      </c>
      <c r="X278" s="52">
        <v>-18.39</v>
      </c>
      <c r="Y278" s="53">
        <v>-0.58269961977186313</v>
      </c>
      <c r="Z278" s="56"/>
      <c r="AA278" s="57">
        <v>2.13</v>
      </c>
      <c r="AB278" s="58"/>
      <c r="AC278" s="59">
        <v>3.45</v>
      </c>
      <c r="AD278" s="59">
        <v>16.830000000000002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7.3900000000000006</v>
      </c>
      <c r="AM278" s="59">
        <v>1.76</v>
      </c>
      <c r="AN278" s="59">
        <v>0</v>
      </c>
      <c r="AO278" s="58"/>
      <c r="AP278" s="59">
        <v>0</v>
      </c>
      <c r="AQ278" s="59">
        <v>0</v>
      </c>
      <c r="AR278" s="59">
        <v>0</v>
      </c>
      <c r="AS278" s="59">
        <v>0.14000000000000001</v>
      </c>
      <c r="AT278" s="59">
        <v>2.2200000000000002</v>
      </c>
      <c r="AU278" s="59">
        <v>0.27</v>
      </c>
      <c r="AV278" s="59">
        <v>2.84</v>
      </c>
      <c r="AW278" s="59">
        <v>-2.77</v>
      </c>
      <c r="AX278" s="59">
        <v>1.03</v>
      </c>
      <c r="AY278" s="59">
        <v>0</v>
      </c>
      <c r="AZ278" s="59">
        <v>9.44</v>
      </c>
      <c r="BA278" s="59">
        <v>0</v>
      </c>
    </row>
    <row r="279" spans="1:53" s="46" customFormat="1" outlineLevel="2">
      <c r="A279" s="46" t="s">
        <v>800</v>
      </c>
      <c r="B279" s="47" t="s">
        <v>801</v>
      </c>
      <c r="C279" s="48" t="s">
        <v>802</v>
      </c>
      <c r="D279" s="49"/>
      <c r="E279" s="50"/>
      <c r="F279" s="51">
        <v>0</v>
      </c>
      <c r="G279" s="51">
        <v>0</v>
      </c>
      <c r="H279" s="52">
        <v>0</v>
      </c>
      <c r="I279" s="53">
        <v>0</v>
      </c>
      <c r="J279" s="54"/>
      <c r="K279" s="51">
        <v>0</v>
      </c>
      <c r="L279" s="51">
        <v>4.72</v>
      </c>
      <c r="M279" s="52">
        <v>-4.72</v>
      </c>
      <c r="N279" s="53" t="s">
        <v>157</v>
      </c>
      <c r="O279" s="55"/>
      <c r="P279" s="54"/>
      <c r="Q279" s="51">
        <v>0</v>
      </c>
      <c r="R279" s="51">
        <v>0.84</v>
      </c>
      <c r="S279" s="52">
        <v>-0.84</v>
      </c>
      <c r="T279" s="53" t="s">
        <v>157</v>
      </c>
      <c r="U279" s="54"/>
      <c r="V279" s="51">
        <v>0</v>
      </c>
      <c r="W279" s="51">
        <v>7.52</v>
      </c>
      <c r="X279" s="52">
        <v>-7.52</v>
      </c>
      <c r="Y279" s="53" t="s">
        <v>157</v>
      </c>
      <c r="Z279" s="56"/>
      <c r="AA279" s="57">
        <v>2.8000000000000003</v>
      </c>
      <c r="AB279" s="58"/>
      <c r="AC279" s="59">
        <v>1.85</v>
      </c>
      <c r="AD279" s="59">
        <v>0.77</v>
      </c>
      <c r="AE279" s="59">
        <v>1.26</v>
      </c>
      <c r="AF279" s="59">
        <v>0</v>
      </c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0.84</v>
      </c>
      <c r="AM279" s="59">
        <v>0</v>
      </c>
      <c r="AN279" s="59">
        <v>0</v>
      </c>
      <c r="AO279" s="58"/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0</v>
      </c>
      <c r="AW279" s="59">
        <v>0</v>
      </c>
      <c r="AX279" s="59">
        <v>0</v>
      </c>
      <c r="AY279" s="59">
        <v>0</v>
      </c>
      <c r="AZ279" s="59">
        <v>0</v>
      </c>
      <c r="BA279" s="59">
        <v>0</v>
      </c>
    </row>
    <row r="280" spans="1:53" s="46" customFormat="1" outlineLevel="2">
      <c r="A280" s="46" t="s">
        <v>803</v>
      </c>
      <c r="B280" s="47" t="s">
        <v>804</v>
      </c>
      <c r="C280" s="48" t="s">
        <v>805</v>
      </c>
      <c r="D280" s="49"/>
      <c r="E280" s="50"/>
      <c r="F280" s="51">
        <v>0</v>
      </c>
      <c r="G280" s="51">
        <v>0</v>
      </c>
      <c r="H280" s="52">
        <v>0</v>
      </c>
      <c r="I280" s="53">
        <v>0</v>
      </c>
      <c r="J280" s="54"/>
      <c r="K280" s="51">
        <v>0</v>
      </c>
      <c r="L280" s="51">
        <v>34.54</v>
      </c>
      <c r="M280" s="52">
        <v>-34.54</v>
      </c>
      <c r="N280" s="53" t="s">
        <v>157</v>
      </c>
      <c r="O280" s="55"/>
      <c r="P280" s="54"/>
      <c r="Q280" s="51">
        <v>0</v>
      </c>
      <c r="R280" s="51">
        <v>0</v>
      </c>
      <c r="S280" s="52">
        <v>0</v>
      </c>
      <c r="T280" s="53">
        <v>0</v>
      </c>
      <c r="U280" s="54"/>
      <c r="V280" s="51">
        <v>0</v>
      </c>
      <c r="W280" s="51">
        <v>51.879999999999995</v>
      </c>
      <c r="X280" s="52">
        <v>-51.879999999999995</v>
      </c>
      <c r="Y280" s="53" t="s">
        <v>157</v>
      </c>
      <c r="Z280" s="56"/>
      <c r="AA280" s="57">
        <v>17.34</v>
      </c>
      <c r="AB280" s="58"/>
      <c r="AC280" s="59">
        <v>3.8200000000000003</v>
      </c>
      <c r="AD280" s="59">
        <v>0</v>
      </c>
      <c r="AE280" s="59">
        <v>30.72</v>
      </c>
      <c r="AF280" s="59">
        <v>0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58"/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</row>
    <row r="281" spans="1:53" s="46" customFormat="1" outlineLevel="2">
      <c r="A281" s="46" t="s">
        <v>806</v>
      </c>
      <c r="B281" s="47" t="s">
        <v>807</v>
      </c>
      <c r="C281" s="48" t="s">
        <v>808</v>
      </c>
      <c r="D281" s="49"/>
      <c r="E281" s="50"/>
      <c r="F281" s="51">
        <v>0</v>
      </c>
      <c r="G281" s="51">
        <v>0</v>
      </c>
      <c r="H281" s="52">
        <v>0</v>
      </c>
      <c r="I281" s="53">
        <v>0</v>
      </c>
      <c r="J281" s="54"/>
      <c r="K281" s="51">
        <v>5.84</v>
      </c>
      <c r="L281" s="51">
        <v>6.57</v>
      </c>
      <c r="M281" s="52">
        <v>-0.73000000000000043</v>
      </c>
      <c r="N281" s="53">
        <v>-0.11111111111111117</v>
      </c>
      <c r="O281" s="55"/>
      <c r="P281" s="54"/>
      <c r="Q281" s="51">
        <v>0</v>
      </c>
      <c r="R281" s="51">
        <v>0</v>
      </c>
      <c r="S281" s="52">
        <v>0</v>
      </c>
      <c r="T281" s="53">
        <v>0</v>
      </c>
      <c r="U281" s="54"/>
      <c r="V281" s="51">
        <v>5.84</v>
      </c>
      <c r="W281" s="51">
        <v>6.57</v>
      </c>
      <c r="X281" s="52">
        <v>-0.73000000000000043</v>
      </c>
      <c r="Y281" s="53">
        <v>-0.11111111111111117</v>
      </c>
      <c r="Z281" s="56"/>
      <c r="AA281" s="57">
        <v>0</v>
      </c>
      <c r="AB281" s="58"/>
      <c r="AC281" s="59">
        <v>6.57</v>
      </c>
      <c r="AD281" s="59">
        <v>0</v>
      </c>
      <c r="AE281" s="59">
        <v>0</v>
      </c>
      <c r="AF281" s="59">
        <v>0</v>
      </c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0</v>
      </c>
      <c r="AO281" s="58"/>
      <c r="AP281" s="59">
        <v>0</v>
      </c>
      <c r="AQ281" s="59">
        <v>0</v>
      </c>
      <c r="AR281" s="59">
        <v>0</v>
      </c>
      <c r="AS281" s="59">
        <v>0</v>
      </c>
      <c r="AT281" s="59">
        <v>5.84</v>
      </c>
      <c r="AU281" s="59">
        <v>0</v>
      </c>
      <c r="AV281" s="59">
        <v>0</v>
      </c>
      <c r="AW281" s="59">
        <v>0</v>
      </c>
      <c r="AX281" s="59">
        <v>0</v>
      </c>
      <c r="AY281" s="59">
        <v>0</v>
      </c>
      <c r="AZ281" s="59">
        <v>0</v>
      </c>
      <c r="BA281" s="59">
        <v>0</v>
      </c>
    </row>
    <row r="282" spans="1:53" s="46" customFormat="1" outlineLevel="2">
      <c r="A282" s="46" t="s">
        <v>809</v>
      </c>
      <c r="B282" s="47" t="s">
        <v>810</v>
      </c>
      <c r="C282" s="48" t="s">
        <v>811</v>
      </c>
      <c r="D282" s="49"/>
      <c r="E282" s="50"/>
      <c r="F282" s="51">
        <v>0</v>
      </c>
      <c r="G282" s="51">
        <v>0</v>
      </c>
      <c r="H282" s="52">
        <v>0</v>
      </c>
      <c r="I282" s="53">
        <v>0</v>
      </c>
      <c r="J282" s="54"/>
      <c r="K282" s="51">
        <v>0</v>
      </c>
      <c r="L282" s="51">
        <v>8.82</v>
      </c>
      <c r="M282" s="52">
        <v>-8.82</v>
      </c>
      <c r="N282" s="53" t="s">
        <v>157</v>
      </c>
      <c r="O282" s="55"/>
      <c r="P282" s="54"/>
      <c r="Q282" s="51">
        <v>0</v>
      </c>
      <c r="R282" s="51">
        <v>0</v>
      </c>
      <c r="S282" s="52">
        <v>0</v>
      </c>
      <c r="T282" s="53">
        <v>0</v>
      </c>
      <c r="U282" s="54"/>
      <c r="V282" s="51">
        <v>0</v>
      </c>
      <c r="W282" s="51">
        <v>17.82</v>
      </c>
      <c r="X282" s="52">
        <v>-17.82</v>
      </c>
      <c r="Y282" s="53" t="s">
        <v>157</v>
      </c>
      <c r="Z282" s="56"/>
      <c r="AA282" s="57">
        <v>9</v>
      </c>
      <c r="AB282" s="58"/>
      <c r="AC282" s="59">
        <v>3.16</v>
      </c>
      <c r="AD282" s="59">
        <v>0</v>
      </c>
      <c r="AE282" s="59">
        <v>4.26</v>
      </c>
      <c r="AF282" s="59">
        <v>1.4000000000000001</v>
      </c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0</v>
      </c>
      <c r="AN282" s="59">
        <v>0</v>
      </c>
      <c r="AO282" s="58"/>
      <c r="AP282" s="59">
        <v>0</v>
      </c>
      <c r="AQ282" s="59">
        <v>0</v>
      </c>
      <c r="AR282" s="59">
        <v>0</v>
      </c>
      <c r="AS282" s="59">
        <v>0</v>
      </c>
      <c r="AT282" s="59">
        <v>0</v>
      </c>
      <c r="AU282" s="59">
        <v>0</v>
      </c>
      <c r="AV282" s="59">
        <v>0</v>
      </c>
      <c r="AW282" s="59">
        <v>0</v>
      </c>
      <c r="AX282" s="59">
        <v>0</v>
      </c>
      <c r="AY282" s="59">
        <v>0</v>
      </c>
      <c r="AZ282" s="59">
        <v>0</v>
      </c>
      <c r="BA282" s="59">
        <v>0</v>
      </c>
    </row>
    <row r="283" spans="1:53" s="46" customFormat="1" outlineLevel="2">
      <c r="A283" s="46" t="s">
        <v>812</v>
      </c>
      <c r="B283" s="47" t="s">
        <v>813</v>
      </c>
      <c r="C283" s="48" t="s">
        <v>814</v>
      </c>
      <c r="D283" s="49"/>
      <c r="E283" s="50"/>
      <c r="F283" s="51">
        <v>17.37</v>
      </c>
      <c r="G283" s="51">
        <v>3.5</v>
      </c>
      <c r="H283" s="52">
        <v>13.870000000000001</v>
      </c>
      <c r="I283" s="53">
        <v>3.9628571428571431</v>
      </c>
      <c r="J283" s="54"/>
      <c r="K283" s="51">
        <v>611.48</v>
      </c>
      <c r="L283" s="51">
        <v>302.98</v>
      </c>
      <c r="M283" s="52">
        <v>308.5</v>
      </c>
      <c r="N283" s="53">
        <v>1.0182190243580433</v>
      </c>
      <c r="O283" s="55"/>
      <c r="P283" s="54"/>
      <c r="Q283" s="51">
        <v>502.11</v>
      </c>
      <c r="R283" s="51">
        <v>3.5</v>
      </c>
      <c r="S283" s="52">
        <v>498.61</v>
      </c>
      <c r="T283" s="53" t="s">
        <v>157</v>
      </c>
      <c r="U283" s="54"/>
      <c r="V283" s="51">
        <v>611.48</v>
      </c>
      <c r="W283" s="51">
        <v>377.43</v>
      </c>
      <c r="X283" s="52">
        <v>234.05</v>
      </c>
      <c r="Y283" s="53">
        <v>0.62011498820973432</v>
      </c>
      <c r="Z283" s="56"/>
      <c r="AA283" s="57">
        <v>74.45</v>
      </c>
      <c r="AB283" s="58"/>
      <c r="AC283" s="59">
        <v>82.04</v>
      </c>
      <c r="AD283" s="59">
        <v>17.98</v>
      </c>
      <c r="AE283" s="59">
        <v>112.05</v>
      </c>
      <c r="AF283" s="59">
        <v>87.41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3.5</v>
      </c>
      <c r="AN283" s="59">
        <v>0</v>
      </c>
      <c r="AO283" s="58"/>
      <c r="AP283" s="59">
        <v>0</v>
      </c>
      <c r="AQ283" s="59">
        <v>0</v>
      </c>
      <c r="AR283" s="59">
        <v>0</v>
      </c>
      <c r="AS283" s="59">
        <v>0</v>
      </c>
      <c r="AT283" s="59">
        <v>14.040000000000001</v>
      </c>
      <c r="AU283" s="59">
        <v>65.7</v>
      </c>
      <c r="AV283" s="59">
        <v>25.09</v>
      </c>
      <c r="AW283" s="59">
        <v>4.54</v>
      </c>
      <c r="AX283" s="59">
        <v>484.74</v>
      </c>
      <c r="AY283" s="59">
        <v>0</v>
      </c>
      <c r="AZ283" s="59">
        <v>17.37</v>
      </c>
      <c r="BA283" s="59">
        <v>0</v>
      </c>
    </row>
    <row r="284" spans="1:53" s="46" customFormat="1" outlineLevel="2">
      <c r="A284" s="46" t="s">
        <v>815</v>
      </c>
      <c r="B284" s="47" t="s">
        <v>816</v>
      </c>
      <c r="C284" s="48" t="s">
        <v>817</v>
      </c>
      <c r="D284" s="49"/>
      <c r="E284" s="50"/>
      <c r="F284" s="51">
        <v>0</v>
      </c>
      <c r="G284" s="51">
        <v>0</v>
      </c>
      <c r="H284" s="52">
        <v>0</v>
      </c>
      <c r="I284" s="53">
        <v>0</v>
      </c>
      <c r="J284" s="54"/>
      <c r="K284" s="51">
        <v>0.64</v>
      </c>
      <c r="L284" s="51">
        <v>5.0600000000000005</v>
      </c>
      <c r="M284" s="52">
        <v>-4.4200000000000008</v>
      </c>
      <c r="N284" s="53">
        <v>-0.87351778656126489</v>
      </c>
      <c r="O284" s="55"/>
      <c r="P284" s="54"/>
      <c r="Q284" s="51">
        <v>0</v>
      </c>
      <c r="R284" s="51">
        <v>0</v>
      </c>
      <c r="S284" s="52">
        <v>0</v>
      </c>
      <c r="T284" s="53">
        <v>0</v>
      </c>
      <c r="U284" s="54"/>
      <c r="V284" s="51">
        <v>0.64</v>
      </c>
      <c r="W284" s="51">
        <v>10.7</v>
      </c>
      <c r="X284" s="52">
        <v>-10.059999999999999</v>
      </c>
      <c r="Y284" s="53">
        <v>-0.94018691588785042</v>
      </c>
      <c r="Z284" s="56"/>
      <c r="AA284" s="57">
        <v>5.64</v>
      </c>
      <c r="AB284" s="58"/>
      <c r="AC284" s="59">
        <v>0</v>
      </c>
      <c r="AD284" s="59">
        <v>0</v>
      </c>
      <c r="AE284" s="59">
        <v>0</v>
      </c>
      <c r="AF284" s="59">
        <v>5.0600000000000005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58"/>
      <c r="AP284" s="59">
        <v>0</v>
      </c>
      <c r="AQ284" s="59">
        <v>0</v>
      </c>
      <c r="AR284" s="59">
        <v>0.64</v>
      </c>
      <c r="AS284" s="59">
        <v>0</v>
      </c>
      <c r="AT284" s="59">
        <v>0</v>
      </c>
      <c r="AU284" s="59">
        <v>0</v>
      </c>
      <c r="AV284" s="59">
        <v>0</v>
      </c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</row>
    <row r="285" spans="1:53" s="46" customFormat="1" outlineLevel="2">
      <c r="A285" s="46" t="s">
        <v>818</v>
      </c>
      <c r="B285" s="47" t="s">
        <v>819</v>
      </c>
      <c r="C285" s="48" t="s">
        <v>820</v>
      </c>
      <c r="D285" s="49"/>
      <c r="E285" s="50"/>
      <c r="F285" s="51">
        <v>0</v>
      </c>
      <c r="G285" s="51">
        <v>-310.34000000000003</v>
      </c>
      <c r="H285" s="52">
        <v>310.34000000000003</v>
      </c>
      <c r="I285" s="53" t="s">
        <v>157</v>
      </c>
      <c r="J285" s="54"/>
      <c r="K285" s="51">
        <v>356.42</v>
      </c>
      <c r="L285" s="51">
        <v>298.83</v>
      </c>
      <c r="M285" s="52">
        <v>57.590000000000032</v>
      </c>
      <c r="N285" s="53">
        <v>0.19271826791152172</v>
      </c>
      <c r="O285" s="55"/>
      <c r="P285" s="54"/>
      <c r="Q285" s="51">
        <v>356.42</v>
      </c>
      <c r="R285" s="51">
        <v>-310.34000000000003</v>
      </c>
      <c r="S285" s="52">
        <v>666.76</v>
      </c>
      <c r="T285" s="53">
        <v>2.1484823097248178</v>
      </c>
      <c r="U285" s="54"/>
      <c r="V285" s="51">
        <v>356.42</v>
      </c>
      <c r="W285" s="51">
        <v>307.56</v>
      </c>
      <c r="X285" s="52">
        <v>48.860000000000014</v>
      </c>
      <c r="Y285" s="53">
        <v>0.1588633112238263</v>
      </c>
      <c r="Z285" s="56"/>
      <c r="AA285" s="57">
        <v>8.73</v>
      </c>
      <c r="AB285" s="58"/>
      <c r="AC285" s="59">
        <v>0</v>
      </c>
      <c r="AD285" s="59">
        <v>0</v>
      </c>
      <c r="AE285" s="59">
        <v>228.03</v>
      </c>
      <c r="AF285" s="59">
        <v>0</v>
      </c>
      <c r="AG285" s="59">
        <v>0</v>
      </c>
      <c r="AH285" s="59">
        <v>120.10000000000001</v>
      </c>
      <c r="AI285" s="59">
        <v>82.31</v>
      </c>
      <c r="AJ285" s="59">
        <v>178.73</v>
      </c>
      <c r="AK285" s="59">
        <v>0</v>
      </c>
      <c r="AL285" s="59">
        <v>0</v>
      </c>
      <c r="AM285" s="59">
        <v>-310.34000000000003</v>
      </c>
      <c r="AN285" s="59">
        <v>0</v>
      </c>
      <c r="AO285" s="58"/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>
        <v>0</v>
      </c>
      <c r="AW285" s="59">
        <v>0</v>
      </c>
      <c r="AX285" s="59">
        <v>356.42</v>
      </c>
      <c r="AY285" s="59">
        <v>0</v>
      </c>
      <c r="AZ285" s="59">
        <v>0</v>
      </c>
      <c r="BA285" s="59">
        <v>0</v>
      </c>
    </row>
    <row r="286" spans="1:53" s="46" customFormat="1" outlineLevel="2">
      <c r="A286" s="46" t="s">
        <v>821</v>
      </c>
      <c r="B286" s="47" t="s">
        <v>822</v>
      </c>
      <c r="C286" s="48" t="s">
        <v>823</v>
      </c>
      <c r="D286" s="49"/>
      <c r="E286" s="50"/>
      <c r="F286" s="51">
        <v>0</v>
      </c>
      <c r="G286" s="51">
        <v>0</v>
      </c>
      <c r="H286" s="52">
        <v>0</v>
      </c>
      <c r="I286" s="53">
        <v>0</v>
      </c>
      <c r="J286" s="54"/>
      <c r="K286" s="51">
        <v>15.3</v>
      </c>
      <c r="L286" s="51">
        <v>0.26</v>
      </c>
      <c r="M286" s="52">
        <v>15.040000000000001</v>
      </c>
      <c r="N286" s="53" t="s">
        <v>157</v>
      </c>
      <c r="O286" s="55"/>
      <c r="P286" s="54"/>
      <c r="Q286" s="51">
        <v>15.3</v>
      </c>
      <c r="R286" s="51">
        <v>0</v>
      </c>
      <c r="S286" s="52">
        <v>15.3</v>
      </c>
      <c r="T286" s="53" t="s">
        <v>157</v>
      </c>
      <c r="U286" s="54"/>
      <c r="V286" s="51">
        <v>15.3</v>
      </c>
      <c r="W286" s="51">
        <v>0.26</v>
      </c>
      <c r="X286" s="52">
        <v>15.040000000000001</v>
      </c>
      <c r="Y286" s="53" t="s">
        <v>157</v>
      </c>
      <c r="Z286" s="56"/>
      <c r="AA286" s="57">
        <v>0</v>
      </c>
      <c r="AB286" s="58"/>
      <c r="AC286" s="59">
        <v>0</v>
      </c>
      <c r="AD286" s="59">
        <v>0</v>
      </c>
      <c r="AE286" s="59">
        <v>0.26</v>
      </c>
      <c r="AF286" s="59">
        <v>0</v>
      </c>
      <c r="AG286" s="59">
        <v>0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0</v>
      </c>
      <c r="AO286" s="58"/>
      <c r="AP286" s="59">
        <v>0</v>
      </c>
      <c r="AQ286" s="59">
        <v>0</v>
      </c>
      <c r="AR286" s="59">
        <v>0</v>
      </c>
      <c r="AS286" s="59">
        <v>0</v>
      </c>
      <c r="AT286" s="59">
        <v>0</v>
      </c>
      <c r="AU286" s="59">
        <v>0</v>
      </c>
      <c r="AV286" s="59">
        <v>0</v>
      </c>
      <c r="AW286" s="59">
        <v>0</v>
      </c>
      <c r="AX286" s="59">
        <v>15.3</v>
      </c>
      <c r="AY286" s="59">
        <v>0</v>
      </c>
      <c r="AZ286" s="59">
        <v>0</v>
      </c>
      <c r="BA286" s="59">
        <v>0</v>
      </c>
    </row>
    <row r="287" spans="1:53" s="46" customFormat="1" outlineLevel="2">
      <c r="A287" s="46" t="s">
        <v>824</v>
      </c>
      <c r="B287" s="47" t="s">
        <v>825</v>
      </c>
      <c r="C287" s="48" t="s">
        <v>826</v>
      </c>
      <c r="D287" s="49"/>
      <c r="E287" s="50"/>
      <c r="F287" s="51">
        <v>0</v>
      </c>
      <c r="G287" s="51">
        <v>0</v>
      </c>
      <c r="H287" s="52">
        <v>0</v>
      </c>
      <c r="I287" s="53">
        <v>0</v>
      </c>
      <c r="J287" s="54"/>
      <c r="K287" s="51">
        <v>18.650000000000002</v>
      </c>
      <c r="L287" s="51">
        <v>8.65</v>
      </c>
      <c r="M287" s="52">
        <v>10.000000000000002</v>
      </c>
      <c r="N287" s="53">
        <v>1.1560693641618498</v>
      </c>
      <c r="O287" s="55"/>
      <c r="P287" s="54"/>
      <c r="Q287" s="51">
        <v>18.650000000000002</v>
      </c>
      <c r="R287" s="51">
        <v>0.1</v>
      </c>
      <c r="S287" s="52">
        <v>18.55</v>
      </c>
      <c r="T287" s="53" t="s">
        <v>157</v>
      </c>
      <c r="U287" s="54"/>
      <c r="V287" s="51">
        <v>18.650000000000002</v>
      </c>
      <c r="W287" s="51">
        <v>220.28</v>
      </c>
      <c r="X287" s="52">
        <v>-201.63</v>
      </c>
      <c r="Y287" s="53">
        <v>-0.91533502814599599</v>
      </c>
      <c r="Z287" s="56"/>
      <c r="AA287" s="57">
        <v>211.63</v>
      </c>
      <c r="AB287" s="58"/>
      <c r="AC287" s="59">
        <v>0.94000000000000006</v>
      </c>
      <c r="AD287" s="59">
        <v>3.45</v>
      </c>
      <c r="AE287" s="59">
        <v>4.16</v>
      </c>
      <c r="AF287" s="59">
        <v>0</v>
      </c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0.1</v>
      </c>
      <c r="AM287" s="59">
        <v>0</v>
      </c>
      <c r="AN287" s="59">
        <v>0</v>
      </c>
      <c r="AO287" s="58"/>
      <c r="AP287" s="59">
        <v>0</v>
      </c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0</v>
      </c>
      <c r="AW287" s="59">
        <v>0</v>
      </c>
      <c r="AX287" s="59">
        <v>13.97</v>
      </c>
      <c r="AY287" s="59">
        <v>4.68</v>
      </c>
      <c r="AZ287" s="59">
        <v>0</v>
      </c>
      <c r="BA287" s="59">
        <v>0</v>
      </c>
    </row>
    <row r="288" spans="1:53" s="46" customFormat="1" outlineLevel="2">
      <c r="A288" s="46" t="s">
        <v>827</v>
      </c>
      <c r="B288" s="47" t="s">
        <v>828</v>
      </c>
      <c r="C288" s="48" t="s">
        <v>829</v>
      </c>
      <c r="D288" s="49"/>
      <c r="E288" s="50"/>
      <c r="F288" s="51">
        <v>0</v>
      </c>
      <c r="G288" s="51">
        <v>0</v>
      </c>
      <c r="H288" s="52">
        <v>0</v>
      </c>
      <c r="I288" s="53">
        <v>0</v>
      </c>
      <c r="J288" s="54"/>
      <c r="K288" s="51">
        <v>55.730000000000004</v>
      </c>
      <c r="L288" s="51">
        <v>182.03</v>
      </c>
      <c r="M288" s="52">
        <v>-126.3</v>
      </c>
      <c r="N288" s="53">
        <v>-0.69384167444926659</v>
      </c>
      <c r="O288" s="55"/>
      <c r="P288" s="54"/>
      <c r="Q288" s="51">
        <v>0</v>
      </c>
      <c r="R288" s="51">
        <v>0</v>
      </c>
      <c r="S288" s="52">
        <v>0</v>
      </c>
      <c r="T288" s="53">
        <v>0</v>
      </c>
      <c r="U288" s="54"/>
      <c r="V288" s="51">
        <v>55.730000000000004</v>
      </c>
      <c r="W288" s="51">
        <v>188.85</v>
      </c>
      <c r="X288" s="52">
        <v>-133.12</v>
      </c>
      <c r="Y288" s="53">
        <v>-0.70489806724913961</v>
      </c>
      <c r="Z288" s="56"/>
      <c r="AA288" s="57">
        <v>6.82</v>
      </c>
      <c r="AB288" s="58"/>
      <c r="AC288" s="59">
        <v>0</v>
      </c>
      <c r="AD288" s="59">
        <v>0</v>
      </c>
      <c r="AE288" s="59">
        <v>181.63</v>
      </c>
      <c r="AF288" s="59">
        <v>0</v>
      </c>
      <c r="AG288" s="59">
        <v>0</v>
      </c>
      <c r="AH288" s="59">
        <v>0</v>
      </c>
      <c r="AI288" s="59">
        <v>0.4</v>
      </c>
      <c r="AJ288" s="59">
        <v>0</v>
      </c>
      <c r="AK288" s="59">
        <v>0</v>
      </c>
      <c r="AL288" s="59">
        <v>0</v>
      </c>
      <c r="AM288" s="59">
        <v>0</v>
      </c>
      <c r="AN288" s="59">
        <v>0</v>
      </c>
      <c r="AO288" s="58"/>
      <c r="AP288" s="59">
        <v>0</v>
      </c>
      <c r="AQ288" s="59">
        <v>0</v>
      </c>
      <c r="AR288" s="59">
        <v>1.3900000000000001</v>
      </c>
      <c r="AS288" s="59">
        <v>1.48</v>
      </c>
      <c r="AT288" s="59">
        <v>0</v>
      </c>
      <c r="AU288" s="59">
        <v>52.86</v>
      </c>
      <c r="AV288" s="59">
        <v>0</v>
      </c>
      <c r="AW288" s="59">
        <v>0</v>
      </c>
      <c r="AX288" s="59">
        <v>0</v>
      </c>
      <c r="AY288" s="59">
        <v>0</v>
      </c>
      <c r="AZ288" s="59">
        <v>0</v>
      </c>
      <c r="BA288" s="59">
        <v>0</v>
      </c>
    </row>
    <row r="289" spans="1:53" s="46" customFormat="1" outlineLevel="2">
      <c r="A289" s="46" t="s">
        <v>830</v>
      </c>
      <c r="B289" s="47" t="s">
        <v>831</v>
      </c>
      <c r="C289" s="48" t="s">
        <v>832</v>
      </c>
      <c r="D289" s="49"/>
      <c r="E289" s="50"/>
      <c r="F289" s="51">
        <v>0</v>
      </c>
      <c r="G289" s="51">
        <v>0</v>
      </c>
      <c r="H289" s="52">
        <v>0</v>
      </c>
      <c r="I289" s="53">
        <v>0</v>
      </c>
      <c r="J289" s="54"/>
      <c r="K289" s="51">
        <v>0</v>
      </c>
      <c r="L289" s="51">
        <v>0</v>
      </c>
      <c r="M289" s="52">
        <v>0</v>
      </c>
      <c r="N289" s="53">
        <v>0</v>
      </c>
      <c r="O289" s="55"/>
      <c r="P289" s="54"/>
      <c r="Q289" s="51">
        <v>0</v>
      </c>
      <c r="R289" s="51">
        <v>0</v>
      </c>
      <c r="S289" s="52">
        <v>0</v>
      </c>
      <c r="T289" s="53">
        <v>0</v>
      </c>
      <c r="U289" s="54"/>
      <c r="V289" s="51">
        <v>0</v>
      </c>
      <c r="W289" s="51">
        <v>3.61</v>
      </c>
      <c r="X289" s="52">
        <v>-3.61</v>
      </c>
      <c r="Y289" s="53" t="s">
        <v>157</v>
      </c>
      <c r="Z289" s="56"/>
      <c r="AA289" s="57">
        <v>3.61</v>
      </c>
      <c r="AB289" s="58"/>
      <c r="AC289" s="59">
        <v>0</v>
      </c>
      <c r="AD289" s="59">
        <v>0</v>
      </c>
      <c r="AE289" s="59">
        <v>0</v>
      </c>
      <c r="AF289" s="59">
        <v>0</v>
      </c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0</v>
      </c>
      <c r="AO289" s="58"/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0</v>
      </c>
      <c r="AV289" s="59">
        <v>0</v>
      </c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</row>
    <row r="290" spans="1:53" s="46" customFormat="1" outlineLevel="2">
      <c r="A290" s="46" t="s">
        <v>833</v>
      </c>
      <c r="B290" s="47" t="s">
        <v>834</v>
      </c>
      <c r="C290" s="48" t="s">
        <v>835</v>
      </c>
      <c r="D290" s="49"/>
      <c r="E290" s="50"/>
      <c r="F290" s="51">
        <v>0</v>
      </c>
      <c r="G290" s="51">
        <v>0</v>
      </c>
      <c r="H290" s="52">
        <v>0</v>
      </c>
      <c r="I290" s="53">
        <v>0</v>
      </c>
      <c r="J290" s="54"/>
      <c r="K290" s="51">
        <v>0</v>
      </c>
      <c r="L290" s="51">
        <v>110.2</v>
      </c>
      <c r="M290" s="52">
        <v>-110.2</v>
      </c>
      <c r="N290" s="53" t="s">
        <v>157</v>
      </c>
      <c r="O290" s="55"/>
      <c r="P290" s="54"/>
      <c r="Q290" s="51">
        <v>0</v>
      </c>
      <c r="R290" s="51">
        <v>0</v>
      </c>
      <c r="S290" s="52">
        <v>0</v>
      </c>
      <c r="T290" s="53">
        <v>0</v>
      </c>
      <c r="U290" s="54"/>
      <c r="V290" s="51">
        <v>0</v>
      </c>
      <c r="W290" s="51">
        <v>153.33000000000001</v>
      </c>
      <c r="X290" s="52">
        <v>-153.33000000000001</v>
      </c>
      <c r="Y290" s="53" t="s">
        <v>157</v>
      </c>
      <c r="Z290" s="56"/>
      <c r="AA290" s="57">
        <v>43.13</v>
      </c>
      <c r="AB290" s="58"/>
      <c r="AC290" s="59">
        <v>0</v>
      </c>
      <c r="AD290" s="59">
        <v>68.850000000000009</v>
      </c>
      <c r="AE290" s="59">
        <v>41.35</v>
      </c>
      <c r="AF290" s="59">
        <v>0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>
        <v>0</v>
      </c>
      <c r="AN290" s="59">
        <v>0</v>
      </c>
      <c r="AO290" s="58"/>
      <c r="AP290" s="59">
        <v>0</v>
      </c>
      <c r="AQ290" s="59">
        <v>0</v>
      </c>
      <c r="AR290" s="59">
        <v>0</v>
      </c>
      <c r="AS290" s="59">
        <v>0</v>
      </c>
      <c r="AT290" s="59">
        <v>0</v>
      </c>
      <c r="AU290" s="59">
        <v>0</v>
      </c>
      <c r="AV290" s="59">
        <v>0</v>
      </c>
      <c r="AW290" s="59">
        <v>0</v>
      </c>
      <c r="AX290" s="59">
        <v>0</v>
      </c>
      <c r="AY290" s="59">
        <v>0</v>
      </c>
      <c r="AZ290" s="59">
        <v>0</v>
      </c>
      <c r="BA290" s="59">
        <v>0</v>
      </c>
    </row>
    <row r="291" spans="1:53" s="46" customFormat="1" outlineLevel="2">
      <c r="A291" s="46" t="s">
        <v>1742</v>
      </c>
      <c r="B291" s="47" t="s">
        <v>1743</v>
      </c>
      <c r="C291" s="48" t="s">
        <v>1744</v>
      </c>
      <c r="D291" s="49"/>
      <c r="E291" s="50"/>
      <c r="F291" s="51">
        <v>4.84</v>
      </c>
      <c r="G291" s="51">
        <v>0</v>
      </c>
      <c r="H291" s="52">
        <v>4.84</v>
      </c>
      <c r="I291" s="53" t="s">
        <v>157</v>
      </c>
      <c r="J291" s="54"/>
      <c r="K291" s="51">
        <v>8.1300000000000008</v>
      </c>
      <c r="L291" s="51">
        <v>0</v>
      </c>
      <c r="M291" s="52">
        <v>8.1300000000000008</v>
      </c>
      <c r="N291" s="53" t="s">
        <v>157</v>
      </c>
      <c r="O291" s="55"/>
      <c r="P291" s="54"/>
      <c r="Q291" s="51">
        <v>4.84</v>
      </c>
      <c r="R291" s="51">
        <v>0</v>
      </c>
      <c r="S291" s="52">
        <v>4.84</v>
      </c>
      <c r="T291" s="53" t="s">
        <v>157</v>
      </c>
      <c r="U291" s="54"/>
      <c r="V291" s="51">
        <v>8.1300000000000008</v>
      </c>
      <c r="W291" s="51">
        <v>0</v>
      </c>
      <c r="X291" s="52">
        <v>8.1300000000000008</v>
      </c>
      <c r="Y291" s="53" t="s">
        <v>157</v>
      </c>
      <c r="Z291" s="56"/>
      <c r="AA291" s="57">
        <v>0</v>
      </c>
      <c r="AB291" s="58"/>
      <c r="AC291" s="59">
        <v>0</v>
      </c>
      <c r="AD291" s="59">
        <v>0</v>
      </c>
      <c r="AE291" s="59">
        <v>0</v>
      </c>
      <c r="AF291" s="59">
        <v>0</v>
      </c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0</v>
      </c>
      <c r="AO291" s="58"/>
      <c r="AP291" s="59">
        <v>0</v>
      </c>
      <c r="AQ291" s="59">
        <v>0</v>
      </c>
      <c r="AR291" s="59">
        <v>0</v>
      </c>
      <c r="AS291" s="59">
        <v>1.48</v>
      </c>
      <c r="AT291" s="59">
        <v>0</v>
      </c>
      <c r="AU291" s="59">
        <v>0</v>
      </c>
      <c r="AV291" s="59">
        <v>1.81</v>
      </c>
      <c r="AW291" s="59">
        <v>0</v>
      </c>
      <c r="AX291" s="59">
        <v>0</v>
      </c>
      <c r="AY291" s="59">
        <v>0</v>
      </c>
      <c r="AZ291" s="59">
        <v>4.84</v>
      </c>
      <c r="BA291" s="59">
        <v>0</v>
      </c>
    </row>
    <row r="292" spans="1:53" s="46" customFormat="1" outlineLevel="2">
      <c r="A292" s="46" t="s">
        <v>836</v>
      </c>
      <c r="B292" s="47" t="s">
        <v>837</v>
      </c>
      <c r="C292" s="48" t="s">
        <v>838</v>
      </c>
      <c r="D292" s="49"/>
      <c r="E292" s="50"/>
      <c r="F292" s="51">
        <v>0</v>
      </c>
      <c r="G292" s="51">
        <v>0</v>
      </c>
      <c r="H292" s="52">
        <v>0</v>
      </c>
      <c r="I292" s="53">
        <v>0</v>
      </c>
      <c r="J292" s="54"/>
      <c r="K292" s="51">
        <v>8.49</v>
      </c>
      <c r="L292" s="51">
        <v>5.32</v>
      </c>
      <c r="M292" s="52">
        <v>3.17</v>
      </c>
      <c r="N292" s="53">
        <v>0.59586466165413532</v>
      </c>
      <c r="O292" s="55"/>
      <c r="P292" s="54"/>
      <c r="Q292" s="51">
        <v>0</v>
      </c>
      <c r="R292" s="51">
        <v>0</v>
      </c>
      <c r="S292" s="52">
        <v>0</v>
      </c>
      <c r="T292" s="53">
        <v>0</v>
      </c>
      <c r="U292" s="54"/>
      <c r="V292" s="51">
        <v>8.49</v>
      </c>
      <c r="W292" s="51">
        <v>17.71</v>
      </c>
      <c r="X292" s="52">
        <v>-9.2200000000000006</v>
      </c>
      <c r="Y292" s="53">
        <v>-0.52060982495765107</v>
      </c>
      <c r="Z292" s="56"/>
      <c r="AA292" s="57">
        <v>12.39</v>
      </c>
      <c r="AB292" s="58"/>
      <c r="AC292" s="59">
        <v>0.34</v>
      </c>
      <c r="AD292" s="59">
        <v>0</v>
      </c>
      <c r="AE292" s="59">
        <v>4.9800000000000004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58"/>
      <c r="AP292" s="59">
        <v>0</v>
      </c>
      <c r="AQ292" s="59">
        <v>0</v>
      </c>
      <c r="AR292" s="59">
        <v>8.49</v>
      </c>
      <c r="AS292" s="59">
        <v>0</v>
      </c>
      <c r="AT292" s="59">
        <v>0</v>
      </c>
      <c r="AU292" s="59">
        <v>0</v>
      </c>
      <c r="AV292" s="59">
        <v>0</v>
      </c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</row>
    <row r="293" spans="1:53" s="46" customFormat="1" outlineLevel="2">
      <c r="A293" s="46" t="s">
        <v>839</v>
      </c>
      <c r="B293" s="47" t="s">
        <v>840</v>
      </c>
      <c r="C293" s="48" t="s">
        <v>841</v>
      </c>
      <c r="D293" s="49"/>
      <c r="E293" s="50"/>
      <c r="F293" s="51">
        <v>-31212.510000000002</v>
      </c>
      <c r="G293" s="51">
        <v>-29558.07</v>
      </c>
      <c r="H293" s="52">
        <v>-1654.4400000000023</v>
      </c>
      <c r="I293" s="53">
        <v>-5.5972531359456228E-2</v>
      </c>
      <c r="J293" s="54"/>
      <c r="K293" s="51">
        <v>-575889.72</v>
      </c>
      <c r="L293" s="51">
        <v>-336679.12</v>
      </c>
      <c r="M293" s="52">
        <v>-239210.59999999998</v>
      </c>
      <c r="N293" s="53">
        <v>-0.71050025317875365</v>
      </c>
      <c r="O293" s="55"/>
      <c r="P293" s="54"/>
      <c r="Q293" s="51">
        <v>-157639.51999999999</v>
      </c>
      <c r="R293" s="51">
        <v>-79307.77</v>
      </c>
      <c r="S293" s="52">
        <v>-78331.749999999985</v>
      </c>
      <c r="T293" s="53">
        <v>-0.98769326132861868</v>
      </c>
      <c r="U293" s="54"/>
      <c r="V293" s="51">
        <v>-767963.26</v>
      </c>
      <c r="W293" s="51">
        <v>-430347.78</v>
      </c>
      <c r="X293" s="52">
        <v>-337615.48</v>
      </c>
      <c r="Y293" s="53">
        <v>-0.78451776839652798</v>
      </c>
      <c r="Z293" s="56"/>
      <c r="AA293" s="57">
        <v>-93668.66</v>
      </c>
      <c r="AB293" s="58"/>
      <c r="AC293" s="59">
        <v>-50805.120000000003</v>
      </c>
      <c r="AD293" s="59">
        <v>-35397.599999999999</v>
      </c>
      <c r="AE293" s="59">
        <v>-36840.65</v>
      </c>
      <c r="AF293" s="59">
        <v>-25380.21</v>
      </c>
      <c r="AG293" s="59">
        <v>-28836.3</v>
      </c>
      <c r="AH293" s="59">
        <v>-24400.53</v>
      </c>
      <c r="AI293" s="59">
        <v>-26994.850000000002</v>
      </c>
      <c r="AJ293" s="59">
        <v>-28716.09</v>
      </c>
      <c r="AK293" s="59">
        <v>-25218.09</v>
      </c>
      <c r="AL293" s="59">
        <v>-24531.61</v>
      </c>
      <c r="AM293" s="59">
        <v>-29558.07</v>
      </c>
      <c r="AN293" s="59">
        <v>-192073.54</v>
      </c>
      <c r="AO293" s="58"/>
      <c r="AP293" s="59">
        <v>-58236.87</v>
      </c>
      <c r="AQ293" s="59">
        <v>-46721.66</v>
      </c>
      <c r="AR293" s="59">
        <v>-27063.34</v>
      </c>
      <c r="AS293" s="59">
        <v>-44307.33</v>
      </c>
      <c r="AT293" s="59">
        <v>-40996.75</v>
      </c>
      <c r="AU293" s="59">
        <v>-106255.75</v>
      </c>
      <c r="AV293" s="59">
        <v>-34159.660000000003</v>
      </c>
      <c r="AW293" s="59">
        <v>-60508.840000000004</v>
      </c>
      <c r="AX293" s="59">
        <v>-84820.33</v>
      </c>
      <c r="AY293" s="59">
        <v>-41606.68</v>
      </c>
      <c r="AZ293" s="59">
        <v>-31212.510000000002</v>
      </c>
      <c r="BA293" s="59">
        <v>0</v>
      </c>
    </row>
    <row r="294" spans="1:53" s="46" customFormat="1" outlineLevel="2">
      <c r="A294" s="46" t="s">
        <v>842</v>
      </c>
      <c r="B294" s="47" t="s">
        <v>843</v>
      </c>
      <c r="C294" s="48" t="s">
        <v>844</v>
      </c>
      <c r="D294" s="49"/>
      <c r="E294" s="50"/>
      <c r="F294" s="51">
        <v>-20324</v>
      </c>
      <c r="G294" s="51">
        <v>-31956</v>
      </c>
      <c r="H294" s="52">
        <v>11632</v>
      </c>
      <c r="I294" s="53">
        <v>0.36400050068844664</v>
      </c>
      <c r="J294" s="54"/>
      <c r="K294" s="51">
        <v>-395268</v>
      </c>
      <c r="L294" s="51">
        <v>-452102.61</v>
      </c>
      <c r="M294" s="52">
        <v>56834.609999999986</v>
      </c>
      <c r="N294" s="53">
        <v>0.12571174937477134</v>
      </c>
      <c r="O294" s="55"/>
      <c r="P294" s="54"/>
      <c r="Q294" s="51">
        <v>-92042</v>
      </c>
      <c r="R294" s="51">
        <v>-105532</v>
      </c>
      <c r="S294" s="52">
        <v>13490</v>
      </c>
      <c r="T294" s="53">
        <v>0.12782852594473715</v>
      </c>
      <c r="U294" s="54"/>
      <c r="V294" s="51">
        <v>-426997</v>
      </c>
      <c r="W294" s="51">
        <v>-486126.19</v>
      </c>
      <c r="X294" s="52">
        <v>59129.19</v>
      </c>
      <c r="Y294" s="53">
        <v>0.12163341785802571</v>
      </c>
      <c r="Z294" s="56"/>
      <c r="AA294" s="57">
        <v>-34023.58</v>
      </c>
      <c r="AB294" s="58"/>
      <c r="AC294" s="59">
        <v>-43427.22</v>
      </c>
      <c r="AD294" s="59">
        <v>-38125.770000000004</v>
      </c>
      <c r="AE294" s="59">
        <v>-39415.270000000004</v>
      </c>
      <c r="AF294" s="59">
        <v>-55251.35</v>
      </c>
      <c r="AG294" s="59">
        <v>-41020</v>
      </c>
      <c r="AH294" s="59">
        <v>-38817</v>
      </c>
      <c r="AI294" s="59">
        <v>-52779</v>
      </c>
      <c r="AJ294" s="59">
        <v>-37735</v>
      </c>
      <c r="AK294" s="59">
        <v>-40605</v>
      </c>
      <c r="AL294" s="59">
        <v>-32971</v>
      </c>
      <c r="AM294" s="59">
        <v>-31956</v>
      </c>
      <c r="AN294" s="59">
        <v>-31729</v>
      </c>
      <c r="AO294" s="58"/>
      <c r="AP294" s="59">
        <v>-33096</v>
      </c>
      <c r="AQ294" s="59">
        <v>-26100</v>
      </c>
      <c r="AR294" s="59">
        <v>-60634</v>
      </c>
      <c r="AS294" s="59">
        <v>-32688</v>
      </c>
      <c r="AT294" s="59">
        <v>-37208</v>
      </c>
      <c r="AU294" s="59">
        <v>-40896</v>
      </c>
      <c r="AV294" s="59">
        <v>-37857</v>
      </c>
      <c r="AW294" s="59">
        <v>-34747</v>
      </c>
      <c r="AX294" s="59">
        <v>-36524</v>
      </c>
      <c r="AY294" s="59">
        <v>-35194</v>
      </c>
      <c r="AZ294" s="59">
        <v>-20324</v>
      </c>
      <c r="BA294" s="59">
        <v>0</v>
      </c>
    </row>
    <row r="295" spans="1:53" s="46" customFormat="1" outlineLevel="2">
      <c r="A295" s="46" t="s">
        <v>1745</v>
      </c>
      <c r="B295" s="47" t="s">
        <v>1746</v>
      </c>
      <c r="C295" s="48" t="s">
        <v>1747</v>
      </c>
      <c r="D295" s="49"/>
      <c r="E295" s="50"/>
      <c r="F295" s="51">
        <v>-0.01</v>
      </c>
      <c r="G295" s="51">
        <v>0</v>
      </c>
      <c r="H295" s="52">
        <v>-0.01</v>
      </c>
      <c r="I295" s="53" t="s">
        <v>157</v>
      </c>
      <c r="J295" s="54"/>
      <c r="K295" s="51">
        <v>0.02</v>
      </c>
      <c r="L295" s="51">
        <v>0</v>
      </c>
      <c r="M295" s="52">
        <v>0.02</v>
      </c>
      <c r="N295" s="53" t="s">
        <v>157</v>
      </c>
      <c r="O295" s="55"/>
      <c r="P295" s="54"/>
      <c r="Q295" s="51">
        <v>-0.01</v>
      </c>
      <c r="R295" s="51">
        <v>0</v>
      </c>
      <c r="S295" s="52">
        <v>-0.01</v>
      </c>
      <c r="T295" s="53" t="s">
        <v>157</v>
      </c>
      <c r="U295" s="54"/>
      <c r="V295" s="51">
        <v>0.02</v>
      </c>
      <c r="W295" s="51">
        <v>0</v>
      </c>
      <c r="X295" s="52">
        <v>0.02</v>
      </c>
      <c r="Y295" s="53" t="s">
        <v>157</v>
      </c>
      <c r="Z295" s="56"/>
      <c r="AA295" s="57">
        <v>0</v>
      </c>
      <c r="AB295" s="58"/>
      <c r="AC295" s="59">
        <v>0</v>
      </c>
      <c r="AD295" s="59">
        <v>0</v>
      </c>
      <c r="AE295" s="59">
        <v>0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58"/>
      <c r="AP295" s="59">
        <v>0</v>
      </c>
      <c r="AQ295" s="59">
        <v>0</v>
      </c>
      <c r="AR295" s="59">
        <v>0</v>
      </c>
      <c r="AS295" s="59">
        <v>0</v>
      </c>
      <c r="AT295" s="59">
        <v>0</v>
      </c>
      <c r="AU295" s="59">
        <v>0.01</v>
      </c>
      <c r="AV295" s="59">
        <v>0.02</v>
      </c>
      <c r="AW295" s="59">
        <v>0</v>
      </c>
      <c r="AX295" s="59">
        <v>0</v>
      </c>
      <c r="AY295" s="59">
        <v>0</v>
      </c>
      <c r="AZ295" s="59">
        <v>-0.01</v>
      </c>
      <c r="BA295" s="59">
        <v>0</v>
      </c>
    </row>
    <row r="296" spans="1:53" s="46" customFormat="1" outlineLevel="2">
      <c r="A296" s="46" t="s">
        <v>845</v>
      </c>
      <c r="B296" s="47" t="s">
        <v>846</v>
      </c>
      <c r="C296" s="48" t="s">
        <v>847</v>
      </c>
      <c r="D296" s="49"/>
      <c r="E296" s="50"/>
      <c r="F296" s="51">
        <v>-439.7</v>
      </c>
      <c r="G296" s="51">
        <v>-1421.03</v>
      </c>
      <c r="H296" s="52">
        <v>981.32999999999993</v>
      </c>
      <c r="I296" s="53">
        <v>0.69057655362659476</v>
      </c>
      <c r="J296" s="54"/>
      <c r="K296" s="51">
        <v>-4724.97</v>
      </c>
      <c r="L296" s="51">
        <v>-3785.98</v>
      </c>
      <c r="M296" s="52">
        <v>-938.99000000000024</v>
      </c>
      <c r="N296" s="53">
        <v>-0.24801768630579143</v>
      </c>
      <c r="O296" s="55"/>
      <c r="P296" s="54"/>
      <c r="Q296" s="51">
        <v>-1641.05</v>
      </c>
      <c r="R296" s="51">
        <v>-2922.55</v>
      </c>
      <c r="S296" s="52">
        <v>1281.5000000000002</v>
      </c>
      <c r="T296" s="53">
        <v>0.43848693777694142</v>
      </c>
      <c r="U296" s="54"/>
      <c r="V296" s="51">
        <v>-5150.91</v>
      </c>
      <c r="W296" s="51">
        <v>-3785.98</v>
      </c>
      <c r="X296" s="52">
        <v>-1364.9299999999998</v>
      </c>
      <c r="Y296" s="53">
        <v>-0.36052224258976534</v>
      </c>
      <c r="Z296" s="56"/>
      <c r="AA296" s="57">
        <v>0</v>
      </c>
      <c r="AB296" s="58"/>
      <c r="AC296" s="59">
        <v>0</v>
      </c>
      <c r="AD296" s="59">
        <v>-24.240000000000002</v>
      </c>
      <c r="AE296" s="59">
        <v>0</v>
      </c>
      <c r="AF296" s="59">
        <v>-98.43</v>
      </c>
      <c r="AG296" s="59">
        <v>-162.51</v>
      </c>
      <c r="AH296" s="59">
        <v>-127.13000000000001</v>
      </c>
      <c r="AI296" s="59">
        <v>13.3</v>
      </c>
      <c r="AJ296" s="59">
        <v>-464.42</v>
      </c>
      <c r="AK296" s="59">
        <v>0</v>
      </c>
      <c r="AL296" s="59">
        <v>-1501.52</v>
      </c>
      <c r="AM296" s="59">
        <v>-1421.03</v>
      </c>
      <c r="AN296" s="59">
        <v>-425.94</v>
      </c>
      <c r="AO296" s="58"/>
      <c r="AP296" s="59">
        <v>-295.79000000000002</v>
      </c>
      <c r="AQ296" s="59">
        <v>-422.38</v>
      </c>
      <c r="AR296" s="59">
        <v>-218.89000000000001</v>
      </c>
      <c r="AS296" s="59">
        <v>-372.52</v>
      </c>
      <c r="AT296" s="59">
        <v>-227.27</v>
      </c>
      <c r="AU296" s="59">
        <v>-413.31</v>
      </c>
      <c r="AV296" s="59">
        <v>-729.24</v>
      </c>
      <c r="AW296" s="59">
        <v>-404.52</v>
      </c>
      <c r="AX296" s="59">
        <v>-673.71</v>
      </c>
      <c r="AY296" s="59">
        <v>-527.64</v>
      </c>
      <c r="AZ296" s="59">
        <v>-439.7</v>
      </c>
      <c r="BA296" s="59">
        <v>0</v>
      </c>
    </row>
    <row r="297" spans="1:53" s="46" customFormat="1" outlineLevel="2">
      <c r="A297" s="46" t="s">
        <v>848</v>
      </c>
      <c r="B297" s="47" t="s">
        <v>849</v>
      </c>
      <c r="C297" s="48" t="s">
        <v>850</v>
      </c>
      <c r="D297" s="49"/>
      <c r="E297" s="50"/>
      <c r="F297" s="51">
        <v>309007.57</v>
      </c>
      <c r="G297" s="51">
        <v>204401.524</v>
      </c>
      <c r="H297" s="52">
        <v>104606.046</v>
      </c>
      <c r="I297" s="53">
        <v>0.51176744650886263</v>
      </c>
      <c r="J297" s="54"/>
      <c r="K297" s="51">
        <v>2788730.43</v>
      </c>
      <c r="L297" s="51">
        <v>2697099.568</v>
      </c>
      <c r="M297" s="52">
        <v>91630.862000000197</v>
      </c>
      <c r="N297" s="53">
        <v>3.3973852165920554E-2</v>
      </c>
      <c r="O297" s="55"/>
      <c r="P297" s="54"/>
      <c r="Q297" s="51">
        <v>829336.99</v>
      </c>
      <c r="R297" s="51">
        <v>528637.93299999996</v>
      </c>
      <c r="S297" s="52">
        <v>300699.05700000003</v>
      </c>
      <c r="T297" s="53">
        <v>0.56881853955039596</v>
      </c>
      <c r="U297" s="54"/>
      <c r="V297" s="51">
        <v>2962462.514</v>
      </c>
      <c r="W297" s="51">
        <v>2969018.9780000001</v>
      </c>
      <c r="X297" s="52">
        <v>-6556.4640000001527</v>
      </c>
      <c r="Y297" s="53">
        <v>-2.2082930586104703E-3</v>
      </c>
      <c r="Z297" s="56"/>
      <c r="AA297" s="57">
        <v>271919.41000000003</v>
      </c>
      <c r="AB297" s="58"/>
      <c r="AC297" s="59">
        <v>201641.83000000002</v>
      </c>
      <c r="AD297" s="59">
        <v>251497.73</v>
      </c>
      <c r="AE297" s="59">
        <v>267205.78000000003</v>
      </c>
      <c r="AF297" s="59">
        <v>653586.37699999998</v>
      </c>
      <c r="AG297" s="59">
        <v>141946.29699999999</v>
      </c>
      <c r="AH297" s="59">
        <v>271840.57699999999</v>
      </c>
      <c r="AI297" s="59">
        <v>134010.47700000001</v>
      </c>
      <c r="AJ297" s="59">
        <v>246732.56700000001</v>
      </c>
      <c r="AK297" s="59">
        <v>166112.587</v>
      </c>
      <c r="AL297" s="59">
        <v>158123.82199999999</v>
      </c>
      <c r="AM297" s="59">
        <v>204401.524</v>
      </c>
      <c r="AN297" s="59">
        <v>173732.084</v>
      </c>
      <c r="AO297" s="58"/>
      <c r="AP297" s="59">
        <v>254382.09</v>
      </c>
      <c r="AQ297" s="59">
        <v>241338.86000000002</v>
      </c>
      <c r="AR297" s="59">
        <v>245275.21</v>
      </c>
      <c r="AS297" s="59">
        <v>223998.95</v>
      </c>
      <c r="AT297" s="59">
        <v>241837.18</v>
      </c>
      <c r="AU297" s="59">
        <v>218591.65</v>
      </c>
      <c r="AV297" s="59">
        <v>253338.65</v>
      </c>
      <c r="AW297" s="59">
        <v>280630.85000000003</v>
      </c>
      <c r="AX297" s="59">
        <v>309109.93</v>
      </c>
      <c r="AY297" s="59">
        <v>211219.49</v>
      </c>
      <c r="AZ297" s="59">
        <v>309007.57</v>
      </c>
      <c r="BA297" s="59">
        <v>1386</v>
      </c>
    </row>
    <row r="298" spans="1:53" s="46" customFormat="1" outlineLevel="2">
      <c r="A298" s="46" t="s">
        <v>851</v>
      </c>
      <c r="B298" s="47" t="s">
        <v>852</v>
      </c>
      <c r="C298" s="48" t="s">
        <v>853</v>
      </c>
      <c r="D298" s="49"/>
      <c r="E298" s="50"/>
      <c r="F298" s="51">
        <v>178623.24</v>
      </c>
      <c r="G298" s="51">
        <v>-419948.99</v>
      </c>
      <c r="H298" s="52">
        <v>598572.23</v>
      </c>
      <c r="I298" s="53">
        <v>1.4253450877450615</v>
      </c>
      <c r="J298" s="54"/>
      <c r="K298" s="51">
        <v>-216592.01</v>
      </c>
      <c r="L298" s="51">
        <v>-1194559.6100000001</v>
      </c>
      <c r="M298" s="52">
        <v>977967.60000000009</v>
      </c>
      <c r="N298" s="53">
        <v>0.81868463642429701</v>
      </c>
      <c r="O298" s="55"/>
      <c r="P298" s="54"/>
      <c r="Q298" s="51">
        <v>364450.18</v>
      </c>
      <c r="R298" s="51">
        <v>-1244988.8799999999</v>
      </c>
      <c r="S298" s="52">
        <v>1609439.0599999998</v>
      </c>
      <c r="T298" s="53">
        <v>1.2927336828904046</v>
      </c>
      <c r="U298" s="54"/>
      <c r="V298" s="51">
        <v>28098.699999999983</v>
      </c>
      <c r="W298" s="51">
        <v>-965713.08000000007</v>
      </c>
      <c r="X298" s="52">
        <v>993811.78</v>
      </c>
      <c r="Y298" s="53">
        <v>1.0290963233096106</v>
      </c>
      <c r="Z298" s="56"/>
      <c r="AA298" s="57">
        <v>228846.53</v>
      </c>
      <c r="AB298" s="58"/>
      <c r="AC298" s="59">
        <v>6315.88</v>
      </c>
      <c r="AD298" s="59">
        <v>212992.35</v>
      </c>
      <c r="AE298" s="59">
        <v>633930.82000000007</v>
      </c>
      <c r="AF298" s="59">
        <v>-290254.82</v>
      </c>
      <c r="AG298" s="59">
        <v>-158620.08000000002</v>
      </c>
      <c r="AH298" s="59">
        <v>-103509.42</v>
      </c>
      <c r="AI298" s="59">
        <v>-132219.74</v>
      </c>
      <c r="AJ298" s="59">
        <v>-118205.72</v>
      </c>
      <c r="AK298" s="59">
        <v>-327124.12</v>
      </c>
      <c r="AL298" s="59">
        <v>-497915.77</v>
      </c>
      <c r="AM298" s="59">
        <v>-419948.99</v>
      </c>
      <c r="AN298" s="59">
        <v>244690.71</v>
      </c>
      <c r="AO298" s="58"/>
      <c r="AP298" s="59">
        <v>42425.87</v>
      </c>
      <c r="AQ298" s="59">
        <v>-38367.74</v>
      </c>
      <c r="AR298" s="59">
        <v>3924.4700000000003</v>
      </c>
      <c r="AS298" s="59">
        <v>-111942.24</v>
      </c>
      <c r="AT298" s="59">
        <v>-49048.630000000005</v>
      </c>
      <c r="AU298" s="59">
        <v>-270153.78999999998</v>
      </c>
      <c r="AV298" s="59">
        <v>-10799.58</v>
      </c>
      <c r="AW298" s="59">
        <v>-147080.55000000002</v>
      </c>
      <c r="AX298" s="59">
        <v>378570.87</v>
      </c>
      <c r="AY298" s="59">
        <v>-192743.93</v>
      </c>
      <c r="AZ298" s="59">
        <v>178623.24</v>
      </c>
      <c r="BA298" s="59">
        <v>0</v>
      </c>
    </row>
    <row r="299" spans="1:53" s="46" customFormat="1" outlineLevel="2">
      <c r="A299" s="46" t="s">
        <v>854</v>
      </c>
      <c r="B299" s="47" t="s">
        <v>855</v>
      </c>
      <c r="C299" s="48" t="s">
        <v>856</v>
      </c>
      <c r="D299" s="49"/>
      <c r="E299" s="50"/>
      <c r="F299" s="51">
        <v>0</v>
      </c>
      <c r="G299" s="51">
        <v>0</v>
      </c>
      <c r="H299" s="52">
        <v>0</v>
      </c>
      <c r="I299" s="53">
        <v>0</v>
      </c>
      <c r="J299" s="54"/>
      <c r="K299" s="51">
        <v>0</v>
      </c>
      <c r="L299" s="51">
        <v>0</v>
      </c>
      <c r="M299" s="52">
        <v>0</v>
      </c>
      <c r="N299" s="53">
        <v>0</v>
      </c>
      <c r="O299" s="55"/>
      <c r="P299" s="54"/>
      <c r="Q299" s="51">
        <v>0</v>
      </c>
      <c r="R299" s="51">
        <v>0</v>
      </c>
      <c r="S299" s="52">
        <v>0</v>
      </c>
      <c r="T299" s="53">
        <v>0</v>
      </c>
      <c r="U299" s="54"/>
      <c r="V299" s="51">
        <v>0</v>
      </c>
      <c r="W299" s="51">
        <v>1.61</v>
      </c>
      <c r="X299" s="52">
        <v>-1.61</v>
      </c>
      <c r="Y299" s="53" t="s">
        <v>157</v>
      </c>
      <c r="Z299" s="56"/>
      <c r="AA299" s="57">
        <v>1.61</v>
      </c>
      <c r="AB299" s="58"/>
      <c r="AC299" s="59">
        <v>0</v>
      </c>
      <c r="AD299" s="59">
        <v>0</v>
      </c>
      <c r="AE299" s="59">
        <v>0</v>
      </c>
      <c r="AF299" s="59">
        <v>0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58"/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>
        <v>0</v>
      </c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</row>
    <row r="300" spans="1:53" s="46" customFormat="1" outlineLevel="2">
      <c r="A300" s="46" t="s">
        <v>857</v>
      </c>
      <c r="B300" s="47" t="s">
        <v>858</v>
      </c>
      <c r="C300" s="48" t="s">
        <v>859</v>
      </c>
      <c r="D300" s="49"/>
      <c r="E300" s="50"/>
      <c r="F300" s="51">
        <v>0</v>
      </c>
      <c r="G300" s="51">
        <v>0</v>
      </c>
      <c r="H300" s="52">
        <v>0</v>
      </c>
      <c r="I300" s="53">
        <v>0</v>
      </c>
      <c r="J300" s="54"/>
      <c r="K300" s="51">
        <v>0</v>
      </c>
      <c r="L300" s="51">
        <v>0</v>
      </c>
      <c r="M300" s="52">
        <v>0</v>
      </c>
      <c r="N300" s="53">
        <v>0</v>
      </c>
      <c r="O300" s="55"/>
      <c r="P300" s="54"/>
      <c r="Q300" s="51">
        <v>0</v>
      </c>
      <c r="R300" s="51">
        <v>0</v>
      </c>
      <c r="S300" s="52">
        <v>0</v>
      </c>
      <c r="T300" s="53">
        <v>0</v>
      </c>
      <c r="U300" s="54"/>
      <c r="V300" s="51">
        <v>0</v>
      </c>
      <c r="W300" s="51">
        <v>2061.04</v>
      </c>
      <c r="X300" s="52">
        <v>-2061.04</v>
      </c>
      <c r="Y300" s="53" t="s">
        <v>157</v>
      </c>
      <c r="Z300" s="56"/>
      <c r="AA300" s="57">
        <v>2061.04</v>
      </c>
      <c r="AB300" s="58"/>
      <c r="AC300" s="59">
        <v>0</v>
      </c>
      <c r="AD300" s="59">
        <v>0</v>
      </c>
      <c r="AE300" s="59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58"/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</row>
    <row r="301" spans="1:53" s="46" customFormat="1" outlineLevel="2">
      <c r="A301" s="46" t="s">
        <v>1748</v>
      </c>
      <c r="B301" s="47" t="s">
        <v>1749</v>
      </c>
      <c r="C301" s="48" t="s">
        <v>1750</v>
      </c>
      <c r="D301" s="49"/>
      <c r="E301" s="50"/>
      <c r="F301" s="51">
        <v>0</v>
      </c>
      <c r="G301" s="51">
        <v>-22.05</v>
      </c>
      <c r="H301" s="52">
        <v>22.05</v>
      </c>
      <c r="I301" s="53" t="s">
        <v>157</v>
      </c>
      <c r="J301" s="54"/>
      <c r="K301" s="51">
        <v>0</v>
      </c>
      <c r="L301" s="51">
        <v>293.53000000000003</v>
      </c>
      <c r="M301" s="52">
        <v>-293.53000000000003</v>
      </c>
      <c r="N301" s="53" t="s">
        <v>157</v>
      </c>
      <c r="O301" s="55"/>
      <c r="P301" s="54"/>
      <c r="Q301" s="51">
        <v>0</v>
      </c>
      <c r="R301" s="51">
        <v>293.53000000000003</v>
      </c>
      <c r="S301" s="52">
        <v>-293.53000000000003</v>
      </c>
      <c r="T301" s="53" t="s">
        <v>157</v>
      </c>
      <c r="U301" s="54"/>
      <c r="V301" s="51">
        <v>0</v>
      </c>
      <c r="W301" s="51">
        <v>293.53000000000003</v>
      </c>
      <c r="X301" s="52">
        <v>-293.53000000000003</v>
      </c>
      <c r="Y301" s="53" t="s">
        <v>157</v>
      </c>
      <c r="Z301" s="56"/>
      <c r="AA301" s="57">
        <v>0</v>
      </c>
      <c r="AB301" s="58"/>
      <c r="AC301" s="59">
        <v>0</v>
      </c>
      <c r="AD301" s="59">
        <v>0</v>
      </c>
      <c r="AE301" s="59">
        <v>0</v>
      </c>
      <c r="AF301" s="59">
        <v>0</v>
      </c>
      <c r="AG301" s="59">
        <v>0</v>
      </c>
      <c r="AH301" s="59">
        <v>0</v>
      </c>
      <c r="AI301" s="59">
        <v>0</v>
      </c>
      <c r="AJ301" s="59">
        <v>0</v>
      </c>
      <c r="AK301" s="59">
        <v>0</v>
      </c>
      <c r="AL301" s="59">
        <v>315.58</v>
      </c>
      <c r="AM301" s="59">
        <v>-22.05</v>
      </c>
      <c r="AN301" s="59">
        <v>0</v>
      </c>
      <c r="AO301" s="58"/>
      <c r="AP301" s="59">
        <v>0</v>
      </c>
      <c r="AQ301" s="59">
        <v>0</v>
      </c>
      <c r="AR301" s="59">
        <v>0</v>
      </c>
      <c r="AS301" s="59">
        <v>0</v>
      </c>
      <c r="AT301" s="59">
        <v>0</v>
      </c>
      <c r="AU301" s="59">
        <v>0</v>
      </c>
      <c r="AV301" s="59">
        <v>0</v>
      </c>
      <c r="AW301" s="59">
        <v>0</v>
      </c>
      <c r="AX301" s="59">
        <v>0</v>
      </c>
      <c r="AY301" s="59">
        <v>0</v>
      </c>
      <c r="AZ301" s="59">
        <v>0</v>
      </c>
      <c r="BA301" s="59">
        <v>0</v>
      </c>
    </row>
    <row r="302" spans="1:53" s="46" customFormat="1" outlineLevel="2">
      <c r="A302" s="46" t="s">
        <v>860</v>
      </c>
      <c r="B302" s="47" t="s">
        <v>861</v>
      </c>
      <c r="C302" s="48" t="s">
        <v>862</v>
      </c>
      <c r="D302" s="49"/>
      <c r="E302" s="50"/>
      <c r="F302" s="51">
        <v>0</v>
      </c>
      <c r="G302" s="51">
        <v>0</v>
      </c>
      <c r="H302" s="52">
        <v>0</v>
      </c>
      <c r="I302" s="53">
        <v>0</v>
      </c>
      <c r="J302" s="54"/>
      <c r="K302" s="51">
        <v>33.03</v>
      </c>
      <c r="L302" s="51">
        <v>2057.0100000000002</v>
      </c>
      <c r="M302" s="52">
        <v>-2023.9800000000002</v>
      </c>
      <c r="N302" s="53">
        <v>-0.98394271296687907</v>
      </c>
      <c r="O302" s="55"/>
      <c r="P302" s="54"/>
      <c r="Q302" s="51">
        <v>0</v>
      </c>
      <c r="R302" s="51">
        <v>0</v>
      </c>
      <c r="S302" s="52">
        <v>0</v>
      </c>
      <c r="T302" s="53">
        <v>0</v>
      </c>
      <c r="U302" s="54"/>
      <c r="V302" s="51">
        <v>476.93000000000006</v>
      </c>
      <c r="W302" s="51">
        <v>2277.15</v>
      </c>
      <c r="X302" s="52">
        <v>-1800.22</v>
      </c>
      <c r="Y302" s="53">
        <v>-0.79055837340535318</v>
      </c>
      <c r="Z302" s="56"/>
      <c r="AA302" s="57">
        <v>220.14000000000001</v>
      </c>
      <c r="AB302" s="58"/>
      <c r="AC302" s="59">
        <v>-0.01</v>
      </c>
      <c r="AD302" s="59">
        <v>-199.8</v>
      </c>
      <c r="AE302" s="59">
        <v>0</v>
      </c>
      <c r="AF302" s="59">
        <v>2087.92</v>
      </c>
      <c r="AG302" s="59">
        <v>155.70000000000002</v>
      </c>
      <c r="AH302" s="59">
        <v>12.280000000000001</v>
      </c>
      <c r="AI302" s="59">
        <v>0.92</v>
      </c>
      <c r="AJ302" s="59">
        <v>0</v>
      </c>
      <c r="AK302" s="59">
        <v>0</v>
      </c>
      <c r="AL302" s="59">
        <v>0</v>
      </c>
      <c r="AM302" s="59">
        <v>0</v>
      </c>
      <c r="AN302" s="59">
        <v>443.90000000000003</v>
      </c>
      <c r="AO302" s="58"/>
      <c r="AP302" s="59">
        <v>33.03</v>
      </c>
      <c r="AQ302" s="59">
        <v>0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59">
        <v>0</v>
      </c>
      <c r="AX302" s="59">
        <v>0</v>
      </c>
      <c r="AY302" s="59">
        <v>0</v>
      </c>
      <c r="AZ302" s="59">
        <v>0</v>
      </c>
      <c r="BA302" s="59">
        <v>0</v>
      </c>
    </row>
    <row r="303" spans="1:53" s="46" customFormat="1" outlineLevel="2">
      <c r="A303" s="46" t="s">
        <v>863</v>
      </c>
      <c r="B303" s="47" t="s">
        <v>864</v>
      </c>
      <c r="C303" s="48" t="s">
        <v>865</v>
      </c>
      <c r="D303" s="49"/>
      <c r="E303" s="50"/>
      <c r="F303" s="51">
        <v>0</v>
      </c>
      <c r="G303" s="51">
        <v>0</v>
      </c>
      <c r="H303" s="52">
        <v>0</v>
      </c>
      <c r="I303" s="53">
        <v>0</v>
      </c>
      <c r="J303" s="54"/>
      <c r="K303" s="51">
        <v>0</v>
      </c>
      <c r="L303" s="51">
        <v>0</v>
      </c>
      <c r="M303" s="52">
        <v>0</v>
      </c>
      <c r="N303" s="53">
        <v>0</v>
      </c>
      <c r="O303" s="55"/>
      <c r="P303" s="54"/>
      <c r="Q303" s="51">
        <v>0</v>
      </c>
      <c r="R303" s="51">
        <v>0</v>
      </c>
      <c r="S303" s="52">
        <v>0</v>
      </c>
      <c r="T303" s="53">
        <v>0</v>
      </c>
      <c r="U303" s="54"/>
      <c r="V303" s="51">
        <v>0</v>
      </c>
      <c r="W303" s="51">
        <v>6.47</v>
      </c>
      <c r="X303" s="52">
        <v>-6.47</v>
      </c>
      <c r="Y303" s="53" t="s">
        <v>157</v>
      </c>
      <c r="Z303" s="56"/>
      <c r="AA303" s="57">
        <v>6.47</v>
      </c>
      <c r="AB303" s="58"/>
      <c r="AC303" s="59">
        <v>0</v>
      </c>
      <c r="AD303" s="59">
        <v>0</v>
      </c>
      <c r="AE303" s="59">
        <v>0</v>
      </c>
      <c r="AF303" s="59">
        <v>0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0</v>
      </c>
      <c r="AO303" s="58"/>
      <c r="AP303" s="59">
        <v>0</v>
      </c>
      <c r="AQ303" s="59">
        <v>0</v>
      </c>
      <c r="AR303" s="59">
        <v>0</v>
      </c>
      <c r="AS303" s="59">
        <v>0</v>
      </c>
      <c r="AT303" s="59">
        <v>0</v>
      </c>
      <c r="AU303" s="59">
        <v>0</v>
      </c>
      <c r="AV303" s="59">
        <v>0</v>
      </c>
      <c r="AW303" s="59">
        <v>0</v>
      </c>
      <c r="AX303" s="59">
        <v>0</v>
      </c>
      <c r="AY303" s="59">
        <v>0</v>
      </c>
      <c r="AZ303" s="59">
        <v>0</v>
      </c>
      <c r="BA303" s="59">
        <v>0</v>
      </c>
    </row>
    <row r="304" spans="1:53" s="46" customFormat="1" outlineLevel="2">
      <c r="A304" s="46" t="s">
        <v>866</v>
      </c>
      <c r="B304" s="47" t="s">
        <v>867</v>
      </c>
      <c r="C304" s="48" t="s">
        <v>868</v>
      </c>
      <c r="D304" s="49"/>
      <c r="E304" s="50"/>
      <c r="F304" s="51">
        <v>74246.3</v>
      </c>
      <c r="G304" s="51">
        <v>75433.63</v>
      </c>
      <c r="H304" s="52">
        <v>-1187.3300000000017</v>
      </c>
      <c r="I304" s="53">
        <v>-1.5740061826535482E-2</v>
      </c>
      <c r="J304" s="54"/>
      <c r="K304" s="51">
        <v>804878.3</v>
      </c>
      <c r="L304" s="51">
        <v>837396.93799999997</v>
      </c>
      <c r="M304" s="52">
        <v>-32518.637999999919</v>
      </c>
      <c r="N304" s="53">
        <v>-3.8833003232213781E-2</v>
      </c>
      <c r="O304" s="55"/>
      <c r="P304" s="54"/>
      <c r="Q304" s="51">
        <v>222738.9</v>
      </c>
      <c r="R304" s="51">
        <v>225995.49</v>
      </c>
      <c r="S304" s="52">
        <v>-3256.5899999999965</v>
      </c>
      <c r="T304" s="53">
        <v>-1.4409977827433621E-2</v>
      </c>
      <c r="U304" s="54"/>
      <c r="V304" s="51">
        <v>880516.63</v>
      </c>
      <c r="W304" s="51">
        <v>917468.42799999996</v>
      </c>
      <c r="X304" s="52">
        <v>-36951.797999999952</v>
      </c>
      <c r="Y304" s="53">
        <v>-4.0275825164416398E-2</v>
      </c>
      <c r="Z304" s="56"/>
      <c r="AA304" s="57">
        <v>80071.490000000005</v>
      </c>
      <c r="AB304" s="58"/>
      <c r="AC304" s="59">
        <v>80071.490000000005</v>
      </c>
      <c r="AD304" s="59">
        <v>80071.42</v>
      </c>
      <c r="AE304" s="59">
        <v>85999.627999999997</v>
      </c>
      <c r="AF304" s="59">
        <v>79181.09</v>
      </c>
      <c r="AG304" s="59">
        <v>79181.070000000007</v>
      </c>
      <c r="AH304" s="59">
        <v>68969.31</v>
      </c>
      <c r="AI304" s="59">
        <v>76004.83</v>
      </c>
      <c r="AJ304" s="59">
        <v>61922.61</v>
      </c>
      <c r="AK304" s="59">
        <v>75280.930000000008</v>
      </c>
      <c r="AL304" s="59">
        <v>75280.930000000008</v>
      </c>
      <c r="AM304" s="59">
        <v>75433.63</v>
      </c>
      <c r="AN304" s="59">
        <v>75638.33</v>
      </c>
      <c r="AO304" s="58"/>
      <c r="AP304" s="59">
        <v>75280.91</v>
      </c>
      <c r="AQ304" s="59">
        <v>74509.440000000002</v>
      </c>
      <c r="AR304" s="59">
        <v>55135.28</v>
      </c>
      <c r="AS304" s="59">
        <v>74509.440000000002</v>
      </c>
      <c r="AT304" s="59">
        <v>74509.400000000009</v>
      </c>
      <c r="AU304" s="59">
        <v>75276.69</v>
      </c>
      <c r="AV304" s="59">
        <v>78671.94</v>
      </c>
      <c r="AW304" s="59">
        <v>74246.3</v>
      </c>
      <c r="AX304" s="59">
        <v>74246.3</v>
      </c>
      <c r="AY304" s="59">
        <v>74246.3</v>
      </c>
      <c r="AZ304" s="59">
        <v>74246.3</v>
      </c>
      <c r="BA304" s="59">
        <v>0</v>
      </c>
    </row>
    <row r="305" spans="1:53" s="46" customFormat="1" outlineLevel="2">
      <c r="A305" s="46" t="s">
        <v>869</v>
      </c>
      <c r="B305" s="47" t="s">
        <v>870</v>
      </c>
      <c r="C305" s="48" t="s">
        <v>871</v>
      </c>
      <c r="D305" s="49"/>
      <c r="E305" s="50"/>
      <c r="F305" s="51">
        <v>122761.17</v>
      </c>
      <c r="G305" s="51">
        <v>124044.21</v>
      </c>
      <c r="H305" s="52">
        <v>-1283.0400000000081</v>
      </c>
      <c r="I305" s="53">
        <v>-1.0343409015221332E-2</v>
      </c>
      <c r="J305" s="54"/>
      <c r="K305" s="51">
        <v>1235597.5279999999</v>
      </c>
      <c r="L305" s="51">
        <v>1204458.0759999999</v>
      </c>
      <c r="M305" s="52">
        <v>31139.452000000048</v>
      </c>
      <c r="N305" s="53">
        <v>2.5853495958459621E-2</v>
      </c>
      <c r="O305" s="55"/>
      <c r="P305" s="54"/>
      <c r="Q305" s="51">
        <v>359395.26500000001</v>
      </c>
      <c r="R305" s="51">
        <v>373666.85000000003</v>
      </c>
      <c r="S305" s="52">
        <v>-14271.585000000021</v>
      </c>
      <c r="T305" s="53">
        <v>-3.8193339869458637E-2</v>
      </c>
      <c r="U305" s="54"/>
      <c r="V305" s="51">
        <v>1353781.9279999998</v>
      </c>
      <c r="W305" s="51">
        <v>1251620.156</v>
      </c>
      <c r="X305" s="52">
        <v>102161.77199999988</v>
      </c>
      <c r="Y305" s="53">
        <v>8.1623623197707509E-2</v>
      </c>
      <c r="Z305" s="56"/>
      <c r="AA305" s="57">
        <v>47162.080000000002</v>
      </c>
      <c r="AB305" s="58"/>
      <c r="AC305" s="59">
        <v>123229.11</v>
      </c>
      <c r="AD305" s="59">
        <v>124162.35</v>
      </c>
      <c r="AE305" s="59">
        <v>-46516.514000000003</v>
      </c>
      <c r="AF305" s="59">
        <v>115512.6</v>
      </c>
      <c r="AG305" s="59">
        <v>123933.86</v>
      </c>
      <c r="AH305" s="59">
        <v>116059.23</v>
      </c>
      <c r="AI305" s="59">
        <v>150242.46</v>
      </c>
      <c r="AJ305" s="59">
        <v>124168.13</v>
      </c>
      <c r="AK305" s="59">
        <v>118411.83</v>
      </c>
      <c r="AL305" s="59">
        <v>131210.81</v>
      </c>
      <c r="AM305" s="59">
        <v>124044.21</v>
      </c>
      <c r="AN305" s="59">
        <v>118184.40000000001</v>
      </c>
      <c r="AO305" s="58"/>
      <c r="AP305" s="59">
        <v>118367.15000000001</v>
      </c>
      <c r="AQ305" s="59">
        <v>118749.18000000001</v>
      </c>
      <c r="AR305" s="59">
        <v>50369.98</v>
      </c>
      <c r="AS305" s="59">
        <v>115758.2</v>
      </c>
      <c r="AT305" s="59">
        <v>121629.57</v>
      </c>
      <c r="AU305" s="59">
        <v>115684.19</v>
      </c>
      <c r="AV305" s="59">
        <v>126637.04000000001</v>
      </c>
      <c r="AW305" s="59">
        <v>109006.95300000001</v>
      </c>
      <c r="AX305" s="59">
        <v>110759.49</v>
      </c>
      <c r="AY305" s="59">
        <v>125874.605</v>
      </c>
      <c r="AZ305" s="59">
        <v>122761.17</v>
      </c>
      <c r="BA305" s="59">
        <v>0</v>
      </c>
    </row>
    <row r="306" spans="1:53" s="46" customFormat="1" outlineLevel="2">
      <c r="A306" s="46" t="s">
        <v>872</v>
      </c>
      <c r="B306" s="47" t="s">
        <v>873</v>
      </c>
      <c r="C306" s="48" t="s">
        <v>874</v>
      </c>
      <c r="D306" s="49"/>
      <c r="E306" s="50"/>
      <c r="F306" s="51">
        <v>1948.32</v>
      </c>
      <c r="G306" s="51">
        <v>0</v>
      </c>
      <c r="H306" s="52">
        <v>1948.32</v>
      </c>
      <c r="I306" s="53" t="s">
        <v>157</v>
      </c>
      <c r="J306" s="54"/>
      <c r="K306" s="51">
        <v>4875.18</v>
      </c>
      <c r="L306" s="51">
        <v>0</v>
      </c>
      <c r="M306" s="52">
        <v>4875.18</v>
      </c>
      <c r="N306" s="53" t="s">
        <v>157</v>
      </c>
      <c r="O306" s="55"/>
      <c r="P306" s="54"/>
      <c r="Q306" s="51">
        <v>3901.65</v>
      </c>
      <c r="R306" s="51">
        <v>0</v>
      </c>
      <c r="S306" s="52">
        <v>3901.65</v>
      </c>
      <c r="T306" s="53" t="s">
        <v>157</v>
      </c>
      <c r="U306" s="54"/>
      <c r="V306" s="51">
        <v>4875.18</v>
      </c>
      <c r="W306" s="51">
        <v>0</v>
      </c>
      <c r="X306" s="52">
        <v>4875.18</v>
      </c>
      <c r="Y306" s="53" t="s">
        <v>157</v>
      </c>
      <c r="Z306" s="56"/>
      <c r="AA306" s="57">
        <v>0</v>
      </c>
      <c r="AB306" s="58"/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0</v>
      </c>
      <c r="AK306" s="59">
        <v>0</v>
      </c>
      <c r="AL306" s="59">
        <v>0</v>
      </c>
      <c r="AM306" s="59">
        <v>0</v>
      </c>
      <c r="AN306" s="59">
        <v>0</v>
      </c>
      <c r="AO306" s="58"/>
      <c r="AP306" s="59">
        <v>0</v>
      </c>
      <c r="AQ306" s="59">
        <v>0</v>
      </c>
      <c r="AR306" s="59">
        <v>2.99</v>
      </c>
      <c r="AS306" s="59">
        <v>0</v>
      </c>
      <c r="AT306" s="59">
        <v>0</v>
      </c>
      <c r="AU306" s="59">
        <v>0</v>
      </c>
      <c r="AV306" s="59">
        <v>0</v>
      </c>
      <c r="AW306" s="59">
        <v>970.54</v>
      </c>
      <c r="AX306" s="59">
        <v>0</v>
      </c>
      <c r="AY306" s="59">
        <v>1953.33</v>
      </c>
      <c r="AZ306" s="59">
        <v>1948.32</v>
      </c>
      <c r="BA306" s="59">
        <v>0</v>
      </c>
    </row>
    <row r="307" spans="1:53" s="46" customFormat="1" outlineLevel="2">
      <c r="A307" s="46" t="s">
        <v>875</v>
      </c>
      <c r="B307" s="47" t="s">
        <v>876</v>
      </c>
      <c r="C307" s="48" t="s">
        <v>877</v>
      </c>
      <c r="D307" s="49"/>
      <c r="E307" s="50"/>
      <c r="F307" s="51">
        <v>-61.54</v>
      </c>
      <c r="G307" s="51">
        <v>15.73</v>
      </c>
      <c r="H307" s="52">
        <v>-77.27</v>
      </c>
      <c r="I307" s="53">
        <v>-4.9122695486331844</v>
      </c>
      <c r="J307" s="54"/>
      <c r="K307" s="51">
        <v>256.26</v>
      </c>
      <c r="L307" s="51">
        <v>256.63</v>
      </c>
      <c r="M307" s="52">
        <v>-0.37000000000000455</v>
      </c>
      <c r="N307" s="53">
        <v>-1.4417644079024454E-3</v>
      </c>
      <c r="O307" s="55"/>
      <c r="P307" s="54"/>
      <c r="Q307" s="51">
        <v>31.810000000000002</v>
      </c>
      <c r="R307" s="51">
        <v>27.28</v>
      </c>
      <c r="S307" s="52">
        <v>4.5300000000000011</v>
      </c>
      <c r="T307" s="53">
        <v>0.16605571847507336</v>
      </c>
      <c r="U307" s="54"/>
      <c r="V307" s="51">
        <v>432.98</v>
      </c>
      <c r="W307" s="51">
        <v>1411.4</v>
      </c>
      <c r="X307" s="52">
        <v>-978.42000000000007</v>
      </c>
      <c r="Y307" s="53">
        <v>-0.69322658353407962</v>
      </c>
      <c r="Z307" s="56"/>
      <c r="AA307" s="57">
        <v>1154.77</v>
      </c>
      <c r="AB307" s="58"/>
      <c r="AC307" s="59">
        <v>-213.91</v>
      </c>
      <c r="AD307" s="59">
        <v>115.13</v>
      </c>
      <c r="AE307" s="59">
        <v>-46.21</v>
      </c>
      <c r="AF307" s="59">
        <v>374.34000000000003</v>
      </c>
      <c r="AG307" s="59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11.55</v>
      </c>
      <c r="AM307" s="59">
        <v>15.73</v>
      </c>
      <c r="AN307" s="59">
        <v>176.72</v>
      </c>
      <c r="AO307" s="58"/>
      <c r="AP307" s="59">
        <v>278.62</v>
      </c>
      <c r="AQ307" s="59">
        <v>-1.85</v>
      </c>
      <c r="AR307" s="59">
        <v>240.03</v>
      </c>
      <c r="AS307" s="59">
        <v>-182.39000000000001</v>
      </c>
      <c r="AT307" s="59">
        <v>-73</v>
      </c>
      <c r="AU307" s="59">
        <v>98.69</v>
      </c>
      <c r="AV307" s="59">
        <v>-220.32</v>
      </c>
      <c r="AW307" s="59">
        <v>84.67</v>
      </c>
      <c r="AX307" s="59">
        <v>203.17000000000002</v>
      </c>
      <c r="AY307" s="59">
        <v>-109.82000000000001</v>
      </c>
      <c r="AZ307" s="59">
        <v>-61.54</v>
      </c>
      <c r="BA307" s="59">
        <v>0</v>
      </c>
    </row>
    <row r="308" spans="1:53" s="46" customFormat="1" outlineLevel="2">
      <c r="A308" s="46" t="s">
        <v>878</v>
      </c>
      <c r="B308" s="47" t="s">
        <v>879</v>
      </c>
      <c r="C308" s="48" t="s">
        <v>880</v>
      </c>
      <c r="D308" s="49"/>
      <c r="E308" s="50"/>
      <c r="F308" s="51">
        <v>349273.69</v>
      </c>
      <c r="G308" s="51">
        <v>-208797.81</v>
      </c>
      <c r="H308" s="52">
        <v>558071.5</v>
      </c>
      <c r="I308" s="53">
        <v>2.6727842595667073</v>
      </c>
      <c r="J308" s="54"/>
      <c r="K308" s="51">
        <v>1160195.75</v>
      </c>
      <c r="L308" s="51">
        <v>665721.94000000006</v>
      </c>
      <c r="M308" s="52">
        <v>494473.80999999994</v>
      </c>
      <c r="N308" s="53">
        <v>0.74276327741278869</v>
      </c>
      <c r="O308" s="55"/>
      <c r="P308" s="54"/>
      <c r="Q308" s="51">
        <v>396920.57</v>
      </c>
      <c r="R308" s="51">
        <v>120396.47</v>
      </c>
      <c r="S308" s="52">
        <v>276524.09999999998</v>
      </c>
      <c r="T308" s="53">
        <v>2.2967791331423584</v>
      </c>
      <c r="U308" s="54"/>
      <c r="V308" s="51">
        <v>1145187.49</v>
      </c>
      <c r="W308" s="51">
        <v>673375.84000000008</v>
      </c>
      <c r="X308" s="52">
        <v>471811.64999999991</v>
      </c>
      <c r="Y308" s="53">
        <v>0.70066613913561238</v>
      </c>
      <c r="Z308" s="56"/>
      <c r="AA308" s="57">
        <v>7653.9000000000005</v>
      </c>
      <c r="AB308" s="58"/>
      <c r="AC308" s="59">
        <v>121711.01000000001</v>
      </c>
      <c r="AD308" s="59">
        <v>43040.08</v>
      </c>
      <c r="AE308" s="59">
        <v>-34662.590000000004</v>
      </c>
      <c r="AF308" s="59">
        <v>118529.93000000001</v>
      </c>
      <c r="AG308" s="59">
        <v>113941.75</v>
      </c>
      <c r="AH308" s="59">
        <v>-27398.940000000002</v>
      </c>
      <c r="AI308" s="59">
        <v>39237</v>
      </c>
      <c r="AJ308" s="59">
        <v>170927.23</v>
      </c>
      <c r="AK308" s="59">
        <v>133077.92000000001</v>
      </c>
      <c r="AL308" s="59">
        <v>196116.36000000002</v>
      </c>
      <c r="AM308" s="59">
        <v>-208797.81</v>
      </c>
      <c r="AN308" s="59">
        <v>-15008.26</v>
      </c>
      <c r="AO308" s="58"/>
      <c r="AP308" s="59">
        <v>111298.45</v>
      </c>
      <c r="AQ308" s="59">
        <v>159275.43</v>
      </c>
      <c r="AR308" s="59">
        <v>328490.01</v>
      </c>
      <c r="AS308" s="59">
        <v>101857.06</v>
      </c>
      <c r="AT308" s="59">
        <v>124391.07</v>
      </c>
      <c r="AU308" s="59">
        <v>-41265.31</v>
      </c>
      <c r="AV308" s="59">
        <v>-56428.18</v>
      </c>
      <c r="AW308" s="59">
        <v>35656.65</v>
      </c>
      <c r="AX308" s="59">
        <v>-96177.06</v>
      </c>
      <c r="AY308" s="59">
        <v>143823.94</v>
      </c>
      <c r="AZ308" s="59">
        <v>349273.69</v>
      </c>
      <c r="BA308" s="59">
        <v>215.01</v>
      </c>
    </row>
    <row r="309" spans="1:53" s="46" customFormat="1" outlineLevel="2">
      <c r="A309" s="46" t="s">
        <v>881</v>
      </c>
      <c r="B309" s="47" t="s">
        <v>882</v>
      </c>
      <c r="C309" s="48" t="s">
        <v>883</v>
      </c>
      <c r="D309" s="49"/>
      <c r="E309" s="50"/>
      <c r="F309" s="51">
        <v>35.36</v>
      </c>
      <c r="G309" s="51">
        <v>844.26</v>
      </c>
      <c r="H309" s="52">
        <v>-808.9</v>
      </c>
      <c r="I309" s="53">
        <v>-0.95811716769715494</v>
      </c>
      <c r="J309" s="54"/>
      <c r="K309" s="51">
        <v>903.08</v>
      </c>
      <c r="L309" s="51">
        <v>10397.59</v>
      </c>
      <c r="M309" s="52">
        <v>-9494.51</v>
      </c>
      <c r="N309" s="53">
        <v>-0.9131452576991399</v>
      </c>
      <c r="O309" s="55"/>
      <c r="P309" s="54"/>
      <c r="Q309" s="51">
        <v>54.22</v>
      </c>
      <c r="R309" s="51">
        <v>1479.1000000000001</v>
      </c>
      <c r="S309" s="52">
        <v>-1424.88</v>
      </c>
      <c r="T309" s="53">
        <v>-0.96334257318639716</v>
      </c>
      <c r="U309" s="54"/>
      <c r="V309" s="51">
        <v>921.31000000000006</v>
      </c>
      <c r="W309" s="51">
        <v>10479.02</v>
      </c>
      <c r="X309" s="52">
        <v>-9557.7100000000009</v>
      </c>
      <c r="Y309" s="53">
        <v>-0.91208051897982834</v>
      </c>
      <c r="Z309" s="56"/>
      <c r="AA309" s="57">
        <v>81.430000000000007</v>
      </c>
      <c r="AB309" s="58"/>
      <c r="AC309" s="59">
        <v>21.69</v>
      </c>
      <c r="AD309" s="59">
        <v>384.92</v>
      </c>
      <c r="AE309" s="59">
        <v>2647.51</v>
      </c>
      <c r="AF309" s="59">
        <v>511.76</v>
      </c>
      <c r="AG309" s="59">
        <v>64.92</v>
      </c>
      <c r="AH309" s="59">
        <v>3484.69</v>
      </c>
      <c r="AI309" s="59">
        <v>927.65</v>
      </c>
      <c r="AJ309" s="59">
        <v>875.35</v>
      </c>
      <c r="AK309" s="59">
        <v>634.84</v>
      </c>
      <c r="AL309" s="59">
        <v>0</v>
      </c>
      <c r="AM309" s="59">
        <v>844.26</v>
      </c>
      <c r="AN309" s="59">
        <v>18.23</v>
      </c>
      <c r="AO309" s="58"/>
      <c r="AP309" s="59">
        <v>16.940000000000001</v>
      </c>
      <c r="AQ309" s="59">
        <v>359.15000000000003</v>
      </c>
      <c r="AR309" s="59">
        <v>107.77</v>
      </c>
      <c r="AS309" s="59">
        <v>425.13</v>
      </c>
      <c r="AT309" s="59">
        <v>-35.840000000000003</v>
      </c>
      <c r="AU309" s="59">
        <v>50.89</v>
      </c>
      <c r="AV309" s="59">
        <v>-66.95</v>
      </c>
      <c r="AW309" s="59">
        <v>-8.23</v>
      </c>
      <c r="AX309" s="59">
        <v>18.86</v>
      </c>
      <c r="AY309" s="59">
        <v>0</v>
      </c>
      <c r="AZ309" s="59">
        <v>35.36</v>
      </c>
      <c r="BA309" s="59">
        <v>0</v>
      </c>
    </row>
    <row r="310" spans="1:53" s="46" customFormat="1" outlineLevel="2">
      <c r="A310" s="46" t="s">
        <v>884</v>
      </c>
      <c r="B310" s="47" t="s">
        <v>885</v>
      </c>
      <c r="C310" s="48" t="s">
        <v>886</v>
      </c>
      <c r="D310" s="49"/>
      <c r="E310" s="50"/>
      <c r="F310" s="51">
        <v>-50721.440000000002</v>
      </c>
      <c r="G310" s="51">
        <v>-52551.770000000004</v>
      </c>
      <c r="H310" s="52">
        <v>1830.3300000000017</v>
      </c>
      <c r="I310" s="53">
        <v>3.4829083777768124E-2</v>
      </c>
      <c r="J310" s="54"/>
      <c r="K310" s="51">
        <v>-631216.57999999996</v>
      </c>
      <c r="L310" s="51">
        <v>-454979.82</v>
      </c>
      <c r="M310" s="52">
        <v>-176236.75999999995</v>
      </c>
      <c r="N310" s="53">
        <v>-0.38735071810437649</v>
      </c>
      <c r="O310" s="55"/>
      <c r="P310" s="54"/>
      <c r="Q310" s="51">
        <v>-169072.75</v>
      </c>
      <c r="R310" s="51">
        <v>-152516.48000000001</v>
      </c>
      <c r="S310" s="52">
        <v>-16556.26999999999</v>
      </c>
      <c r="T310" s="53">
        <v>-0.10855397397055051</v>
      </c>
      <c r="U310" s="54"/>
      <c r="V310" s="51">
        <v>-696189.14</v>
      </c>
      <c r="W310" s="51">
        <v>-457275.21</v>
      </c>
      <c r="X310" s="52">
        <v>-238913.93</v>
      </c>
      <c r="Y310" s="53">
        <v>-0.52247295452556897</v>
      </c>
      <c r="Z310" s="56"/>
      <c r="AA310" s="57">
        <v>-2295.39</v>
      </c>
      <c r="AB310" s="58"/>
      <c r="AC310" s="59">
        <v>-27498.2</v>
      </c>
      <c r="AD310" s="59">
        <v>-21012.25</v>
      </c>
      <c r="AE310" s="59">
        <v>-21805.56</v>
      </c>
      <c r="AF310" s="59">
        <v>-31644.13</v>
      </c>
      <c r="AG310" s="59">
        <v>-38145.07</v>
      </c>
      <c r="AH310" s="59">
        <v>-36843.99</v>
      </c>
      <c r="AI310" s="59">
        <v>-74012.58</v>
      </c>
      <c r="AJ310" s="59">
        <v>-51501.56</v>
      </c>
      <c r="AK310" s="59">
        <v>-48684.32</v>
      </c>
      <c r="AL310" s="59">
        <v>-51280.39</v>
      </c>
      <c r="AM310" s="59">
        <v>-52551.770000000004</v>
      </c>
      <c r="AN310" s="59">
        <v>-64972.560000000005</v>
      </c>
      <c r="AO310" s="58"/>
      <c r="AP310" s="59">
        <v>-16754.13</v>
      </c>
      <c r="AQ310" s="59">
        <v>-18576.71</v>
      </c>
      <c r="AR310" s="59">
        <v>-15585.39</v>
      </c>
      <c r="AS310" s="59">
        <v>-76476.47</v>
      </c>
      <c r="AT310" s="59">
        <v>-83408.31</v>
      </c>
      <c r="AU310" s="59">
        <v>-77975.28</v>
      </c>
      <c r="AV310" s="59">
        <v>-102119.26000000001</v>
      </c>
      <c r="AW310" s="59">
        <v>-71248.28</v>
      </c>
      <c r="AX310" s="59">
        <v>-65354.96</v>
      </c>
      <c r="AY310" s="59">
        <v>-52996.35</v>
      </c>
      <c r="AZ310" s="59">
        <v>-50721.440000000002</v>
      </c>
      <c r="BA310" s="59">
        <v>-17367.189999999999</v>
      </c>
    </row>
    <row r="311" spans="1:53" s="46" customFormat="1" outlineLevel="2">
      <c r="A311" s="46" t="s">
        <v>887</v>
      </c>
      <c r="B311" s="47" t="s">
        <v>888</v>
      </c>
      <c r="C311" s="48" t="s">
        <v>889</v>
      </c>
      <c r="D311" s="49"/>
      <c r="E311" s="50"/>
      <c r="F311" s="51">
        <v>305.45999999999998</v>
      </c>
      <c r="G311" s="51">
        <v>654.27</v>
      </c>
      <c r="H311" s="52">
        <v>-348.81</v>
      </c>
      <c r="I311" s="53">
        <v>-0.53312852492090423</v>
      </c>
      <c r="J311" s="54"/>
      <c r="K311" s="51">
        <v>3215.25</v>
      </c>
      <c r="L311" s="51">
        <v>15140.58</v>
      </c>
      <c r="M311" s="52">
        <v>-11925.33</v>
      </c>
      <c r="N311" s="53">
        <v>-0.78764023571091724</v>
      </c>
      <c r="O311" s="55"/>
      <c r="P311" s="54"/>
      <c r="Q311" s="51">
        <v>922.30000000000007</v>
      </c>
      <c r="R311" s="51">
        <v>2617.46</v>
      </c>
      <c r="S311" s="52">
        <v>-1695.1599999999999</v>
      </c>
      <c r="T311" s="53">
        <v>-0.64763549395215203</v>
      </c>
      <c r="U311" s="54"/>
      <c r="V311" s="51">
        <v>5080.6400000000003</v>
      </c>
      <c r="W311" s="51">
        <v>17031.23</v>
      </c>
      <c r="X311" s="52">
        <v>-11950.59</v>
      </c>
      <c r="Y311" s="53">
        <v>-0.70168684234785161</v>
      </c>
      <c r="Z311" s="56"/>
      <c r="AA311" s="57">
        <v>1890.65</v>
      </c>
      <c r="AB311" s="58"/>
      <c r="AC311" s="59">
        <v>4110.75</v>
      </c>
      <c r="AD311" s="59">
        <v>801.29</v>
      </c>
      <c r="AE311" s="59">
        <v>3630.4300000000003</v>
      </c>
      <c r="AF311" s="59">
        <v>-316.23</v>
      </c>
      <c r="AG311" s="59">
        <v>266.89</v>
      </c>
      <c r="AH311" s="59">
        <v>2027.04</v>
      </c>
      <c r="AI311" s="59">
        <v>545.29999999999995</v>
      </c>
      <c r="AJ311" s="59">
        <v>1457.65</v>
      </c>
      <c r="AK311" s="59">
        <v>635.01</v>
      </c>
      <c r="AL311" s="59">
        <v>1328.18</v>
      </c>
      <c r="AM311" s="59">
        <v>654.27</v>
      </c>
      <c r="AN311" s="59">
        <v>1865.39</v>
      </c>
      <c r="AO311" s="58"/>
      <c r="AP311" s="59">
        <v>177.16</v>
      </c>
      <c r="AQ311" s="59">
        <v>282.51</v>
      </c>
      <c r="AR311" s="59">
        <v>232.55</v>
      </c>
      <c r="AS311" s="59">
        <v>266.51</v>
      </c>
      <c r="AT311" s="59">
        <v>240.14000000000001</v>
      </c>
      <c r="AU311" s="59">
        <v>560.95000000000005</v>
      </c>
      <c r="AV311" s="59">
        <v>263.98</v>
      </c>
      <c r="AW311" s="59">
        <v>269.14999999999998</v>
      </c>
      <c r="AX311" s="59">
        <v>357.97</v>
      </c>
      <c r="AY311" s="59">
        <v>258.87</v>
      </c>
      <c r="AZ311" s="59">
        <v>305.45999999999998</v>
      </c>
      <c r="BA311" s="59">
        <v>0</v>
      </c>
    </row>
    <row r="312" spans="1:53" s="46" customFormat="1" outlineLevel="2">
      <c r="A312" s="46" t="s">
        <v>890</v>
      </c>
      <c r="B312" s="47" t="s">
        <v>891</v>
      </c>
      <c r="C312" s="48" t="s">
        <v>892</v>
      </c>
      <c r="D312" s="49"/>
      <c r="E312" s="50"/>
      <c r="F312" s="51">
        <v>0</v>
      </c>
      <c r="G312" s="51">
        <v>-92.570000000000007</v>
      </c>
      <c r="H312" s="52">
        <v>92.570000000000007</v>
      </c>
      <c r="I312" s="53" t="s">
        <v>157</v>
      </c>
      <c r="J312" s="54"/>
      <c r="K312" s="51">
        <v>18.43</v>
      </c>
      <c r="L312" s="51">
        <v>4660.7</v>
      </c>
      <c r="M312" s="52">
        <v>-4642.2699999999995</v>
      </c>
      <c r="N312" s="53">
        <v>-0.99604565837749692</v>
      </c>
      <c r="O312" s="55"/>
      <c r="P312" s="54"/>
      <c r="Q312" s="51">
        <v>0</v>
      </c>
      <c r="R312" s="51">
        <v>1058.1200000000001</v>
      </c>
      <c r="S312" s="52">
        <v>-1058.1200000000001</v>
      </c>
      <c r="T312" s="53" t="s">
        <v>157</v>
      </c>
      <c r="U312" s="54"/>
      <c r="V312" s="51">
        <v>18.43</v>
      </c>
      <c r="W312" s="51">
        <v>5227.82</v>
      </c>
      <c r="X312" s="52">
        <v>-5209.3899999999994</v>
      </c>
      <c r="Y312" s="53">
        <v>-0.99647462996048064</v>
      </c>
      <c r="Z312" s="56"/>
      <c r="AA312" s="57">
        <v>567.12</v>
      </c>
      <c r="AB312" s="58"/>
      <c r="AC312" s="59">
        <v>259.04000000000002</v>
      </c>
      <c r="AD312" s="59">
        <v>406.29</v>
      </c>
      <c r="AE312" s="59">
        <v>397.93</v>
      </c>
      <c r="AF312" s="59">
        <v>73.19</v>
      </c>
      <c r="AG312" s="59">
        <v>309.14</v>
      </c>
      <c r="AH312" s="59">
        <v>531.66</v>
      </c>
      <c r="AI312" s="59">
        <v>871.30000000000007</v>
      </c>
      <c r="AJ312" s="59">
        <v>754.03</v>
      </c>
      <c r="AK312" s="59">
        <v>956.82</v>
      </c>
      <c r="AL312" s="59">
        <v>193.87</v>
      </c>
      <c r="AM312" s="59">
        <v>-92.570000000000007</v>
      </c>
      <c r="AN312" s="59">
        <v>0</v>
      </c>
      <c r="AO312" s="58"/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59">
        <v>18.43</v>
      </c>
      <c r="AX312" s="59">
        <v>0</v>
      </c>
      <c r="AY312" s="59">
        <v>0</v>
      </c>
      <c r="AZ312" s="59">
        <v>0</v>
      </c>
      <c r="BA312" s="59">
        <v>0</v>
      </c>
    </row>
    <row r="313" spans="1:53" s="46" customFormat="1" outlineLevel="2">
      <c r="A313" s="46" t="s">
        <v>893</v>
      </c>
      <c r="B313" s="47" t="s">
        <v>894</v>
      </c>
      <c r="C313" s="48" t="s">
        <v>895</v>
      </c>
      <c r="D313" s="49"/>
      <c r="E313" s="50"/>
      <c r="F313" s="51">
        <v>143.22999999999999</v>
      </c>
      <c r="G313" s="51">
        <v>1019</v>
      </c>
      <c r="H313" s="52">
        <v>-875.77</v>
      </c>
      <c r="I313" s="53">
        <v>-0.85944062806673205</v>
      </c>
      <c r="J313" s="54"/>
      <c r="K313" s="51">
        <v>11471.5</v>
      </c>
      <c r="L313" s="51">
        <v>23208.560000000001</v>
      </c>
      <c r="M313" s="52">
        <v>-11737.060000000001</v>
      </c>
      <c r="N313" s="53">
        <v>-0.50572116494948416</v>
      </c>
      <c r="O313" s="55"/>
      <c r="P313" s="54"/>
      <c r="Q313" s="51">
        <v>-2036.2</v>
      </c>
      <c r="R313" s="51">
        <v>5057</v>
      </c>
      <c r="S313" s="52">
        <v>-7093.2</v>
      </c>
      <c r="T313" s="53">
        <v>-1.402649792367016</v>
      </c>
      <c r="U313" s="54"/>
      <c r="V313" s="51">
        <v>18781.73</v>
      </c>
      <c r="W313" s="51">
        <v>28608.010000000002</v>
      </c>
      <c r="X313" s="52">
        <v>-9826.2800000000025</v>
      </c>
      <c r="Y313" s="53">
        <v>-0.34348002534954375</v>
      </c>
      <c r="Z313" s="56"/>
      <c r="AA313" s="57">
        <v>5399.45</v>
      </c>
      <c r="AB313" s="58"/>
      <c r="AC313" s="59">
        <v>5999.47</v>
      </c>
      <c r="AD313" s="59">
        <v>-2305.58</v>
      </c>
      <c r="AE313" s="59">
        <v>1641</v>
      </c>
      <c r="AF313" s="59">
        <v>7228.74</v>
      </c>
      <c r="AG313" s="59">
        <v>-260</v>
      </c>
      <c r="AH313" s="59">
        <v>5857.93</v>
      </c>
      <c r="AI313" s="59">
        <v>462</v>
      </c>
      <c r="AJ313" s="59">
        <v>-472</v>
      </c>
      <c r="AK313" s="59">
        <v>3179</v>
      </c>
      <c r="AL313" s="59">
        <v>859</v>
      </c>
      <c r="AM313" s="59">
        <v>1019</v>
      </c>
      <c r="AN313" s="59">
        <v>7310.2300000000005</v>
      </c>
      <c r="AO313" s="58"/>
      <c r="AP313" s="59">
        <v>-1801</v>
      </c>
      <c r="AQ313" s="59">
        <v>4165</v>
      </c>
      <c r="AR313" s="59">
        <v>-919.78</v>
      </c>
      <c r="AS313" s="59">
        <v>563</v>
      </c>
      <c r="AT313" s="59">
        <v>2709</v>
      </c>
      <c r="AU313" s="59">
        <v>4866</v>
      </c>
      <c r="AV313" s="59">
        <v>1740.48</v>
      </c>
      <c r="AW313" s="59">
        <v>2185</v>
      </c>
      <c r="AX313" s="59">
        <v>-2756.14</v>
      </c>
      <c r="AY313" s="59">
        <v>576.71</v>
      </c>
      <c r="AZ313" s="59">
        <v>143.22999999999999</v>
      </c>
      <c r="BA313" s="59">
        <v>-455</v>
      </c>
    </row>
    <row r="314" spans="1:53" s="46" customFormat="1" outlineLevel="2">
      <c r="A314" s="46" t="s">
        <v>896</v>
      </c>
      <c r="B314" s="47" t="s">
        <v>897</v>
      </c>
      <c r="C314" s="48" t="s">
        <v>898</v>
      </c>
      <c r="D314" s="49"/>
      <c r="E314" s="50"/>
      <c r="F314" s="51">
        <v>226112.34</v>
      </c>
      <c r="G314" s="51">
        <v>201322.53</v>
      </c>
      <c r="H314" s="52">
        <v>24789.809999999998</v>
      </c>
      <c r="I314" s="53">
        <v>0.12313480264727449</v>
      </c>
      <c r="J314" s="54"/>
      <c r="K314" s="51">
        <v>2487235.71</v>
      </c>
      <c r="L314" s="51">
        <v>2214204.37</v>
      </c>
      <c r="M314" s="52">
        <v>273031.33999999985</v>
      </c>
      <c r="N314" s="53">
        <v>0.12330900602458834</v>
      </c>
      <c r="O314" s="55"/>
      <c r="P314" s="54"/>
      <c r="Q314" s="51">
        <v>678337.02</v>
      </c>
      <c r="R314" s="51">
        <v>603967.59</v>
      </c>
      <c r="S314" s="52">
        <v>74369.430000000051</v>
      </c>
      <c r="T314" s="53">
        <v>0.1231348026472746</v>
      </c>
      <c r="U314" s="54"/>
      <c r="V314" s="51">
        <v>2688558.2399999998</v>
      </c>
      <c r="W314" s="51">
        <v>2395503.7000000002</v>
      </c>
      <c r="X314" s="52">
        <v>293054.53999999957</v>
      </c>
      <c r="Y314" s="53">
        <v>0.1223352483237657</v>
      </c>
      <c r="Z314" s="56"/>
      <c r="AA314" s="57">
        <v>181299.33000000002</v>
      </c>
      <c r="AB314" s="58"/>
      <c r="AC314" s="59">
        <v>196776.5</v>
      </c>
      <c r="AD314" s="59">
        <v>196776.5</v>
      </c>
      <c r="AE314" s="59">
        <v>210414.61000000002</v>
      </c>
      <c r="AF314" s="59">
        <v>200979.05000000002</v>
      </c>
      <c r="AG314" s="59">
        <v>201322.53</v>
      </c>
      <c r="AH314" s="59">
        <v>201322.53</v>
      </c>
      <c r="AI314" s="59">
        <v>201322.53</v>
      </c>
      <c r="AJ314" s="59">
        <v>201322.53</v>
      </c>
      <c r="AK314" s="59">
        <v>201322.53</v>
      </c>
      <c r="AL314" s="59">
        <v>201322.53</v>
      </c>
      <c r="AM314" s="59">
        <v>201322.53</v>
      </c>
      <c r="AN314" s="59">
        <v>201322.53</v>
      </c>
      <c r="AO314" s="58"/>
      <c r="AP314" s="59">
        <v>226791.49</v>
      </c>
      <c r="AQ314" s="59">
        <v>226791.49</v>
      </c>
      <c r="AR314" s="59">
        <v>224754.01</v>
      </c>
      <c r="AS314" s="59">
        <v>226112.34</v>
      </c>
      <c r="AT314" s="59">
        <v>226112.34</v>
      </c>
      <c r="AU314" s="59">
        <v>226112.34</v>
      </c>
      <c r="AV314" s="59">
        <v>226112.34</v>
      </c>
      <c r="AW314" s="59">
        <v>226112.34</v>
      </c>
      <c r="AX314" s="59">
        <v>226112.34</v>
      </c>
      <c r="AY314" s="59">
        <v>226112.34</v>
      </c>
      <c r="AZ314" s="59">
        <v>226112.34</v>
      </c>
      <c r="BA314" s="59">
        <v>0</v>
      </c>
    </row>
    <row r="315" spans="1:53" s="46" customFormat="1" outlineLevel="2">
      <c r="A315" s="46" t="s">
        <v>899</v>
      </c>
      <c r="B315" s="47" t="s">
        <v>900</v>
      </c>
      <c r="C315" s="48" t="s">
        <v>901</v>
      </c>
      <c r="D315" s="49"/>
      <c r="E315" s="50"/>
      <c r="F315" s="51">
        <v>11128.87</v>
      </c>
      <c r="G315" s="51">
        <v>12331.79</v>
      </c>
      <c r="H315" s="52">
        <v>-1202.92</v>
      </c>
      <c r="I315" s="53">
        <v>-9.7546260518545966E-2</v>
      </c>
      <c r="J315" s="54"/>
      <c r="K315" s="51">
        <v>133354.5</v>
      </c>
      <c r="L315" s="51">
        <v>137024.09</v>
      </c>
      <c r="M315" s="52">
        <v>-3669.5899999999965</v>
      </c>
      <c r="N315" s="53">
        <v>-2.678061937868003E-2</v>
      </c>
      <c r="O315" s="55"/>
      <c r="P315" s="54"/>
      <c r="Q315" s="51">
        <v>34710.639999999999</v>
      </c>
      <c r="R315" s="51">
        <v>36996</v>
      </c>
      <c r="S315" s="52">
        <v>-2285.3600000000006</v>
      </c>
      <c r="T315" s="53">
        <v>-6.1773164666450442E-2</v>
      </c>
      <c r="U315" s="54"/>
      <c r="V315" s="51">
        <v>146106.9</v>
      </c>
      <c r="W315" s="51">
        <v>150627.72999999998</v>
      </c>
      <c r="X315" s="52">
        <v>-4520.8299999999872</v>
      </c>
      <c r="Y315" s="53">
        <v>-3.0013265153766757E-2</v>
      </c>
      <c r="Z315" s="56"/>
      <c r="AA315" s="57">
        <v>13603.64</v>
      </c>
      <c r="AB315" s="58"/>
      <c r="AC315" s="59">
        <v>15633.73</v>
      </c>
      <c r="AD315" s="59">
        <v>15328.9</v>
      </c>
      <c r="AE315" s="59">
        <v>15673.89</v>
      </c>
      <c r="AF315" s="59">
        <v>15585.59</v>
      </c>
      <c r="AG315" s="59">
        <v>15360.960000000001</v>
      </c>
      <c r="AH315" s="59">
        <v>-2883.64</v>
      </c>
      <c r="AI315" s="59">
        <v>12612.85</v>
      </c>
      <c r="AJ315" s="59">
        <v>12715.81</v>
      </c>
      <c r="AK315" s="59">
        <v>12592.78</v>
      </c>
      <c r="AL315" s="59">
        <v>12071.43</v>
      </c>
      <c r="AM315" s="59">
        <v>12331.79</v>
      </c>
      <c r="AN315" s="59">
        <v>12752.4</v>
      </c>
      <c r="AO315" s="58"/>
      <c r="AP315" s="59">
        <v>12664.26</v>
      </c>
      <c r="AQ315" s="59">
        <v>12383.11</v>
      </c>
      <c r="AR315" s="59">
        <v>12528.300000000001</v>
      </c>
      <c r="AS315" s="59">
        <v>12959.300000000001</v>
      </c>
      <c r="AT315" s="59">
        <v>12284.970000000001</v>
      </c>
      <c r="AU315" s="59">
        <v>12807.01</v>
      </c>
      <c r="AV315" s="59">
        <v>11281.07</v>
      </c>
      <c r="AW315" s="59">
        <v>11735.84</v>
      </c>
      <c r="AX315" s="59">
        <v>11932.14</v>
      </c>
      <c r="AY315" s="59">
        <v>11649.630000000001</v>
      </c>
      <c r="AZ315" s="59">
        <v>11128.87</v>
      </c>
      <c r="BA315" s="59">
        <v>0</v>
      </c>
    </row>
    <row r="316" spans="1:53" s="46" customFormat="1" outlineLevel="2">
      <c r="A316" s="46" t="s">
        <v>902</v>
      </c>
      <c r="B316" s="47" t="s">
        <v>903</v>
      </c>
      <c r="C316" s="48" t="s">
        <v>904</v>
      </c>
      <c r="D316" s="49"/>
      <c r="E316" s="50"/>
      <c r="F316" s="51">
        <v>355321.11</v>
      </c>
      <c r="G316" s="51">
        <v>352705.74</v>
      </c>
      <c r="H316" s="52">
        <v>2615.3699999999953</v>
      </c>
      <c r="I316" s="53">
        <v>7.4151614317362552E-3</v>
      </c>
      <c r="J316" s="54"/>
      <c r="K316" s="51">
        <v>4166810.66</v>
      </c>
      <c r="L316" s="51">
        <v>4050643.3969999999</v>
      </c>
      <c r="M316" s="52">
        <v>116167.26300000027</v>
      </c>
      <c r="N316" s="53">
        <v>2.8678718814407714E-2</v>
      </c>
      <c r="O316" s="55"/>
      <c r="P316" s="54"/>
      <c r="Q316" s="51">
        <v>1081905.6399999999</v>
      </c>
      <c r="R316" s="51">
        <v>1069361.8999999999</v>
      </c>
      <c r="S316" s="52">
        <v>12543.739999999991</v>
      </c>
      <c r="T316" s="53">
        <v>1.1730116810782199E-2</v>
      </c>
      <c r="U316" s="54"/>
      <c r="V316" s="51">
        <v>4633353.34</v>
      </c>
      <c r="W316" s="51">
        <v>4415165.8169999998</v>
      </c>
      <c r="X316" s="52">
        <v>218187.52300000004</v>
      </c>
      <c r="Y316" s="53">
        <v>4.9417741494531972E-2</v>
      </c>
      <c r="Z316" s="56"/>
      <c r="AA316" s="57">
        <v>364522.42</v>
      </c>
      <c r="AB316" s="58"/>
      <c r="AC316" s="59">
        <v>334499.94699999999</v>
      </c>
      <c r="AD316" s="59">
        <v>371564.11</v>
      </c>
      <c r="AE316" s="59">
        <v>689768.81</v>
      </c>
      <c r="AF316" s="59">
        <v>134871.69</v>
      </c>
      <c r="AG316" s="59">
        <v>361905.88</v>
      </c>
      <c r="AH316" s="59">
        <v>363517.45</v>
      </c>
      <c r="AI316" s="59">
        <v>361976.7</v>
      </c>
      <c r="AJ316" s="59">
        <v>363176.91000000003</v>
      </c>
      <c r="AK316" s="59">
        <v>360356.63</v>
      </c>
      <c r="AL316" s="59">
        <v>356299.53</v>
      </c>
      <c r="AM316" s="59">
        <v>352705.74</v>
      </c>
      <c r="AN316" s="59">
        <v>466542.68</v>
      </c>
      <c r="AO316" s="58"/>
      <c r="AP316" s="59">
        <v>526007.93000000005</v>
      </c>
      <c r="AQ316" s="59">
        <v>260374.88</v>
      </c>
      <c r="AR316" s="59">
        <v>400898.17</v>
      </c>
      <c r="AS316" s="59">
        <v>383846</v>
      </c>
      <c r="AT316" s="59">
        <v>384185.57</v>
      </c>
      <c r="AU316" s="59">
        <v>380484.79</v>
      </c>
      <c r="AV316" s="59">
        <v>378525.5</v>
      </c>
      <c r="AW316" s="59">
        <v>370582.18</v>
      </c>
      <c r="AX316" s="59">
        <v>364995.07</v>
      </c>
      <c r="AY316" s="59">
        <v>361589.46</v>
      </c>
      <c r="AZ316" s="59">
        <v>355321.11</v>
      </c>
      <c r="BA316" s="59">
        <v>427945.08</v>
      </c>
    </row>
    <row r="317" spans="1:53" s="46" customFormat="1" outlineLevel="2">
      <c r="A317" s="46" t="s">
        <v>905</v>
      </c>
      <c r="B317" s="47" t="s">
        <v>906</v>
      </c>
      <c r="C317" s="48" t="s">
        <v>907</v>
      </c>
      <c r="D317" s="49"/>
      <c r="E317" s="50"/>
      <c r="F317" s="51">
        <v>4372.54</v>
      </c>
      <c r="G317" s="51">
        <v>28596.799999999999</v>
      </c>
      <c r="H317" s="52">
        <v>-24224.26</v>
      </c>
      <c r="I317" s="53">
        <v>-0.84709687797236055</v>
      </c>
      <c r="J317" s="54"/>
      <c r="K317" s="51">
        <v>353796.34</v>
      </c>
      <c r="L317" s="51">
        <v>317056.8</v>
      </c>
      <c r="M317" s="52">
        <v>36739.540000000037</v>
      </c>
      <c r="N317" s="53">
        <v>0.11587683973344852</v>
      </c>
      <c r="O317" s="55"/>
      <c r="P317" s="54"/>
      <c r="Q317" s="51">
        <v>97952.1</v>
      </c>
      <c r="R317" s="51">
        <v>87095.81</v>
      </c>
      <c r="S317" s="52">
        <v>10856.290000000008</v>
      </c>
      <c r="T317" s="53">
        <v>0.12464767248849294</v>
      </c>
      <c r="U317" s="54"/>
      <c r="V317" s="51">
        <v>382711.5</v>
      </c>
      <c r="W317" s="51">
        <v>356888.27999999997</v>
      </c>
      <c r="X317" s="52">
        <v>25823.22000000003</v>
      </c>
      <c r="Y317" s="53">
        <v>7.2356592937151173E-2</v>
      </c>
      <c r="Z317" s="56"/>
      <c r="AA317" s="57">
        <v>39831.480000000003</v>
      </c>
      <c r="AB317" s="58"/>
      <c r="AC317" s="59">
        <v>28852.850000000002</v>
      </c>
      <c r="AD317" s="59">
        <v>36127.590000000004</v>
      </c>
      <c r="AE317" s="59">
        <v>36663.090000000004</v>
      </c>
      <c r="AF317" s="59">
        <v>37599.050000000003</v>
      </c>
      <c r="AG317" s="59">
        <v>34913.279999999999</v>
      </c>
      <c r="AH317" s="59">
        <v>-2673.7000000000003</v>
      </c>
      <c r="AI317" s="59">
        <v>29182.57</v>
      </c>
      <c r="AJ317" s="59">
        <v>29296.260000000002</v>
      </c>
      <c r="AK317" s="59">
        <v>29357.57</v>
      </c>
      <c r="AL317" s="59">
        <v>29141.440000000002</v>
      </c>
      <c r="AM317" s="59">
        <v>28596.799999999999</v>
      </c>
      <c r="AN317" s="59">
        <v>28915.16</v>
      </c>
      <c r="AO317" s="58"/>
      <c r="AP317" s="59">
        <v>29658.799999999999</v>
      </c>
      <c r="AQ317" s="59">
        <v>28021.940000000002</v>
      </c>
      <c r="AR317" s="59">
        <v>24747.07</v>
      </c>
      <c r="AS317" s="59">
        <v>6351.4000000000005</v>
      </c>
      <c r="AT317" s="59">
        <v>-6033.17</v>
      </c>
      <c r="AU317" s="59">
        <v>33527.49</v>
      </c>
      <c r="AV317" s="59">
        <v>39404.78</v>
      </c>
      <c r="AW317" s="59">
        <v>100165.93000000001</v>
      </c>
      <c r="AX317" s="59">
        <v>43489.65</v>
      </c>
      <c r="AY317" s="59">
        <v>50089.91</v>
      </c>
      <c r="AZ317" s="59">
        <v>4372.54</v>
      </c>
      <c r="BA317" s="59">
        <v>5.61</v>
      </c>
    </row>
    <row r="318" spans="1:53" s="46" customFormat="1" outlineLevel="2">
      <c r="A318" s="46" t="s">
        <v>908</v>
      </c>
      <c r="B318" s="47" t="s">
        <v>909</v>
      </c>
      <c r="C318" s="48" t="s">
        <v>910</v>
      </c>
      <c r="D318" s="49"/>
      <c r="E318" s="50"/>
      <c r="F318" s="51">
        <v>13684.44</v>
      </c>
      <c r="G318" s="51">
        <v>16079.26</v>
      </c>
      <c r="H318" s="52">
        <v>-2394.8199999999997</v>
      </c>
      <c r="I318" s="53">
        <v>-0.14893844617227409</v>
      </c>
      <c r="J318" s="54"/>
      <c r="K318" s="51">
        <v>159122.59</v>
      </c>
      <c r="L318" s="51">
        <v>179723.7</v>
      </c>
      <c r="M318" s="52">
        <v>-20601.110000000015</v>
      </c>
      <c r="N318" s="53">
        <v>-0.11462656288513988</v>
      </c>
      <c r="O318" s="55"/>
      <c r="P318" s="54"/>
      <c r="Q318" s="51">
        <v>41453.43</v>
      </c>
      <c r="R318" s="51">
        <v>48217.85</v>
      </c>
      <c r="S318" s="52">
        <v>-6764.4199999999983</v>
      </c>
      <c r="T318" s="53">
        <v>-0.14028871050866015</v>
      </c>
      <c r="U318" s="54"/>
      <c r="V318" s="51">
        <v>175231.91999999998</v>
      </c>
      <c r="W318" s="51">
        <v>196265.59000000003</v>
      </c>
      <c r="X318" s="52">
        <v>-21033.670000000042</v>
      </c>
      <c r="Y318" s="53">
        <v>-0.10716942282139237</v>
      </c>
      <c r="Z318" s="56"/>
      <c r="AA318" s="57">
        <v>16541.89</v>
      </c>
      <c r="AB318" s="58"/>
      <c r="AC318" s="59">
        <v>16759.53</v>
      </c>
      <c r="AD318" s="59">
        <v>16569.37</v>
      </c>
      <c r="AE318" s="59">
        <v>16551.63</v>
      </c>
      <c r="AF318" s="59">
        <v>16386.349999999999</v>
      </c>
      <c r="AG318" s="59">
        <v>16408.78</v>
      </c>
      <c r="AH318" s="59">
        <v>16382.95</v>
      </c>
      <c r="AI318" s="59">
        <v>16282.18</v>
      </c>
      <c r="AJ318" s="59">
        <v>16165.06</v>
      </c>
      <c r="AK318" s="59">
        <v>16067.23</v>
      </c>
      <c r="AL318" s="59">
        <v>16071.36</v>
      </c>
      <c r="AM318" s="59">
        <v>16079.26</v>
      </c>
      <c r="AN318" s="59">
        <v>16109.33</v>
      </c>
      <c r="AO318" s="58"/>
      <c r="AP318" s="59">
        <v>15008.220000000001</v>
      </c>
      <c r="AQ318" s="59">
        <v>14930.130000000001</v>
      </c>
      <c r="AR318" s="59">
        <v>14709.34</v>
      </c>
      <c r="AS318" s="59">
        <v>14772.880000000001</v>
      </c>
      <c r="AT318" s="59">
        <v>14811.81</v>
      </c>
      <c r="AU318" s="59">
        <v>14626.460000000001</v>
      </c>
      <c r="AV318" s="59">
        <v>14483.32</v>
      </c>
      <c r="AW318" s="59">
        <v>14327</v>
      </c>
      <c r="AX318" s="59">
        <v>13969.95</v>
      </c>
      <c r="AY318" s="59">
        <v>13799.04</v>
      </c>
      <c r="AZ318" s="59">
        <v>13684.44</v>
      </c>
      <c r="BA318" s="59">
        <v>16465.25</v>
      </c>
    </row>
    <row r="319" spans="1:53" s="46" customFormat="1" outlineLevel="2">
      <c r="A319" s="46" t="s">
        <v>911</v>
      </c>
      <c r="B319" s="47" t="s">
        <v>912</v>
      </c>
      <c r="C319" s="48" t="s">
        <v>913</v>
      </c>
      <c r="D319" s="49"/>
      <c r="E319" s="50"/>
      <c r="F319" s="51">
        <v>137.62</v>
      </c>
      <c r="G319" s="51">
        <v>629.35</v>
      </c>
      <c r="H319" s="52">
        <v>-491.73</v>
      </c>
      <c r="I319" s="53">
        <v>-0.78132994359259555</v>
      </c>
      <c r="J319" s="54"/>
      <c r="K319" s="51">
        <v>14561.07</v>
      </c>
      <c r="L319" s="51">
        <v>33940.65</v>
      </c>
      <c r="M319" s="52">
        <v>-19379.580000000002</v>
      </c>
      <c r="N319" s="53">
        <v>-0.57098435062380948</v>
      </c>
      <c r="O319" s="55"/>
      <c r="P319" s="54"/>
      <c r="Q319" s="51">
        <v>1459.6200000000001</v>
      </c>
      <c r="R319" s="51">
        <v>32954.520000000004</v>
      </c>
      <c r="S319" s="52">
        <v>-31494.900000000005</v>
      </c>
      <c r="T319" s="53">
        <v>-0.9557080485469065</v>
      </c>
      <c r="U319" s="54"/>
      <c r="V319" s="51">
        <v>17941.63</v>
      </c>
      <c r="W319" s="51">
        <v>41416.990000000005</v>
      </c>
      <c r="X319" s="52">
        <v>-23475.360000000004</v>
      </c>
      <c r="Y319" s="53">
        <v>-0.5668050720247898</v>
      </c>
      <c r="Z319" s="56"/>
      <c r="AA319" s="57">
        <v>7476.34</v>
      </c>
      <c r="AB319" s="58"/>
      <c r="AC319" s="59">
        <v>268.51</v>
      </c>
      <c r="AD319" s="59">
        <v>79.23</v>
      </c>
      <c r="AE319" s="59">
        <v>62.64</v>
      </c>
      <c r="AF319" s="59">
        <v>522.64</v>
      </c>
      <c r="AG319" s="59">
        <v>37.79</v>
      </c>
      <c r="AH319" s="59">
        <v>0</v>
      </c>
      <c r="AI319" s="59">
        <v>0</v>
      </c>
      <c r="AJ319" s="59">
        <v>15.32</v>
      </c>
      <c r="AK319" s="59">
        <v>22038.97</v>
      </c>
      <c r="AL319" s="59">
        <v>10286.200000000001</v>
      </c>
      <c r="AM319" s="59">
        <v>629.35</v>
      </c>
      <c r="AN319" s="59">
        <v>3380.56</v>
      </c>
      <c r="AO319" s="58"/>
      <c r="AP319" s="59">
        <v>45.35</v>
      </c>
      <c r="AQ319" s="59">
        <v>4372.79</v>
      </c>
      <c r="AR319" s="59">
        <v>3097.52</v>
      </c>
      <c r="AS319" s="59">
        <v>2570.06</v>
      </c>
      <c r="AT319" s="59">
        <v>218.25</v>
      </c>
      <c r="AU319" s="59">
        <v>2568.2200000000003</v>
      </c>
      <c r="AV319" s="59">
        <v>57.57</v>
      </c>
      <c r="AW319" s="59">
        <v>171.69</v>
      </c>
      <c r="AX319" s="59">
        <v>25.35</v>
      </c>
      <c r="AY319" s="59">
        <v>1296.6500000000001</v>
      </c>
      <c r="AZ319" s="59">
        <v>137.62</v>
      </c>
      <c r="BA319" s="59">
        <v>0</v>
      </c>
    </row>
    <row r="320" spans="1:53" s="46" customFormat="1" outlineLevel="2">
      <c r="A320" s="46" t="s">
        <v>914</v>
      </c>
      <c r="B320" s="47" t="s">
        <v>915</v>
      </c>
      <c r="C320" s="48" t="s">
        <v>916</v>
      </c>
      <c r="D320" s="49"/>
      <c r="E320" s="50"/>
      <c r="F320" s="51">
        <v>1668.93</v>
      </c>
      <c r="G320" s="51">
        <v>1767.05</v>
      </c>
      <c r="H320" s="52">
        <v>-98.119999999999891</v>
      </c>
      <c r="I320" s="53">
        <v>-5.5527574205596841E-2</v>
      </c>
      <c r="J320" s="54"/>
      <c r="K320" s="51">
        <v>16642.78</v>
      </c>
      <c r="L320" s="51">
        <v>22759.69</v>
      </c>
      <c r="M320" s="52">
        <v>-6116.91</v>
      </c>
      <c r="N320" s="53">
        <v>-0.26876069050149631</v>
      </c>
      <c r="O320" s="55"/>
      <c r="P320" s="54"/>
      <c r="Q320" s="51">
        <v>6129.74</v>
      </c>
      <c r="R320" s="51">
        <v>8993.36</v>
      </c>
      <c r="S320" s="52">
        <v>-2863.6200000000008</v>
      </c>
      <c r="T320" s="53">
        <v>-0.31841491945168443</v>
      </c>
      <c r="U320" s="54"/>
      <c r="V320" s="51">
        <v>17222.899999999998</v>
      </c>
      <c r="W320" s="51">
        <v>26703.75</v>
      </c>
      <c r="X320" s="52">
        <v>-9480.8500000000022</v>
      </c>
      <c r="Y320" s="53">
        <v>-0.35503815007255546</v>
      </c>
      <c r="Z320" s="56"/>
      <c r="AA320" s="57">
        <v>3944.06</v>
      </c>
      <c r="AB320" s="58"/>
      <c r="AC320" s="59">
        <v>929.26</v>
      </c>
      <c r="AD320" s="59">
        <v>2952.54</v>
      </c>
      <c r="AE320" s="59">
        <v>105.67</v>
      </c>
      <c r="AF320" s="59">
        <v>823.57</v>
      </c>
      <c r="AG320" s="59">
        <v>2154.96</v>
      </c>
      <c r="AH320" s="59">
        <v>1642.93</v>
      </c>
      <c r="AI320" s="59">
        <v>4635.3100000000004</v>
      </c>
      <c r="AJ320" s="59">
        <v>522.09</v>
      </c>
      <c r="AK320" s="59">
        <v>5345.12</v>
      </c>
      <c r="AL320" s="59">
        <v>1881.19</v>
      </c>
      <c r="AM320" s="59">
        <v>1767.05</v>
      </c>
      <c r="AN320" s="59">
        <v>580.12</v>
      </c>
      <c r="AO320" s="58"/>
      <c r="AP320" s="59">
        <v>834.26</v>
      </c>
      <c r="AQ320" s="59">
        <v>2405.41</v>
      </c>
      <c r="AR320" s="59">
        <v>1844.06</v>
      </c>
      <c r="AS320" s="59">
        <v>633.02</v>
      </c>
      <c r="AT320" s="59">
        <v>946.95</v>
      </c>
      <c r="AU320" s="59">
        <v>3194.37</v>
      </c>
      <c r="AV320" s="59">
        <v>502.88</v>
      </c>
      <c r="AW320" s="59">
        <v>152.09</v>
      </c>
      <c r="AX320" s="59">
        <v>1788.46</v>
      </c>
      <c r="AY320" s="59">
        <v>2672.35</v>
      </c>
      <c r="AZ320" s="59">
        <v>1668.93</v>
      </c>
      <c r="BA320" s="59">
        <v>0</v>
      </c>
    </row>
    <row r="321" spans="1:53" s="46" customFormat="1" outlineLevel="2">
      <c r="A321" s="46" t="s">
        <v>917</v>
      </c>
      <c r="B321" s="47" t="s">
        <v>918</v>
      </c>
      <c r="C321" s="48" t="s">
        <v>919</v>
      </c>
      <c r="D321" s="49"/>
      <c r="E321" s="50"/>
      <c r="F321" s="51">
        <v>560.89</v>
      </c>
      <c r="G321" s="51">
        <v>4837.5</v>
      </c>
      <c r="H321" s="52">
        <v>-4276.6099999999997</v>
      </c>
      <c r="I321" s="53">
        <v>-0.88405374677002579</v>
      </c>
      <c r="J321" s="54"/>
      <c r="K321" s="51">
        <v>27734.54</v>
      </c>
      <c r="L321" s="51">
        <v>45505.96</v>
      </c>
      <c r="M321" s="52">
        <v>-17771.419999999998</v>
      </c>
      <c r="N321" s="53">
        <v>-0.39052950426713334</v>
      </c>
      <c r="O321" s="55"/>
      <c r="P321" s="54"/>
      <c r="Q321" s="51">
        <v>560.89</v>
      </c>
      <c r="R321" s="51">
        <v>10421.68</v>
      </c>
      <c r="S321" s="52">
        <v>-9860.7900000000009</v>
      </c>
      <c r="T321" s="53">
        <v>-0.94618046226712016</v>
      </c>
      <c r="U321" s="54"/>
      <c r="V321" s="51">
        <v>41937.880000000005</v>
      </c>
      <c r="W321" s="51">
        <v>52068.369999999995</v>
      </c>
      <c r="X321" s="52">
        <v>-10130.489999999991</v>
      </c>
      <c r="Y321" s="53">
        <v>-0.19456130468459051</v>
      </c>
      <c r="Z321" s="56"/>
      <c r="AA321" s="57">
        <v>6562.41</v>
      </c>
      <c r="AB321" s="58"/>
      <c r="AC321" s="59">
        <v>7604.22</v>
      </c>
      <c r="AD321" s="59">
        <v>926.25</v>
      </c>
      <c r="AE321" s="59">
        <v>4819.37</v>
      </c>
      <c r="AF321" s="59">
        <v>1240.25</v>
      </c>
      <c r="AG321" s="59">
        <v>8508.83</v>
      </c>
      <c r="AH321" s="59">
        <v>5959.11</v>
      </c>
      <c r="AI321" s="59">
        <v>776.25</v>
      </c>
      <c r="AJ321" s="59">
        <v>5250</v>
      </c>
      <c r="AK321" s="59">
        <v>4205.29</v>
      </c>
      <c r="AL321" s="59">
        <v>1378.89</v>
      </c>
      <c r="AM321" s="59">
        <v>4837.5</v>
      </c>
      <c r="AN321" s="59">
        <v>14203.34</v>
      </c>
      <c r="AO321" s="58"/>
      <c r="AP321" s="59">
        <v>2482.25</v>
      </c>
      <c r="AQ321" s="59">
        <v>0</v>
      </c>
      <c r="AR321" s="59">
        <v>4924.9800000000005</v>
      </c>
      <c r="AS321" s="59">
        <v>3351.76</v>
      </c>
      <c r="AT321" s="59">
        <v>6147.1900000000005</v>
      </c>
      <c r="AU321" s="59">
        <v>5174.8100000000004</v>
      </c>
      <c r="AV321" s="59">
        <v>1035</v>
      </c>
      <c r="AW321" s="59">
        <v>4057.6600000000003</v>
      </c>
      <c r="AX321" s="59">
        <v>0</v>
      </c>
      <c r="AY321" s="59">
        <v>0</v>
      </c>
      <c r="AZ321" s="59">
        <v>560.89</v>
      </c>
      <c r="BA321" s="59">
        <v>0</v>
      </c>
    </row>
    <row r="322" spans="1:53" s="46" customFormat="1" outlineLevel="2">
      <c r="A322" s="46" t="s">
        <v>920</v>
      </c>
      <c r="B322" s="47" t="s">
        <v>921</v>
      </c>
      <c r="C322" s="48" t="s">
        <v>922</v>
      </c>
      <c r="D322" s="49"/>
      <c r="E322" s="50"/>
      <c r="F322" s="51">
        <v>17205.87</v>
      </c>
      <c r="G322" s="51">
        <v>18328.75</v>
      </c>
      <c r="H322" s="52">
        <v>-1122.880000000001</v>
      </c>
      <c r="I322" s="53">
        <v>-6.1263315828957297E-2</v>
      </c>
      <c r="J322" s="54"/>
      <c r="K322" s="51">
        <v>189264.58000000002</v>
      </c>
      <c r="L322" s="51">
        <v>201616.24</v>
      </c>
      <c r="M322" s="52">
        <v>-12351.659999999974</v>
      </c>
      <c r="N322" s="53">
        <v>-6.1263219669209064E-2</v>
      </c>
      <c r="O322" s="55"/>
      <c r="P322" s="54"/>
      <c r="Q322" s="51">
        <v>51617.61</v>
      </c>
      <c r="R322" s="51">
        <v>54986.25</v>
      </c>
      <c r="S322" s="52">
        <v>-3368.6399999999994</v>
      </c>
      <c r="T322" s="53">
        <v>-6.1263315828957228E-2</v>
      </c>
      <c r="U322" s="54"/>
      <c r="V322" s="51">
        <v>207593.33000000002</v>
      </c>
      <c r="W322" s="51">
        <v>217578.03</v>
      </c>
      <c r="X322" s="52">
        <v>-9984.6999999999825</v>
      </c>
      <c r="Y322" s="53">
        <v>-4.5890203160677497E-2</v>
      </c>
      <c r="Z322" s="56"/>
      <c r="AA322" s="57">
        <v>15961.79</v>
      </c>
      <c r="AB322" s="58"/>
      <c r="AC322" s="59">
        <v>19452.66</v>
      </c>
      <c r="AD322" s="59">
        <v>19452.66</v>
      </c>
      <c r="AE322" s="59">
        <v>16080.92</v>
      </c>
      <c r="AF322" s="59">
        <v>18328.75</v>
      </c>
      <c r="AG322" s="59">
        <v>18328.75</v>
      </c>
      <c r="AH322" s="59">
        <v>18328.75</v>
      </c>
      <c r="AI322" s="59">
        <v>18328.75</v>
      </c>
      <c r="AJ322" s="59">
        <v>18328.75</v>
      </c>
      <c r="AK322" s="59">
        <v>18328.75</v>
      </c>
      <c r="AL322" s="59">
        <v>18328.75</v>
      </c>
      <c r="AM322" s="59">
        <v>18328.75</v>
      </c>
      <c r="AN322" s="59">
        <v>18328.75</v>
      </c>
      <c r="AO322" s="58"/>
      <c r="AP322" s="59">
        <v>19681.920000000002</v>
      </c>
      <c r="AQ322" s="59">
        <v>19681.920000000002</v>
      </c>
      <c r="AR322" s="59">
        <v>12253.78</v>
      </c>
      <c r="AS322" s="59">
        <v>17205.87</v>
      </c>
      <c r="AT322" s="59">
        <v>17205.87</v>
      </c>
      <c r="AU322" s="59">
        <v>17205.87</v>
      </c>
      <c r="AV322" s="59">
        <v>17205.87</v>
      </c>
      <c r="AW322" s="59">
        <v>17205.87</v>
      </c>
      <c r="AX322" s="59">
        <v>17205.87</v>
      </c>
      <c r="AY322" s="59">
        <v>17205.87</v>
      </c>
      <c r="AZ322" s="59">
        <v>17205.87</v>
      </c>
      <c r="BA322" s="59">
        <v>0</v>
      </c>
    </row>
    <row r="323" spans="1:53" s="46" customFormat="1" outlineLevel="2">
      <c r="A323" s="46" t="s">
        <v>923</v>
      </c>
      <c r="B323" s="47" t="s">
        <v>924</v>
      </c>
      <c r="C323" s="48" t="s">
        <v>925</v>
      </c>
      <c r="D323" s="49"/>
      <c r="E323" s="50"/>
      <c r="F323" s="51">
        <v>126652.7</v>
      </c>
      <c r="G323" s="51">
        <v>146775.35</v>
      </c>
      <c r="H323" s="52">
        <v>-20122.650000000009</v>
      </c>
      <c r="I323" s="53">
        <v>-0.13709829341234755</v>
      </c>
      <c r="J323" s="54"/>
      <c r="K323" s="51">
        <v>1572866.05</v>
      </c>
      <c r="L323" s="51">
        <v>1569570.65</v>
      </c>
      <c r="M323" s="52">
        <v>3295.4000000001397</v>
      </c>
      <c r="N323" s="53">
        <v>2.0995550598503737E-3</v>
      </c>
      <c r="O323" s="55"/>
      <c r="P323" s="54"/>
      <c r="Q323" s="51">
        <v>399346.7</v>
      </c>
      <c r="R323" s="51">
        <v>436510.64</v>
      </c>
      <c r="S323" s="52">
        <v>-37163.94</v>
      </c>
      <c r="T323" s="53">
        <v>-8.513868069745105E-2</v>
      </c>
      <c r="U323" s="54"/>
      <c r="V323" s="51">
        <v>1890884.17</v>
      </c>
      <c r="W323" s="51">
        <v>1751097.5999999999</v>
      </c>
      <c r="X323" s="52">
        <v>139786.57000000007</v>
      </c>
      <c r="Y323" s="53">
        <v>7.9827971896026861E-2</v>
      </c>
      <c r="Z323" s="56"/>
      <c r="AA323" s="57">
        <v>181526.95</v>
      </c>
      <c r="AB323" s="58"/>
      <c r="AC323" s="59">
        <v>198869.4</v>
      </c>
      <c r="AD323" s="59">
        <v>129229.61</v>
      </c>
      <c r="AE323" s="59">
        <v>83984.7</v>
      </c>
      <c r="AF323" s="59">
        <v>132961.18</v>
      </c>
      <c r="AG323" s="59">
        <v>134574.65</v>
      </c>
      <c r="AH323" s="59">
        <v>128906.55</v>
      </c>
      <c r="AI323" s="59">
        <v>192877.76</v>
      </c>
      <c r="AJ323" s="59">
        <v>131656.16</v>
      </c>
      <c r="AK323" s="59">
        <v>157564.96</v>
      </c>
      <c r="AL323" s="59">
        <v>132170.33000000002</v>
      </c>
      <c r="AM323" s="59">
        <v>146775.35</v>
      </c>
      <c r="AN323" s="59">
        <v>318018.12</v>
      </c>
      <c r="AO323" s="58"/>
      <c r="AP323" s="59">
        <v>127394.81</v>
      </c>
      <c r="AQ323" s="59">
        <v>158440.28</v>
      </c>
      <c r="AR323" s="59">
        <v>171917.30000000002</v>
      </c>
      <c r="AS323" s="59">
        <v>132903.61000000002</v>
      </c>
      <c r="AT323" s="59">
        <v>128769.75</v>
      </c>
      <c r="AU323" s="59">
        <v>130875.51000000001</v>
      </c>
      <c r="AV323" s="59">
        <v>192712.61000000002</v>
      </c>
      <c r="AW323" s="59">
        <v>130505.48</v>
      </c>
      <c r="AX323" s="59">
        <v>144695.4</v>
      </c>
      <c r="AY323" s="59">
        <v>127998.6</v>
      </c>
      <c r="AZ323" s="59">
        <v>126652.7</v>
      </c>
      <c r="BA323" s="59">
        <v>77170.070000000007</v>
      </c>
    </row>
    <row r="324" spans="1:53" s="46" customFormat="1" outlineLevel="2">
      <c r="A324" s="46" t="s">
        <v>926</v>
      </c>
      <c r="B324" s="47" t="s">
        <v>927</v>
      </c>
      <c r="C324" s="48" t="s">
        <v>928</v>
      </c>
      <c r="D324" s="49"/>
      <c r="E324" s="50"/>
      <c r="F324" s="51">
        <v>0</v>
      </c>
      <c r="G324" s="51">
        <v>0</v>
      </c>
      <c r="H324" s="52">
        <v>0</v>
      </c>
      <c r="I324" s="53">
        <v>0</v>
      </c>
      <c r="J324" s="54"/>
      <c r="K324" s="51">
        <v>1587.75</v>
      </c>
      <c r="L324" s="51">
        <v>1354.09</v>
      </c>
      <c r="M324" s="52">
        <v>233.66000000000008</v>
      </c>
      <c r="N324" s="53">
        <v>0.17255869255367079</v>
      </c>
      <c r="O324" s="55"/>
      <c r="P324" s="54"/>
      <c r="Q324" s="51">
        <v>-549.35</v>
      </c>
      <c r="R324" s="51">
        <v>1324.49</v>
      </c>
      <c r="S324" s="52">
        <v>-1873.8400000000001</v>
      </c>
      <c r="T324" s="53">
        <v>-1.4147634183723548</v>
      </c>
      <c r="U324" s="54"/>
      <c r="V324" s="51">
        <v>3295.49</v>
      </c>
      <c r="W324" s="51">
        <v>1408.54</v>
      </c>
      <c r="X324" s="52">
        <v>1886.9499999999998</v>
      </c>
      <c r="Y324" s="53">
        <v>1.3396495662175016</v>
      </c>
      <c r="Z324" s="56"/>
      <c r="AA324" s="57">
        <v>54.45</v>
      </c>
      <c r="AB324" s="58"/>
      <c r="AC324" s="59">
        <v>0</v>
      </c>
      <c r="AD324" s="59">
        <v>0</v>
      </c>
      <c r="AE324" s="59">
        <v>-1982.52</v>
      </c>
      <c r="AF324" s="59">
        <v>0</v>
      </c>
      <c r="AG324" s="59">
        <v>0</v>
      </c>
      <c r="AH324" s="59">
        <v>2012.1200000000001</v>
      </c>
      <c r="AI324" s="59">
        <v>0</v>
      </c>
      <c r="AJ324" s="59">
        <v>0</v>
      </c>
      <c r="AK324" s="59">
        <v>1324.49</v>
      </c>
      <c r="AL324" s="59">
        <v>0</v>
      </c>
      <c r="AM324" s="59">
        <v>0</v>
      </c>
      <c r="AN324" s="59">
        <v>1707.74</v>
      </c>
      <c r="AO324" s="58"/>
      <c r="AP324" s="59">
        <v>0</v>
      </c>
      <c r="AQ324" s="59">
        <v>0</v>
      </c>
      <c r="AR324" s="59">
        <v>1023.98</v>
      </c>
      <c r="AS324" s="59">
        <v>0</v>
      </c>
      <c r="AT324" s="59">
        <v>0</v>
      </c>
      <c r="AU324" s="59">
        <v>1113.1200000000001</v>
      </c>
      <c r="AV324" s="59">
        <v>0</v>
      </c>
      <c r="AW324" s="59">
        <v>0</v>
      </c>
      <c r="AX324" s="59">
        <v>-549.35</v>
      </c>
      <c r="AY324" s="59">
        <v>0</v>
      </c>
      <c r="AZ324" s="59">
        <v>0</v>
      </c>
      <c r="BA324" s="59">
        <v>0</v>
      </c>
    </row>
    <row r="325" spans="1:53" s="46" customFormat="1" outlineLevel="2">
      <c r="A325" s="46" t="s">
        <v>929</v>
      </c>
      <c r="B325" s="47" t="s">
        <v>930</v>
      </c>
      <c r="C325" s="48" t="s">
        <v>931</v>
      </c>
      <c r="D325" s="49"/>
      <c r="E325" s="50"/>
      <c r="F325" s="51">
        <v>327.83</v>
      </c>
      <c r="G325" s="51">
        <v>261.37</v>
      </c>
      <c r="H325" s="52">
        <v>66.45999999999998</v>
      </c>
      <c r="I325" s="53">
        <v>0.25427554807361202</v>
      </c>
      <c r="J325" s="54"/>
      <c r="K325" s="51">
        <v>3606.13</v>
      </c>
      <c r="L325" s="51">
        <v>2875.08</v>
      </c>
      <c r="M325" s="52">
        <v>731.05000000000018</v>
      </c>
      <c r="N325" s="53">
        <v>0.25427118549744709</v>
      </c>
      <c r="O325" s="55"/>
      <c r="P325" s="54"/>
      <c r="Q325" s="51">
        <v>983.49</v>
      </c>
      <c r="R325" s="51">
        <v>784.11</v>
      </c>
      <c r="S325" s="52">
        <v>199.38</v>
      </c>
      <c r="T325" s="53">
        <v>0.25427554807361213</v>
      </c>
      <c r="U325" s="54"/>
      <c r="V325" s="51">
        <v>3867.5</v>
      </c>
      <c r="W325" s="51">
        <v>3050.58</v>
      </c>
      <c r="X325" s="52">
        <v>816.92000000000007</v>
      </c>
      <c r="Y325" s="53">
        <v>0.26779169862780194</v>
      </c>
      <c r="Z325" s="56"/>
      <c r="AA325" s="57">
        <v>175.5</v>
      </c>
      <c r="AB325" s="58"/>
      <c r="AC325" s="59">
        <v>261.5</v>
      </c>
      <c r="AD325" s="59">
        <v>261.5</v>
      </c>
      <c r="AE325" s="59">
        <v>261.12</v>
      </c>
      <c r="AF325" s="59">
        <v>261.37</v>
      </c>
      <c r="AG325" s="59">
        <v>261.37</v>
      </c>
      <c r="AH325" s="59">
        <v>261.37</v>
      </c>
      <c r="AI325" s="59">
        <v>261.37</v>
      </c>
      <c r="AJ325" s="59">
        <v>261.37</v>
      </c>
      <c r="AK325" s="59">
        <v>261.37</v>
      </c>
      <c r="AL325" s="59">
        <v>261.37</v>
      </c>
      <c r="AM325" s="59">
        <v>261.37</v>
      </c>
      <c r="AN325" s="59">
        <v>261.37</v>
      </c>
      <c r="AO325" s="58"/>
      <c r="AP325" s="59">
        <v>296.99</v>
      </c>
      <c r="AQ325" s="59">
        <v>296.99</v>
      </c>
      <c r="AR325" s="59">
        <v>389.51</v>
      </c>
      <c r="AS325" s="59">
        <v>327.83</v>
      </c>
      <c r="AT325" s="59">
        <v>327.83</v>
      </c>
      <c r="AU325" s="59">
        <v>327.83</v>
      </c>
      <c r="AV325" s="59">
        <v>327.83</v>
      </c>
      <c r="AW325" s="59">
        <v>327.83</v>
      </c>
      <c r="AX325" s="59">
        <v>327.83</v>
      </c>
      <c r="AY325" s="59">
        <v>327.83</v>
      </c>
      <c r="AZ325" s="59">
        <v>327.83</v>
      </c>
      <c r="BA325" s="59">
        <v>0</v>
      </c>
    </row>
    <row r="326" spans="1:53" s="46" customFormat="1" outlineLevel="2">
      <c r="A326" s="46" t="s">
        <v>932</v>
      </c>
      <c r="B326" s="47" t="s">
        <v>933</v>
      </c>
      <c r="C326" s="48" t="s">
        <v>934</v>
      </c>
      <c r="D326" s="49"/>
      <c r="E326" s="50"/>
      <c r="F326" s="51">
        <v>0</v>
      </c>
      <c r="G326" s="51">
        <v>0</v>
      </c>
      <c r="H326" s="52">
        <v>0</v>
      </c>
      <c r="I326" s="53">
        <v>0</v>
      </c>
      <c r="J326" s="54"/>
      <c r="K326" s="51">
        <v>31625</v>
      </c>
      <c r="L326" s="51">
        <v>-116981</v>
      </c>
      <c r="M326" s="52">
        <v>148606</v>
      </c>
      <c r="N326" s="53">
        <v>1.2703430471615049</v>
      </c>
      <c r="O326" s="55"/>
      <c r="P326" s="54"/>
      <c r="Q326" s="51">
        <v>0</v>
      </c>
      <c r="R326" s="51">
        <v>0</v>
      </c>
      <c r="S326" s="52">
        <v>0</v>
      </c>
      <c r="T326" s="53">
        <v>0</v>
      </c>
      <c r="U326" s="54"/>
      <c r="V326" s="51">
        <v>31625</v>
      </c>
      <c r="W326" s="51">
        <v>-116981</v>
      </c>
      <c r="X326" s="52">
        <v>148606</v>
      </c>
      <c r="Y326" s="53">
        <v>1.2703430471615049</v>
      </c>
      <c r="Z326" s="56"/>
      <c r="AA326" s="57">
        <v>0</v>
      </c>
      <c r="AB326" s="58"/>
      <c r="AC326" s="59">
        <v>0</v>
      </c>
      <c r="AD326" s="59">
        <v>0</v>
      </c>
      <c r="AE326" s="59">
        <v>-116981</v>
      </c>
      <c r="AF326" s="59">
        <v>0</v>
      </c>
      <c r="AG326" s="59">
        <v>0</v>
      </c>
      <c r="AH326" s="59">
        <v>0</v>
      </c>
      <c r="AI326" s="59">
        <v>0</v>
      </c>
      <c r="AJ326" s="59">
        <v>0</v>
      </c>
      <c r="AK326" s="59">
        <v>0</v>
      </c>
      <c r="AL326" s="59">
        <v>0</v>
      </c>
      <c r="AM326" s="59">
        <v>0</v>
      </c>
      <c r="AN326" s="59">
        <v>0</v>
      </c>
      <c r="AO326" s="58"/>
      <c r="AP326" s="59">
        <v>0</v>
      </c>
      <c r="AQ326" s="59">
        <v>0</v>
      </c>
      <c r="AR326" s="59">
        <v>31625</v>
      </c>
      <c r="AS326" s="59">
        <v>0</v>
      </c>
      <c r="AT326" s="59">
        <v>0</v>
      </c>
      <c r="AU326" s="59">
        <v>0</v>
      </c>
      <c r="AV326" s="59">
        <v>0</v>
      </c>
      <c r="AW326" s="59">
        <v>0</v>
      </c>
      <c r="AX326" s="59">
        <v>0</v>
      </c>
      <c r="AY326" s="59">
        <v>0</v>
      </c>
      <c r="AZ326" s="59">
        <v>0</v>
      </c>
      <c r="BA326" s="59">
        <v>0</v>
      </c>
    </row>
    <row r="327" spans="1:53" s="46" customFormat="1" outlineLevel="2">
      <c r="A327" s="46" t="s">
        <v>935</v>
      </c>
      <c r="B327" s="47" t="s">
        <v>936</v>
      </c>
      <c r="C327" s="48" t="s">
        <v>937</v>
      </c>
      <c r="D327" s="49"/>
      <c r="E327" s="50"/>
      <c r="F327" s="51">
        <v>447.58</v>
      </c>
      <c r="G327" s="51">
        <v>354.91</v>
      </c>
      <c r="H327" s="52">
        <v>92.669999999999959</v>
      </c>
      <c r="I327" s="53">
        <v>0.26110845002958483</v>
      </c>
      <c r="J327" s="54"/>
      <c r="K327" s="51">
        <v>4923.38</v>
      </c>
      <c r="L327" s="51">
        <v>3904.03</v>
      </c>
      <c r="M327" s="52">
        <v>1019.3499999999999</v>
      </c>
      <c r="N327" s="53">
        <v>0.26110198948266278</v>
      </c>
      <c r="O327" s="55"/>
      <c r="P327" s="54"/>
      <c r="Q327" s="51">
        <v>1342.74</v>
      </c>
      <c r="R327" s="51">
        <v>1064.73</v>
      </c>
      <c r="S327" s="52">
        <v>278.01</v>
      </c>
      <c r="T327" s="53">
        <v>0.26110845002958494</v>
      </c>
      <c r="U327" s="54"/>
      <c r="V327" s="51">
        <v>5278.29</v>
      </c>
      <c r="W327" s="51">
        <v>4159.2300000000005</v>
      </c>
      <c r="X327" s="52">
        <v>1119.0599999999995</v>
      </c>
      <c r="Y327" s="53">
        <v>0.26905460866554609</v>
      </c>
      <c r="Z327" s="56"/>
      <c r="AA327" s="57">
        <v>255.20000000000002</v>
      </c>
      <c r="AB327" s="58"/>
      <c r="AC327" s="59">
        <v>343.71</v>
      </c>
      <c r="AD327" s="59">
        <v>343.71</v>
      </c>
      <c r="AE327" s="59">
        <v>377.33</v>
      </c>
      <c r="AF327" s="59">
        <v>354.91</v>
      </c>
      <c r="AG327" s="59">
        <v>354.91</v>
      </c>
      <c r="AH327" s="59">
        <v>354.91</v>
      </c>
      <c r="AI327" s="59">
        <v>354.91</v>
      </c>
      <c r="AJ327" s="59">
        <v>354.91</v>
      </c>
      <c r="AK327" s="59">
        <v>354.91</v>
      </c>
      <c r="AL327" s="59">
        <v>354.91</v>
      </c>
      <c r="AM327" s="59">
        <v>354.91</v>
      </c>
      <c r="AN327" s="59">
        <v>354.91</v>
      </c>
      <c r="AO327" s="58"/>
      <c r="AP327" s="59">
        <v>361.16</v>
      </c>
      <c r="AQ327" s="59">
        <v>361.16</v>
      </c>
      <c r="AR327" s="59">
        <v>620.41999999999996</v>
      </c>
      <c r="AS327" s="59">
        <v>447.58</v>
      </c>
      <c r="AT327" s="59">
        <v>447.58</v>
      </c>
      <c r="AU327" s="59">
        <v>447.58</v>
      </c>
      <c r="AV327" s="59">
        <v>447.58</v>
      </c>
      <c r="AW327" s="59">
        <v>447.58</v>
      </c>
      <c r="AX327" s="59">
        <v>447.58</v>
      </c>
      <c r="AY327" s="59">
        <v>447.58</v>
      </c>
      <c r="AZ327" s="59">
        <v>447.58</v>
      </c>
      <c r="BA327" s="59">
        <v>0</v>
      </c>
    </row>
    <row r="328" spans="1:53" s="46" customFormat="1" outlineLevel="2">
      <c r="A328" s="46" t="s">
        <v>938</v>
      </c>
      <c r="B328" s="47" t="s">
        <v>939</v>
      </c>
      <c r="C328" s="48" t="s">
        <v>940</v>
      </c>
      <c r="D328" s="49"/>
      <c r="E328" s="50"/>
      <c r="F328" s="51">
        <v>-360228.74</v>
      </c>
      <c r="G328" s="51">
        <v>-332134.25</v>
      </c>
      <c r="H328" s="52">
        <v>-28094.489999999991</v>
      </c>
      <c r="I328" s="53">
        <v>-8.4587753295542356E-2</v>
      </c>
      <c r="J328" s="54"/>
      <c r="K328" s="51">
        <v>-3962516.16</v>
      </c>
      <c r="L328" s="51">
        <v>-3653476.74</v>
      </c>
      <c r="M328" s="52">
        <v>-309039.41999999993</v>
      </c>
      <c r="N328" s="53">
        <v>-8.458776173842561E-2</v>
      </c>
      <c r="O328" s="55"/>
      <c r="P328" s="54"/>
      <c r="Q328" s="51">
        <v>-1080686.22</v>
      </c>
      <c r="R328" s="51">
        <v>-996402.75</v>
      </c>
      <c r="S328" s="52">
        <v>-84283.469999999972</v>
      </c>
      <c r="T328" s="53">
        <v>-8.4587753295542356E-2</v>
      </c>
      <c r="U328" s="54"/>
      <c r="V328" s="51">
        <v>-4294650.41</v>
      </c>
      <c r="W328" s="51">
        <v>-3901756.2800000003</v>
      </c>
      <c r="X328" s="52">
        <v>-392894.12999999989</v>
      </c>
      <c r="Y328" s="53">
        <v>-0.10069673803408342</v>
      </c>
      <c r="Z328" s="56"/>
      <c r="AA328" s="57">
        <v>-248279.54</v>
      </c>
      <c r="AB328" s="58"/>
      <c r="AC328" s="59">
        <v>-328216.91000000003</v>
      </c>
      <c r="AD328" s="59">
        <v>-328216.91000000003</v>
      </c>
      <c r="AE328" s="59">
        <v>-339968.92</v>
      </c>
      <c r="AF328" s="59">
        <v>-332134.25</v>
      </c>
      <c r="AG328" s="59">
        <v>-332134.25</v>
      </c>
      <c r="AH328" s="59">
        <v>-332134.25</v>
      </c>
      <c r="AI328" s="59">
        <v>-332134.25</v>
      </c>
      <c r="AJ328" s="59">
        <v>-332134.25</v>
      </c>
      <c r="AK328" s="59">
        <v>-332134.25</v>
      </c>
      <c r="AL328" s="59">
        <v>-332134.25</v>
      </c>
      <c r="AM328" s="59">
        <v>-332134.25</v>
      </c>
      <c r="AN328" s="59">
        <v>-332134.25</v>
      </c>
      <c r="AO328" s="58"/>
      <c r="AP328" s="59">
        <v>-362939.17</v>
      </c>
      <c r="AQ328" s="59">
        <v>-362939.17</v>
      </c>
      <c r="AR328" s="59">
        <v>-354807.9</v>
      </c>
      <c r="AS328" s="59">
        <v>-360228.74</v>
      </c>
      <c r="AT328" s="59">
        <v>-360228.74</v>
      </c>
      <c r="AU328" s="59">
        <v>-360228.74</v>
      </c>
      <c r="AV328" s="59">
        <v>-360228.74</v>
      </c>
      <c r="AW328" s="59">
        <v>-360228.74</v>
      </c>
      <c r="AX328" s="59">
        <v>-360228.74</v>
      </c>
      <c r="AY328" s="59">
        <v>-360228.74</v>
      </c>
      <c r="AZ328" s="59">
        <v>-360228.74</v>
      </c>
      <c r="BA328" s="59">
        <v>0</v>
      </c>
    </row>
    <row r="329" spans="1:53" s="46" customFormat="1" outlineLevel="2">
      <c r="A329" s="46" t="s">
        <v>941</v>
      </c>
      <c r="B329" s="47" t="s">
        <v>942</v>
      </c>
      <c r="C329" s="48" t="s">
        <v>943</v>
      </c>
      <c r="D329" s="49"/>
      <c r="E329" s="50"/>
      <c r="F329" s="51">
        <v>-90123.8</v>
      </c>
      <c r="G329" s="51">
        <v>-78498.27</v>
      </c>
      <c r="H329" s="52">
        <v>-11625.529999999999</v>
      </c>
      <c r="I329" s="53">
        <v>-0.14809918740884351</v>
      </c>
      <c r="J329" s="54"/>
      <c r="K329" s="51">
        <v>-1041337.18</v>
      </c>
      <c r="L329" s="51">
        <v>-905717.3</v>
      </c>
      <c r="M329" s="52">
        <v>-135619.88</v>
      </c>
      <c r="N329" s="53">
        <v>-0.14973753951702148</v>
      </c>
      <c r="O329" s="55"/>
      <c r="P329" s="54"/>
      <c r="Q329" s="51">
        <v>-275743.46000000002</v>
      </c>
      <c r="R329" s="51">
        <v>-236975.62</v>
      </c>
      <c r="S329" s="52">
        <v>-38767.840000000026</v>
      </c>
      <c r="T329" s="53">
        <v>-0.1635942127717612</v>
      </c>
      <c r="U329" s="54"/>
      <c r="V329" s="51">
        <v>-1136683.1400000001</v>
      </c>
      <c r="W329" s="51">
        <v>-970904.12</v>
      </c>
      <c r="X329" s="52">
        <v>-165779.02000000014</v>
      </c>
      <c r="Y329" s="53">
        <v>-0.17074705584728608</v>
      </c>
      <c r="Z329" s="56"/>
      <c r="AA329" s="57">
        <v>-65186.82</v>
      </c>
      <c r="AB329" s="58"/>
      <c r="AC329" s="59">
        <v>-108111.8</v>
      </c>
      <c r="AD329" s="59">
        <v>-79249.06</v>
      </c>
      <c r="AE329" s="59">
        <v>-81083.12</v>
      </c>
      <c r="AF329" s="59">
        <v>-64274.9</v>
      </c>
      <c r="AG329" s="59">
        <v>-74732.81</v>
      </c>
      <c r="AH329" s="59">
        <v>-70170.070000000007</v>
      </c>
      <c r="AI329" s="59">
        <v>-111915.02</v>
      </c>
      <c r="AJ329" s="59">
        <v>-79204.900000000009</v>
      </c>
      <c r="AK329" s="59">
        <v>-78088.290000000008</v>
      </c>
      <c r="AL329" s="59">
        <v>-80389.06</v>
      </c>
      <c r="AM329" s="59">
        <v>-78498.27</v>
      </c>
      <c r="AN329" s="59">
        <v>-95345.96</v>
      </c>
      <c r="AO329" s="58"/>
      <c r="AP329" s="59">
        <v>-75550.650000000009</v>
      </c>
      <c r="AQ329" s="59">
        <v>-77453.820000000007</v>
      </c>
      <c r="AR329" s="59">
        <v>-67445.81</v>
      </c>
      <c r="AS329" s="59">
        <v>-98889.41</v>
      </c>
      <c r="AT329" s="59">
        <v>-106670.19</v>
      </c>
      <c r="AU329" s="59">
        <v>-100272.48</v>
      </c>
      <c r="AV329" s="59">
        <v>-140640.21</v>
      </c>
      <c r="AW329" s="59">
        <v>-98671.150000000009</v>
      </c>
      <c r="AX329" s="59">
        <v>-92104.57</v>
      </c>
      <c r="AY329" s="59">
        <v>-93515.09</v>
      </c>
      <c r="AZ329" s="59">
        <v>-90123.8</v>
      </c>
      <c r="BA329" s="59">
        <v>-37251.49</v>
      </c>
    </row>
    <row r="330" spans="1:53" s="46" customFormat="1" outlineLevel="2">
      <c r="A330" s="46" t="s">
        <v>944</v>
      </c>
      <c r="B330" s="47" t="s">
        <v>945</v>
      </c>
      <c r="C330" s="48" t="s">
        <v>946</v>
      </c>
      <c r="D330" s="49"/>
      <c r="E330" s="50"/>
      <c r="F330" s="51">
        <v>-183916.24</v>
      </c>
      <c r="G330" s="51">
        <v>-172127.49</v>
      </c>
      <c r="H330" s="52">
        <v>-11788.75</v>
      </c>
      <c r="I330" s="53">
        <v>-6.8488479091863827E-2</v>
      </c>
      <c r="J330" s="54"/>
      <c r="K330" s="51">
        <v>-2109576.5</v>
      </c>
      <c r="L330" s="51">
        <v>-1974651.31</v>
      </c>
      <c r="M330" s="52">
        <v>-134925.18999999994</v>
      </c>
      <c r="N330" s="53">
        <v>-6.8328615445528929E-2</v>
      </c>
      <c r="O330" s="55"/>
      <c r="P330" s="54"/>
      <c r="Q330" s="51">
        <v>-558844.4</v>
      </c>
      <c r="R330" s="51">
        <v>-519023.46</v>
      </c>
      <c r="S330" s="52">
        <v>-39820.94</v>
      </c>
      <c r="T330" s="53">
        <v>-7.6722813261658737E-2</v>
      </c>
      <c r="U330" s="54"/>
      <c r="V330" s="51">
        <v>-2319011.63</v>
      </c>
      <c r="W330" s="51">
        <v>-2137979.7200000002</v>
      </c>
      <c r="X330" s="52">
        <v>-181031.90999999968</v>
      </c>
      <c r="Y330" s="53">
        <v>-8.4674287743009863E-2</v>
      </c>
      <c r="Z330" s="56"/>
      <c r="AA330" s="57">
        <v>-163328.41</v>
      </c>
      <c r="AB330" s="58"/>
      <c r="AC330" s="59">
        <v>-230939.83000000002</v>
      </c>
      <c r="AD330" s="59">
        <v>-168951.38</v>
      </c>
      <c r="AE330" s="59">
        <v>-173361.36000000002</v>
      </c>
      <c r="AF330" s="59">
        <v>-141283.57</v>
      </c>
      <c r="AG330" s="59">
        <v>-164738.22</v>
      </c>
      <c r="AH330" s="59">
        <v>-155029.15</v>
      </c>
      <c r="AI330" s="59">
        <v>-246859.66</v>
      </c>
      <c r="AJ330" s="59">
        <v>-174464.68</v>
      </c>
      <c r="AK330" s="59">
        <v>-171432.7</v>
      </c>
      <c r="AL330" s="59">
        <v>-175463.27</v>
      </c>
      <c r="AM330" s="59">
        <v>-172127.49</v>
      </c>
      <c r="AN330" s="59">
        <v>-209435.13</v>
      </c>
      <c r="AO330" s="58"/>
      <c r="AP330" s="59">
        <v>-144324.81</v>
      </c>
      <c r="AQ330" s="59">
        <v>-148579.17000000001</v>
      </c>
      <c r="AR330" s="59">
        <v>-128958.57</v>
      </c>
      <c r="AS330" s="59">
        <v>-209979.55000000002</v>
      </c>
      <c r="AT330" s="59">
        <v>-226783.38</v>
      </c>
      <c r="AU330" s="59">
        <v>-213235.65</v>
      </c>
      <c r="AV330" s="59">
        <v>-281480.69</v>
      </c>
      <c r="AW330" s="59">
        <v>-197390.28</v>
      </c>
      <c r="AX330" s="59">
        <v>-183959.92</v>
      </c>
      <c r="AY330" s="59">
        <v>-190968.24</v>
      </c>
      <c r="AZ330" s="59">
        <v>-183916.24</v>
      </c>
      <c r="BA330" s="59">
        <v>-74747.41</v>
      </c>
    </row>
    <row r="331" spans="1:53" s="46" customFormat="1" outlineLevel="2">
      <c r="A331" s="46" t="s">
        <v>947</v>
      </c>
      <c r="B331" s="47" t="s">
        <v>948</v>
      </c>
      <c r="C331" s="48" t="s">
        <v>949</v>
      </c>
      <c r="D331" s="49"/>
      <c r="E331" s="50"/>
      <c r="F331" s="51">
        <v>-55288.03</v>
      </c>
      <c r="G331" s="51">
        <v>-64198.01</v>
      </c>
      <c r="H331" s="52">
        <v>8909.9800000000032</v>
      </c>
      <c r="I331" s="53">
        <v>0.1387890372302818</v>
      </c>
      <c r="J331" s="54"/>
      <c r="K331" s="51">
        <v>-688363.51</v>
      </c>
      <c r="L331" s="51">
        <v>-656096.32999999996</v>
      </c>
      <c r="M331" s="52">
        <v>-32267.180000000051</v>
      </c>
      <c r="N331" s="53">
        <v>-4.918055249600322E-2</v>
      </c>
      <c r="O331" s="55"/>
      <c r="P331" s="54"/>
      <c r="Q331" s="51">
        <v>-176884.65</v>
      </c>
      <c r="R331" s="51">
        <v>-190550.71</v>
      </c>
      <c r="S331" s="52">
        <v>13666.059999999998</v>
      </c>
      <c r="T331" s="53">
        <v>7.1718756650132651E-2</v>
      </c>
      <c r="U331" s="54"/>
      <c r="V331" s="51">
        <v>-801097.65</v>
      </c>
      <c r="W331" s="51">
        <v>-720695.1</v>
      </c>
      <c r="X331" s="52">
        <v>-80402.550000000047</v>
      </c>
      <c r="Y331" s="53">
        <v>-0.11156250403256529</v>
      </c>
      <c r="Z331" s="56"/>
      <c r="AA331" s="57">
        <v>-64598.770000000004</v>
      </c>
      <c r="AB331" s="58"/>
      <c r="AC331" s="59">
        <v>-75006.67</v>
      </c>
      <c r="AD331" s="59">
        <v>-53460.03</v>
      </c>
      <c r="AE331" s="59">
        <v>-54986.35</v>
      </c>
      <c r="AF331" s="59">
        <v>-42432.03</v>
      </c>
      <c r="AG331" s="59">
        <v>-56539.83</v>
      </c>
      <c r="AH331" s="59">
        <v>-49351.21</v>
      </c>
      <c r="AI331" s="59">
        <v>-75043.820000000007</v>
      </c>
      <c r="AJ331" s="59">
        <v>-58725.68</v>
      </c>
      <c r="AK331" s="59">
        <v>-67671.87</v>
      </c>
      <c r="AL331" s="59">
        <v>-58680.83</v>
      </c>
      <c r="AM331" s="59">
        <v>-64198.01</v>
      </c>
      <c r="AN331" s="59">
        <v>-112734.14</v>
      </c>
      <c r="AO331" s="58"/>
      <c r="AP331" s="59">
        <v>-86940.46</v>
      </c>
      <c r="AQ331" s="59">
        <v>-71099.37</v>
      </c>
      <c r="AR331" s="59">
        <v>-62709.48</v>
      </c>
      <c r="AS331" s="59">
        <v>-52978.28</v>
      </c>
      <c r="AT331" s="59">
        <v>-54467.76</v>
      </c>
      <c r="AU331" s="59">
        <v>-51180.61</v>
      </c>
      <c r="AV331" s="59">
        <v>-76538.540000000008</v>
      </c>
      <c r="AW331" s="59">
        <v>-55564.36</v>
      </c>
      <c r="AX331" s="59">
        <v>-62973.060000000005</v>
      </c>
      <c r="AY331" s="59">
        <v>-58623.56</v>
      </c>
      <c r="AZ331" s="59">
        <v>-55288.03</v>
      </c>
      <c r="BA331" s="59">
        <v>-23184.38</v>
      </c>
    </row>
    <row r="332" spans="1:53" s="46" customFormat="1" outlineLevel="2">
      <c r="A332" s="46" t="s">
        <v>950</v>
      </c>
      <c r="B332" s="47" t="s">
        <v>951</v>
      </c>
      <c r="C332" s="48" t="s">
        <v>952</v>
      </c>
      <c r="D332" s="49"/>
      <c r="E332" s="50"/>
      <c r="F332" s="51">
        <v>-12457.36</v>
      </c>
      <c r="G332" s="51">
        <v>-11511.98</v>
      </c>
      <c r="H332" s="52">
        <v>-945.38000000000102</v>
      </c>
      <c r="I332" s="53">
        <v>-8.2121407438164512E-2</v>
      </c>
      <c r="J332" s="54"/>
      <c r="K332" s="51">
        <v>-147211.51</v>
      </c>
      <c r="L332" s="51">
        <v>-137837.06</v>
      </c>
      <c r="M332" s="52">
        <v>-9374.4500000000116</v>
      </c>
      <c r="N332" s="53">
        <v>-6.8011099482243834E-2</v>
      </c>
      <c r="O332" s="55"/>
      <c r="P332" s="54"/>
      <c r="Q332" s="51">
        <v>-38058.53</v>
      </c>
      <c r="R332" s="51">
        <v>-34578.69</v>
      </c>
      <c r="S332" s="52">
        <v>-3479.8399999999965</v>
      </c>
      <c r="T332" s="53">
        <v>-0.10063539133495214</v>
      </c>
      <c r="U332" s="54"/>
      <c r="V332" s="51">
        <v>-161283.64000000001</v>
      </c>
      <c r="W332" s="51">
        <v>-148431.9</v>
      </c>
      <c r="X332" s="52">
        <v>-12851.74000000002</v>
      </c>
      <c r="Y332" s="53">
        <v>-8.6583409630948738E-2</v>
      </c>
      <c r="Z332" s="56"/>
      <c r="AA332" s="57">
        <v>-10594.84</v>
      </c>
      <c r="AB332" s="58"/>
      <c r="AC332" s="59">
        <v>-17713.09</v>
      </c>
      <c r="AD332" s="59">
        <v>-12953.720000000001</v>
      </c>
      <c r="AE332" s="59">
        <v>-13270.85</v>
      </c>
      <c r="AF332" s="59">
        <v>-9345.06</v>
      </c>
      <c r="AG332" s="59">
        <v>-10984.92</v>
      </c>
      <c r="AH332" s="59">
        <v>-10402.23</v>
      </c>
      <c r="AI332" s="59">
        <v>-16781.490000000002</v>
      </c>
      <c r="AJ332" s="59">
        <v>-11807.01</v>
      </c>
      <c r="AK332" s="59">
        <v>-11475.81</v>
      </c>
      <c r="AL332" s="59">
        <v>-11590.9</v>
      </c>
      <c r="AM332" s="59">
        <v>-11511.98</v>
      </c>
      <c r="AN332" s="59">
        <v>-14072.130000000001</v>
      </c>
      <c r="AO332" s="58"/>
      <c r="AP332" s="59">
        <v>-11687.24</v>
      </c>
      <c r="AQ332" s="59">
        <v>-11994.35</v>
      </c>
      <c r="AR332" s="59">
        <v>-10435.370000000001</v>
      </c>
      <c r="AS332" s="59">
        <v>-13608.970000000001</v>
      </c>
      <c r="AT332" s="59">
        <v>-14673.37</v>
      </c>
      <c r="AU332" s="59">
        <v>-13838.11</v>
      </c>
      <c r="AV332" s="59">
        <v>-19341.91</v>
      </c>
      <c r="AW332" s="59">
        <v>-13573.66</v>
      </c>
      <c r="AX332" s="59">
        <v>-12683.12</v>
      </c>
      <c r="AY332" s="59">
        <v>-12918.050000000001</v>
      </c>
      <c r="AZ332" s="59">
        <v>-12457.36</v>
      </c>
      <c r="BA332" s="59">
        <v>-5219.0600000000004</v>
      </c>
    </row>
    <row r="333" spans="1:53" s="46" customFormat="1" outlineLevel="2">
      <c r="A333" s="46" t="s">
        <v>953</v>
      </c>
      <c r="B333" s="47" t="s">
        <v>954</v>
      </c>
      <c r="C333" s="48" t="s">
        <v>955</v>
      </c>
      <c r="D333" s="49"/>
      <c r="E333" s="50"/>
      <c r="F333" s="51">
        <v>-46299.93</v>
      </c>
      <c r="G333" s="51">
        <v>-62797.090000000004</v>
      </c>
      <c r="H333" s="52">
        <v>16497.160000000003</v>
      </c>
      <c r="I333" s="53">
        <v>0.2627058037243446</v>
      </c>
      <c r="J333" s="54"/>
      <c r="K333" s="51">
        <v>-529345.14</v>
      </c>
      <c r="L333" s="51">
        <v>-668422.17000000004</v>
      </c>
      <c r="M333" s="52">
        <v>139077.03000000003</v>
      </c>
      <c r="N333" s="53">
        <v>0.20806764982077122</v>
      </c>
      <c r="O333" s="55"/>
      <c r="P333" s="54"/>
      <c r="Q333" s="51">
        <v>-140455.6</v>
      </c>
      <c r="R333" s="51">
        <v>-172201.55000000002</v>
      </c>
      <c r="S333" s="52">
        <v>31745.950000000012</v>
      </c>
      <c r="T333" s="53">
        <v>0.18435345094164371</v>
      </c>
      <c r="U333" s="54"/>
      <c r="V333" s="51">
        <v>-596811.58000000007</v>
      </c>
      <c r="W333" s="51">
        <v>-720320.92</v>
      </c>
      <c r="X333" s="52">
        <v>123509.33999999997</v>
      </c>
      <c r="Y333" s="53">
        <v>0.17146432454023403</v>
      </c>
      <c r="Z333" s="56"/>
      <c r="AA333" s="57">
        <v>-51898.75</v>
      </c>
      <c r="AB333" s="58"/>
      <c r="AC333" s="59">
        <v>-65526.79</v>
      </c>
      <c r="AD333" s="59">
        <v>-58850.25</v>
      </c>
      <c r="AE333" s="59">
        <v>-57748.15</v>
      </c>
      <c r="AF333" s="59">
        <v>-64059.79</v>
      </c>
      <c r="AG333" s="59">
        <v>-64011.83</v>
      </c>
      <c r="AH333" s="59">
        <v>-51624.9</v>
      </c>
      <c r="AI333" s="59">
        <v>-79235.259999999995</v>
      </c>
      <c r="AJ333" s="59">
        <v>-55163.65</v>
      </c>
      <c r="AK333" s="59">
        <v>-53960.700000000004</v>
      </c>
      <c r="AL333" s="59">
        <v>-55443.76</v>
      </c>
      <c r="AM333" s="59">
        <v>-62797.090000000004</v>
      </c>
      <c r="AN333" s="59">
        <v>-67466.44</v>
      </c>
      <c r="AO333" s="58"/>
      <c r="AP333" s="59">
        <v>-41007.15</v>
      </c>
      <c r="AQ333" s="59">
        <v>-37742.57</v>
      </c>
      <c r="AR333" s="59">
        <v>-36665.86</v>
      </c>
      <c r="AS333" s="59">
        <v>-51969.120000000003</v>
      </c>
      <c r="AT333" s="59">
        <v>-59459.23</v>
      </c>
      <c r="AU333" s="59">
        <v>-46422.559999999998</v>
      </c>
      <c r="AV333" s="59">
        <v>-69559.39</v>
      </c>
      <c r="AW333" s="59">
        <v>-46063.66</v>
      </c>
      <c r="AX333" s="59">
        <v>-50530.69</v>
      </c>
      <c r="AY333" s="59">
        <v>-43624.98</v>
      </c>
      <c r="AZ333" s="59">
        <v>-46299.93</v>
      </c>
      <c r="BA333" s="59">
        <v>0</v>
      </c>
    </row>
    <row r="334" spans="1:53" s="46" customFormat="1" outlineLevel="2">
      <c r="A334" s="46" t="s">
        <v>956</v>
      </c>
      <c r="B334" s="47" t="s">
        <v>957</v>
      </c>
      <c r="C334" s="48" t="s">
        <v>958</v>
      </c>
      <c r="D334" s="49"/>
      <c r="E334" s="50"/>
      <c r="F334" s="51">
        <v>28548.02</v>
      </c>
      <c r="G334" s="51">
        <v>49966.32</v>
      </c>
      <c r="H334" s="52">
        <v>-21418.3</v>
      </c>
      <c r="I334" s="53">
        <v>-0.42865474183409946</v>
      </c>
      <c r="J334" s="54"/>
      <c r="K334" s="51">
        <v>-139055.96</v>
      </c>
      <c r="L334" s="51">
        <v>-12031.69</v>
      </c>
      <c r="M334" s="52">
        <v>-127024.26999999999</v>
      </c>
      <c r="N334" s="53" t="s">
        <v>157</v>
      </c>
      <c r="O334" s="55"/>
      <c r="P334" s="54"/>
      <c r="Q334" s="51">
        <v>-21427.52</v>
      </c>
      <c r="R334" s="51">
        <v>-51582.6</v>
      </c>
      <c r="S334" s="52">
        <v>30155.079999999998</v>
      </c>
      <c r="T334" s="53">
        <v>0.58459790704617443</v>
      </c>
      <c r="U334" s="54"/>
      <c r="V334" s="51">
        <v>-27255.279999999984</v>
      </c>
      <c r="W334" s="51">
        <v>-43454.82</v>
      </c>
      <c r="X334" s="52">
        <v>16199.540000000015</v>
      </c>
      <c r="Y334" s="53">
        <v>0.37279040621960957</v>
      </c>
      <c r="Z334" s="56"/>
      <c r="AA334" s="57">
        <v>-31423.13</v>
      </c>
      <c r="AB334" s="58"/>
      <c r="AC334" s="59">
        <v>64514.01</v>
      </c>
      <c r="AD334" s="59">
        <v>3563.79</v>
      </c>
      <c r="AE334" s="59">
        <v>-46659.020000000004</v>
      </c>
      <c r="AF334" s="59">
        <v>26513.21</v>
      </c>
      <c r="AG334" s="59">
        <v>-51545.46</v>
      </c>
      <c r="AH334" s="59">
        <v>-62707</v>
      </c>
      <c r="AI334" s="59">
        <v>124435.5</v>
      </c>
      <c r="AJ334" s="59">
        <v>-18564.12</v>
      </c>
      <c r="AK334" s="59">
        <v>-57143.35</v>
      </c>
      <c r="AL334" s="59">
        <v>-44405.57</v>
      </c>
      <c r="AM334" s="59">
        <v>49966.32</v>
      </c>
      <c r="AN334" s="59">
        <v>111800.68000000001</v>
      </c>
      <c r="AO334" s="58"/>
      <c r="AP334" s="59">
        <v>-28787.52</v>
      </c>
      <c r="AQ334" s="59">
        <v>23516.44</v>
      </c>
      <c r="AR334" s="59">
        <v>-78387.42</v>
      </c>
      <c r="AS334" s="59">
        <v>-141844.72</v>
      </c>
      <c r="AT334" s="59">
        <v>19419.28</v>
      </c>
      <c r="AU334" s="59">
        <v>-74501.259999999995</v>
      </c>
      <c r="AV334" s="59">
        <v>223473.18</v>
      </c>
      <c r="AW334" s="59">
        <v>-60516.42</v>
      </c>
      <c r="AX334" s="59">
        <v>-40130.18</v>
      </c>
      <c r="AY334" s="59">
        <v>-9845.36</v>
      </c>
      <c r="AZ334" s="59">
        <v>28548.02</v>
      </c>
      <c r="BA334" s="59">
        <v>218898.04</v>
      </c>
    </row>
    <row r="335" spans="1:53" s="46" customFormat="1" outlineLevel="2">
      <c r="A335" s="46" t="s">
        <v>959</v>
      </c>
      <c r="B335" s="47" t="s">
        <v>960</v>
      </c>
      <c r="C335" s="48" t="s">
        <v>961</v>
      </c>
      <c r="D335" s="49"/>
      <c r="E335" s="50"/>
      <c r="F335" s="51">
        <v>18051.68</v>
      </c>
      <c r="G335" s="51">
        <v>18051.68</v>
      </c>
      <c r="H335" s="52">
        <v>0</v>
      </c>
      <c r="I335" s="53">
        <v>0</v>
      </c>
      <c r="J335" s="54"/>
      <c r="K335" s="51">
        <v>198568.48</v>
      </c>
      <c r="L335" s="51">
        <v>198568.48</v>
      </c>
      <c r="M335" s="52">
        <v>0</v>
      </c>
      <c r="N335" s="53">
        <v>0</v>
      </c>
      <c r="O335" s="55"/>
      <c r="P335" s="54"/>
      <c r="Q335" s="51">
        <v>54155.040000000001</v>
      </c>
      <c r="R335" s="51">
        <v>54155.040000000001</v>
      </c>
      <c r="S335" s="52">
        <v>0</v>
      </c>
      <c r="T335" s="53">
        <v>0</v>
      </c>
      <c r="U335" s="54"/>
      <c r="V335" s="51">
        <v>216620.16</v>
      </c>
      <c r="W335" s="51">
        <v>216620.16</v>
      </c>
      <c r="X335" s="52">
        <v>0</v>
      </c>
      <c r="Y335" s="53">
        <v>0</v>
      </c>
      <c r="Z335" s="56"/>
      <c r="AA335" s="57">
        <v>18051.68</v>
      </c>
      <c r="AB335" s="58"/>
      <c r="AC335" s="59">
        <v>18051.68</v>
      </c>
      <c r="AD335" s="59">
        <v>18051.68</v>
      </c>
      <c r="AE335" s="59">
        <v>18051.68</v>
      </c>
      <c r="AF335" s="59">
        <v>18051.68</v>
      </c>
      <c r="AG335" s="59">
        <v>18051.68</v>
      </c>
      <c r="AH335" s="59">
        <v>18051.68</v>
      </c>
      <c r="AI335" s="59">
        <v>18051.68</v>
      </c>
      <c r="AJ335" s="59">
        <v>18051.68</v>
      </c>
      <c r="AK335" s="59">
        <v>18051.68</v>
      </c>
      <c r="AL335" s="59">
        <v>18051.68</v>
      </c>
      <c r="AM335" s="59">
        <v>18051.68</v>
      </c>
      <c r="AN335" s="59">
        <v>18051.68</v>
      </c>
      <c r="AO335" s="58"/>
      <c r="AP335" s="59">
        <v>18051.68</v>
      </c>
      <c r="AQ335" s="59">
        <v>18051.68</v>
      </c>
      <c r="AR335" s="59">
        <v>18051.68</v>
      </c>
      <c r="AS335" s="59">
        <v>18051.68</v>
      </c>
      <c r="AT335" s="59">
        <v>18051.68</v>
      </c>
      <c r="AU335" s="59">
        <v>18051.68</v>
      </c>
      <c r="AV335" s="59">
        <v>18051.68</v>
      </c>
      <c r="AW335" s="59">
        <v>18051.68</v>
      </c>
      <c r="AX335" s="59">
        <v>18051.68</v>
      </c>
      <c r="AY335" s="59">
        <v>18051.68</v>
      </c>
      <c r="AZ335" s="59">
        <v>18051.68</v>
      </c>
      <c r="BA335" s="59">
        <v>0</v>
      </c>
    </row>
    <row r="336" spans="1:53" s="46" customFormat="1" outlineLevel="2">
      <c r="A336" s="46" t="s">
        <v>962</v>
      </c>
      <c r="B336" s="47" t="s">
        <v>963</v>
      </c>
      <c r="C336" s="48" t="s">
        <v>964</v>
      </c>
      <c r="D336" s="49"/>
      <c r="E336" s="50"/>
      <c r="F336" s="51">
        <v>14695.91</v>
      </c>
      <c r="G336" s="51">
        <v>-6183.5</v>
      </c>
      <c r="H336" s="52">
        <v>20879.41</v>
      </c>
      <c r="I336" s="53">
        <v>3.3766329748524297</v>
      </c>
      <c r="J336" s="54"/>
      <c r="K336" s="51">
        <v>161655.04000000001</v>
      </c>
      <c r="L336" s="51">
        <v>-68018.5</v>
      </c>
      <c r="M336" s="52">
        <v>229673.54</v>
      </c>
      <c r="N336" s="53">
        <v>3.3766334159089073</v>
      </c>
      <c r="O336" s="55"/>
      <c r="P336" s="54"/>
      <c r="Q336" s="51">
        <v>44087.73</v>
      </c>
      <c r="R336" s="51">
        <v>-18550.5</v>
      </c>
      <c r="S336" s="52">
        <v>62638.23</v>
      </c>
      <c r="T336" s="53">
        <v>3.3766329748524302</v>
      </c>
      <c r="U336" s="54"/>
      <c r="V336" s="51">
        <v>155471.54</v>
      </c>
      <c r="W336" s="51">
        <v>-138024.66</v>
      </c>
      <c r="X336" s="52">
        <v>293496.2</v>
      </c>
      <c r="Y336" s="53">
        <v>2.1264040788073668</v>
      </c>
      <c r="Z336" s="56"/>
      <c r="AA336" s="57">
        <v>-70006.16</v>
      </c>
      <c r="AB336" s="58"/>
      <c r="AC336" s="59">
        <v>2607.58</v>
      </c>
      <c r="AD336" s="59">
        <v>2607.58</v>
      </c>
      <c r="AE336" s="59">
        <v>-23765.66</v>
      </c>
      <c r="AF336" s="59">
        <v>-6183.5</v>
      </c>
      <c r="AG336" s="59">
        <v>-6183.5</v>
      </c>
      <c r="AH336" s="59">
        <v>-6183.5</v>
      </c>
      <c r="AI336" s="59">
        <v>-6183.5</v>
      </c>
      <c r="AJ336" s="59">
        <v>-6183.5</v>
      </c>
      <c r="AK336" s="59">
        <v>-6183.5</v>
      </c>
      <c r="AL336" s="59">
        <v>-6183.5</v>
      </c>
      <c r="AM336" s="59">
        <v>-6183.5</v>
      </c>
      <c r="AN336" s="59">
        <v>-6183.5</v>
      </c>
      <c r="AO336" s="58"/>
      <c r="AP336" s="59">
        <v>20968.84</v>
      </c>
      <c r="AQ336" s="59">
        <v>20968.84</v>
      </c>
      <c r="AR336" s="59">
        <v>2150.08</v>
      </c>
      <c r="AS336" s="59">
        <v>14695.91</v>
      </c>
      <c r="AT336" s="59">
        <v>14695.91</v>
      </c>
      <c r="AU336" s="59">
        <v>14695.91</v>
      </c>
      <c r="AV336" s="59">
        <v>14695.91</v>
      </c>
      <c r="AW336" s="59">
        <v>14695.91</v>
      </c>
      <c r="AX336" s="59">
        <v>14695.91</v>
      </c>
      <c r="AY336" s="59">
        <v>14695.91</v>
      </c>
      <c r="AZ336" s="59">
        <v>14695.91</v>
      </c>
      <c r="BA336" s="59">
        <v>0</v>
      </c>
    </row>
    <row r="337" spans="1:53" s="46" customFormat="1" outlineLevel="2">
      <c r="A337" s="46" t="s">
        <v>965</v>
      </c>
      <c r="B337" s="47" t="s">
        <v>966</v>
      </c>
      <c r="C337" s="48" t="s">
        <v>967</v>
      </c>
      <c r="D337" s="49"/>
      <c r="E337" s="50"/>
      <c r="F337" s="51">
        <v>11653.82</v>
      </c>
      <c r="G337" s="51">
        <v>10653.79</v>
      </c>
      <c r="H337" s="52">
        <v>1000.0299999999988</v>
      </c>
      <c r="I337" s="53">
        <v>9.386612651460173E-2</v>
      </c>
      <c r="J337" s="54"/>
      <c r="K337" s="51">
        <v>128187.38</v>
      </c>
      <c r="L337" s="51">
        <v>117086</v>
      </c>
      <c r="M337" s="52">
        <v>11101.380000000005</v>
      </c>
      <c r="N337" s="53">
        <v>9.4813897477068171E-2</v>
      </c>
      <c r="O337" s="55"/>
      <c r="P337" s="54"/>
      <c r="Q337" s="51">
        <v>34949.42</v>
      </c>
      <c r="R337" s="51">
        <v>31949.79</v>
      </c>
      <c r="S337" s="52">
        <v>2999.6299999999974</v>
      </c>
      <c r="T337" s="53">
        <v>9.3885750109781549E-2</v>
      </c>
      <c r="U337" s="54"/>
      <c r="V337" s="51">
        <v>138845.07</v>
      </c>
      <c r="W337" s="51">
        <v>127717.92</v>
      </c>
      <c r="X337" s="52">
        <v>11127.150000000009</v>
      </c>
      <c r="Y337" s="53">
        <v>8.7122856369724846E-2</v>
      </c>
      <c r="Z337" s="56"/>
      <c r="AA337" s="57">
        <v>10631.92</v>
      </c>
      <c r="AB337" s="58"/>
      <c r="AC337" s="59">
        <v>10640.65</v>
      </c>
      <c r="AD337" s="59">
        <v>10640.68</v>
      </c>
      <c r="AE337" s="59">
        <v>10640.43</v>
      </c>
      <c r="AF337" s="59">
        <v>10642.81</v>
      </c>
      <c r="AG337" s="59">
        <v>10642.81</v>
      </c>
      <c r="AH337" s="59">
        <v>10642.81</v>
      </c>
      <c r="AI337" s="59">
        <v>10642.81</v>
      </c>
      <c r="AJ337" s="59">
        <v>10643.210000000001</v>
      </c>
      <c r="AK337" s="59">
        <v>10645.15</v>
      </c>
      <c r="AL337" s="59">
        <v>10650.85</v>
      </c>
      <c r="AM337" s="59">
        <v>10653.79</v>
      </c>
      <c r="AN337" s="59">
        <v>10657.69</v>
      </c>
      <c r="AO337" s="58"/>
      <c r="AP337" s="59">
        <v>11616.37</v>
      </c>
      <c r="AQ337" s="59">
        <v>11663.35</v>
      </c>
      <c r="AR337" s="59">
        <v>11668.18</v>
      </c>
      <c r="AS337" s="59">
        <v>11665.37</v>
      </c>
      <c r="AT337" s="59">
        <v>11664.79</v>
      </c>
      <c r="AU337" s="59">
        <v>11657.92</v>
      </c>
      <c r="AV337" s="59">
        <v>11665.34</v>
      </c>
      <c r="AW337" s="59">
        <v>11636.64</v>
      </c>
      <c r="AX337" s="59">
        <v>11645.49</v>
      </c>
      <c r="AY337" s="59">
        <v>11650.11</v>
      </c>
      <c r="AZ337" s="59">
        <v>11653.82</v>
      </c>
      <c r="BA337" s="59">
        <v>0</v>
      </c>
    </row>
    <row r="338" spans="1:53" s="46" customFormat="1" outlineLevel="2">
      <c r="A338" s="46" t="s">
        <v>968</v>
      </c>
      <c r="B338" s="47" t="s">
        <v>969</v>
      </c>
      <c r="C338" s="48" t="s">
        <v>970</v>
      </c>
      <c r="D338" s="49"/>
      <c r="E338" s="50"/>
      <c r="F338" s="51">
        <v>479.65000000000003</v>
      </c>
      <c r="G338" s="51">
        <v>153.89000000000001</v>
      </c>
      <c r="H338" s="52">
        <v>325.76</v>
      </c>
      <c r="I338" s="53">
        <v>2.1168367015400609</v>
      </c>
      <c r="J338" s="54"/>
      <c r="K338" s="51">
        <v>3412.81</v>
      </c>
      <c r="L338" s="51">
        <v>923.88</v>
      </c>
      <c r="M338" s="52">
        <v>2488.9299999999998</v>
      </c>
      <c r="N338" s="53">
        <v>2.6939970558947048</v>
      </c>
      <c r="O338" s="55"/>
      <c r="P338" s="54"/>
      <c r="Q338" s="51">
        <v>2196.0500000000002</v>
      </c>
      <c r="R338" s="51">
        <v>610.05000000000007</v>
      </c>
      <c r="S338" s="52">
        <v>1586</v>
      </c>
      <c r="T338" s="53">
        <v>2.5997869027128919</v>
      </c>
      <c r="U338" s="54"/>
      <c r="V338" s="51">
        <v>3387.06</v>
      </c>
      <c r="W338" s="51">
        <v>1125.6300000000001</v>
      </c>
      <c r="X338" s="52">
        <v>2261.4299999999998</v>
      </c>
      <c r="Y338" s="53">
        <v>2.0090349404333572</v>
      </c>
      <c r="Z338" s="56"/>
      <c r="AA338" s="57">
        <v>201.75</v>
      </c>
      <c r="AB338" s="58"/>
      <c r="AC338" s="59">
        <v>28.97</v>
      </c>
      <c r="AD338" s="59">
        <v>10.46</v>
      </c>
      <c r="AE338" s="59">
        <v>89.54</v>
      </c>
      <c r="AF338" s="59">
        <v>202.34</v>
      </c>
      <c r="AG338" s="59">
        <v>-224</v>
      </c>
      <c r="AH338" s="59">
        <v>253.99</v>
      </c>
      <c r="AI338" s="59">
        <v>-47.230000000000004</v>
      </c>
      <c r="AJ338" s="59">
        <v>-0.24</v>
      </c>
      <c r="AK338" s="59">
        <v>186.12</v>
      </c>
      <c r="AL338" s="59">
        <v>270.04000000000002</v>
      </c>
      <c r="AM338" s="59">
        <v>153.89000000000001</v>
      </c>
      <c r="AN338" s="59">
        <v>-25.75</v>
      </c>
      <c r="AO338" s="58"/>
      <c r="AP338" s="59">
        <v>88</v>
      </c>
      <c r="AQ338" s="59">
        <v>77.3</v>
      </c>
      <c r="AR338" s="59">
        <v>279.68</v>
      </c>
      <c r="AS338" s="59">
        <v>618.44000000000005</v>
      </c>
      <c r="AT338" s="59">
        <v>4.58</v>
      </c>
      <c r="AU338" s="59">
        <v>30.400000000000002</v>
      </c>
      <c r="AV338" s="59">
        <v>107.11</v>
      </c>
      <c r="AW338" s="59">
        <v>11.25</v>
      </c>
      <c r="AX338" s="59">
        <v>228.09</v>
      </c>
      <c r="AY338" s="59">
        <v>1488.31</v>
      </c>
      <c r="AZ338" s="59">
        <v>479.65000000000003</v>
      </c>
      <c r="BA338" s="59">
        <v>0</v>
      </c>
    </row>
    <row r="339" spans="1:53" s="46" customFormat="1" outlineLevel="2">
      <c r="A339" s="46" t="s">
        <v>971</v>
      </c>
      <c r="B339" s="47" t="s">
        <v>972</v>
      </c>
      <c r="C339" s="48" t="s">
        <v>973</v>
      </c>
      <c r="D339" s="49"/>
      <c r="E339" s="50"/>
      <c r="F339" s="51">
        <v>0</v>
      </c>
      <c r="G339" s="51">
        <v>5.0600000000000005</v>
      </c>
      <c r="H339" s="52">
        <v>-5.0600000000000005</v>
      </c>
      <c r="I339" s="53" t="s">
        <v>157</v>
      </c>
      <c r="J339" s="54"/>
      <c r="K339" s="51">
        <v>-2.62</v>
      </c>
      <c r="L339" s="51">
        <v>-8.7000000000000011</v>
      </c>
      <c r="M339" s="52">
        <v>6.080000000000001</v>
      </c>
      <c r="N339" s="53">
        <v>0.69885057471264367</v>
      </c>
      <c r="O339" s="55"/>
      <c r="P339" s="54"/>
      <c r="Q339" s="51">
        <v>0</v>
      </c>
      <c r="R339" s="51">
        <v>3.5700000000000003</v>
      </c>
      <c r="S339" s="52">
        <v>-3.5700000000000003</v>
      </c>
      <c r="T339" s="53" t="s">
        <v>157</v>
      </c>
      <c r="U339" s="54"/>
      <c r="V339" s="51">
        <v>-5.0500000000000007</v>
      </c>
      <c r="W339" s="51">
        <v>5.0399999999999991</v>
      </c>
      <c r="X339" s="52">
        <v>-10.09</v>
      </c>
      <c r="Y339" s="53">
        <v>-2.0019841269841274</v>
      </c>
      <c r="Z339" s="56"/>
      <c r="AA339" s="57">
        <v>13.74</v>
      </c>
      <c r="AB339" s="58"/>
      <c r="AC339" s="59">
        <v>19.32</v>
      </c>
      <c r="AD339" s="59">
        <v>-12.22</v>
      </c>
      <c r="AE339" s="59">
        <v>-20.86</v>
      </c>
      <c r="AF339" s="59">
        <v>0</v>
      </c>
      <c r="AG339" s="59">
        <v>12.92</v>
      </c>
      <c r="AH339" s="59">
        <v>11.47</v>
      </c>
      <c r="AI339" s="59">
        <v>-10.47</v>
      </c>
      <c r="AJ339" s="59">
        <v>-12.43</v>
      </c>
      <c r="AK339" s="59">
        <v>0.57000000000000006</v>
      </c>
      <c r="AL339" s="59">
        <v>-2.06</v>
      </c>
      <c r="AM339" s="59">
        <v>5.0600000000000005</v>
      </c>
      <c r="AN339" s="59">
        <v>-2.4300000000000002</v>
      </c>
      <c r="AO339" s="58"/>
      <c r="AP339" s="59">
        <v>-2.62</v>
      </c>
      <c r="AQ339" s="59">
        <v>0</v>
      </c>
      <c r="AR339" s="59">
        <v>0</v>
      </c>
      <c r="AS339" s="59">
        <v>0</v>
      </c>
      <c r="AT339" s="59">
        <v>0</v>
      </c>
      <c r="AU339" s="59">
        <v>0</v>
      </c>
      <c r="AV339" s="59">
        <v>0</v>
      </c>
      <c r="AW339" s="59">
        <v>0</v>
      </c>
      <c r="AX339" s="59">
        <v>0</v>
      </c>
      <c r="AY339" s="59">
        <v>0</v>
      </c>
      <c r="AZ339" s="59">
        <v>0</v>
      </c>
      <c r="BA339" s="59">
        <v>0</v>
      </c>
    </row>
    <row r="340" spans="1:53" s="46" customFormat="1" outlineLevel="2">
      <c r="A340" s="46" t="s">
        <v>974</v>
      </c>
      <c r="B340" s="47" t="s">
        <v>975</v>
      </c>
      <c r="C340" s="48" t="s">
        <v>976</v>
      </c>
      <c r="D340" s="49"/>
      <c r="E340" s="50"/>
      <c r="F340" s="51">
        <v>63447.880000000005</v>
      </c>
      <c r="G340" s="51">
        <v>371827.62</v>
      </c>
      <c r="H340" s="52">
        <v>-308379.74</v>
      </c>
      <c r="I340" s="53">
        <v>-0.82936211139990079</v>
      </c>
      <c r="J340" s="54"/>
      <c r="K340" s="51">
        <v>721581.13</v>
      </c>
      <c r="L340" s="51">
        <v>2184537.7379999999</v>
      </c>
      <c r="M340" s="52">
        <v>-1462956.608</v>
      </c>
      <c r="N340" s="53">
        <v>-0.66968703838431931</v>
      </c>
      <c r="O340" s="55"/>
      <c r="P340" s="54"/>
      <c r="Q340" s="51">
        <v>264703.59000000003</v>
      </c>
      <c r="R340" s="51">
        <v>713389.3</v>
      </c>
      <c r="S340" s="52">
        <v>-448685.71</v>
      </c>
      <c r="T340" s="53">
        <v>-0.62894931280858846</v>
      </c>
      <c r="U340" s="54"/>
      <c r="V340" s="51">
        <v>1112537.28</v>
      </c>
      <c r="W340" s="51">
        <v>2404593.548</v>
      </c>
      <c r="X340" s="52">
        <v>-1292056.2679999999</v>
      </c>
      <c r="Y340" s="53">
        <v>-0.53732834352593872</v>
      </c>
      <c r="Z340" s="56"/>
      <c r="AA340" s="57">
        <v>220055.81</v>
      </c>
      <c r="AB340" s="58"/>
      <c r="AC340" s="59">
        <v>79226.39</v>
      </c>
      <c r="AD340" s="59">
        <v>68075.937999999995</v>
      </c>
      <c r="AE340" s="59">
        <v>77295.72</v>
      </c>
      <c r="AF340" s="59">
        <v>54090.76</v>
      </c>
      <c r="AG340" s="59">
        <v>331047.07</v>
      </c>
      <c r="AH340" s="59">
        <v>345380.8</v>
      </c>
      <c r="AI340" s="59">
        <v>296588.5</v>
      </c>
      <c r="AJ340" s="59">
        <v>219443.26</v>
      </c>
      <c r="AK340" s="59">
        <v>150252.6</v>
      </c>
      <c r="AL340" s="59">
        <v>191309.08000000002</v>
      </c>
      <c r="AM340" s="59">
        <v>371827.62</v>
      </c>
      <c r="AN340" s="59">
        <v>390956.15</v>
      </c>
      <c r="AO340" s="58"/>
      <c r="AP340" s="59">
        <v>13725.32</v>
      </c>
      <c r="AQ340" s="59">
        <v>63566.720000000001</v>
      </c>
      <c r="AR340" s="59">
        <v>147467.01</v>
      </c>
      <c r="AS340" s="59">
        <v>149112.22</v>
      </c>
      <c r="AT340" s="59">
        <v>7994.72</v>
      </c>
      <c r="AU340" s="59">
        <v>23838.959999999999</v>
      </c>
      <c r="AV340" s="59">
        <v>25169.88</v>
      </c>
      <c r="AW340" s="59">
        <v>26002.71</v>
      </c>
      <c r="AX340" s="59">
        <v>50602.97</v>
      </c>
      <c r="AY340" s="59">
        <v>150652.74</v>
      </c>
      <c r="AZ340" s="59">
        <v>63447.880000000005</v>
      </c>
      <c r="BA340" s="59">
        <v>-580.44000000000005</v>
      </c>
    </row>
    <row r="341" spans="1:53" s="46" customFormat="1" outlineLevel="2">
      <c r="A341" s="46" t="s">
        <v>977</v>
      </c>
      <c r="B341" s="47" t="s">
        <v>978</v>
      </c>
      <c r="C341" s="48" t="s">
        <v>979</v>
      </c>
      <c r="D341" s="49"/>
      <c r="E341" s="50"/>
      <c r="F341" s="51">
        <v>261.52</v>
      </c>
      <c r="G341" s="51">
        <v>696.16</v>
      </c>
      <c r="H341" s="52">
        <v>-434.64</v>
      </c>
      <c r="I341" s="53">
        <v>-0.62433923236037692</v>
      </c>
      <c r="J341" s="54"/>
      <c r="K341" s="51">
        <v>16773.37</v>
      </c>
      <c r="L341" s="51">
        <v>13582.69</v>
      </c>
      <c r="M341" s="52">
        <v>3190.6799999999985</v>
      </c>
      <c r="N341" s="53">
        <v>0.23490781281174777</v>
      </c>
      <c r="O341" s="55"/>
      <c r="P341" s="54"/>
      <c r="Q341" s="51">
        <v>4816.0600000000004</v>
      </c>
      <c r="R341" s="51">
        <v>3892.61</v>
      </c>
      <c r="S341" s="52">
        <v>923.45000000000027</v>
      </c>
      <c r="T341" s="53">
        <v>0.23723157470180681</v>
      </c>
      <c r="U341" s="54"/>
      <c r="V341" s="51">
        <v>16609.52</v>
      </c>
      <c r="W341" s="51">
        <v>14748.73</v>
      </c>
      <c r="X341" s="52">
        <v>1860.7900000000009</v>
      </c>
      <c r="Y341" s="53">
        <v>0.12616611735383323</v>
      </c>
      <c r="Z341" s="56"/>
      <c r="AA341" s="57">
        <v>1166.04</v>
      </c>
      <c r="AB341" s="58"/>
      <c r="AC341" s="59">
        <v>516.09</v>
      </c>
      <c r="AD341" s="59">
        <v>660.04</v>
      </c>
      <c r="AE341" s="59">
        <v>1038.68</v>
      </c>
      <c r="AF341" s="59">
        <v>534.29999999999995</v>
      </c>
      <c r="AG341" s="59">
        <v>2237.6799999999998</v>
      </c>
      <c r="AH341" s="59">
        <v>1808.43</v>
      </c>
      <c r="AI341" s="59">
        <v>2760.98</v>
      </c>
      <c r="AJ341" s="59">
        <v>133.88</v>
      </c>
      <c r="AK341" s="59">
        <v>576.14</v>
      </c>
      <c r="AL341" s="59">
        <v>2620.31</v>
      </c>
      <c r="AM341" s="59">
        <v>696.16</v>
      </c>
      <c r="AN341" s="59">
        <v>-163.85</v>
      </c>
      <c r="AO341" s="58"/>
      <c r="AP341" s="59">
        <v>1060.23</v>
      </c>
      <c r="AQ341" s="59">
        <v>639.22</v>
      </c>
      <c r="AR341" s="59">
        <v>840.88</v>
      </c>
      <c r="AS341" s="59">
        <v>533.12</v>
      </c>
      <c r="AT341" s="59">
        <v>1355.77</v>
      </c>
      <c r="AU341" s="59">
        <v>849.89</v>
      </c>
      <c r="AV341" s="59">
        <v>4201.13</v>
      </c>
      <c r="AW341" s="59">
        <v>2477.0700000000002</v>
      </c>
      <c r="AX341" s="59">
        <v>1218.5899999999999</v>
      </c>
      <c r="AY341" s="59">
        <v>3335.9500000000003</v>
      </c>
      <c r="AZ341" s="59">
        <v>261.52</v>
      </c>
      <c r="BA341" s="59">
        <v>0</v>
      </c>
    </row>
    <row r="342" spans="1:53" s="46" customFormat="1" outlineLevel="2">
      <c r="A342" s="46" t="s">
        <v>980</v>
      </c>
      <c r="B342" s="47" t="s">
        <v>981</v>
      </c>
      <c r="C342" s="48" t="s">
        <v>982</v>
      </c>
      <c r="D342" s="49"/>
      <c r="E342" s="50"/>
      <c r="F342" s="51">
        <v>1200</v>
      </c>
      <c r="G342" s="51">
        <v>0</v>
      </c>
      <c r="H342" s="52">
        <v>1200</v>
      </c>
      <c r="I342" s="53" t="s">
        <v>157</v>
      </c>
      <c r="J342" s="54"/>
      <c r="K342" s="51">
        <v>91712.61</v>
      </c>
      <c r="L342" s="51">
        <v>12274.06</v>
      </c>
      <c r="M342" s="52">
        <v>79438.55</v>
      </c>
      <c r="N342" s="53">
        <v>6.4720679221056443</v>
      </c>
      <c r="O342" s="55"/>
      <c r="P342" s="54"/>
      <c r="Q342" s="51">
        <v>11124.98</v>
      </c>
      <c r="R342" s="51">
        <v>707.31000000000006</v>
      </c>
      <c r="S342" s="52">
        <v>10417.67</v>
      </c>
      <c r="T342" s="53" t="s">
        <v>157</v>
      </c>
      <c r="U342" s="54"/>
      <c r="V342" s="51">
        <v>91712.61</v>
      </c>
      <c r="W342" s="51">
        <v>50421.89</v>
      </c>
      <c r="X342" s="52">
        <v>41290.720000000001</v>
      </c>
      <c r="Y342" s="53">
        <v>0.81890464637481863</v>
      </c>
      <c r="Z342" s="56"/>
      <c r="AA342" s="57">
        <v>38147.83</v>
      </c>
      <c r="AB342" s="58"/>
      <c r="AC342" s="59">
        <v>45</v>
      </c>
      <c r="AD342" s="59">
        <v>3472.81</v>
      </c>
      <c r="AE342" s="59">
        <v>3238.07</v>
      </c>
      <c r="AF342" s="59">
        <v>129.87</v>
      </c>
      <c r="AG342" s="59">
        <v>2050</v>
      </c>
      <c r="AH342" s="59">
        <v>2430</v>
      </c>
      <c r="AI342" s="59">
        <v>0</v>
      </c>
      <c r="AJ342" s="59">
        <v>201</v>
      </c>
      <c r="AK342" s="59">
        <v>707.31000000000006</v>
      </c>
      <c r="AL342" s="59">
        <v>0</v>
      </c>
      <c r="AM342" s="59">
        <v>0</v>
      </c>
      <c r="AN342" s="59">
        <v>0</v>
      </c>
      <c r="AO342" s="58"/>
      <c r="AP342" s="59">
        <v>763.33</v>
      </c>
      <c r="AQ342" s="59">
        <v>0</v>
      </c>
      <c r="AR342" s="59">
        <v>77293.56</v>
      </c>
      <c r="AS342" s="59">
        <v>0</v>
      </c>
      <c r="AT342" s="59">
        <v>830.77</v>
      </c>
      <c r="AU342" s="59">
        <v>0</v>
      </c>
      <c r="AV342" s="59">
        <v>500</v>
      </c>
      <c r="AW342" s="59">
        <v>1199.97</v>
      </c>
      <c r="AX342" s="59">
        <v>6094</v>
      </c>
      <c r="AY342" s="59">
        <v>3830.98</v>
      </c>
      <c r="AZ342" s="59">
        <v>1200</v>
      </c>
      <c r="BA342" s="59">
        <v>789.24</v>
      </c>
    </row>
    <row r="343" spans="1:53" s="46" customFormat="1" outlineLevel="2">
      <c r="A343" s="46" t="s">
        <v>983</v>
      </c>
      <c r="B343" s="47" t="s">
        <v>984</v>
      </c>
      <c r="C343" s="48" t="s">
        <v>985</v>
      </c>
      <c r="D343" s="49"/>
      <c r="E343" s="50"/>
      <c r="F343" s="51">
        <v>107.74000000000001</v>
      </c>
      <c r="G343" s="51">
        <v>0</v>
      </c>
      <c r="H343" s="52">
        <v>107.74000000000001</v>
      </c>
      <c r="I343" s="53" t="s">
        <v>157</v>
      </c>
      <c r="J343" s="54"/>
      <c r="K343" s="51">
        <v>1613.56</v>
      </c>
      <c r="L343" s="51">
        <v>1328.16</v>
      </c>
      <c r="M343" s="52">
        <v>285.39999999999986</v>
      </c>
      <c r="N343" s="53">
        <v>0.21488374894591</v>
      </c>
      <c r="O343" s="55"/>
      <c r="P343" s="54"/>
      <c r="Q343" s="51">
        <v>1607.74</v>
      </c>
      <c r="R343" s="51">
        <v>1203.95</v>
      </c>
      <c r="S343" s="52">
        <v>403.78999999999996</v>
      </c>
      <c r="T343" s="53">
        <v>0.33538768221271642</v>
      </c>
      <c r="U343" s="54"/>
      <c r="V343" s="51">
        <v>3420.41</v>
      </c>
      <c r="W343" s="51">
        <v>3220.73</v>
      </c>
      <c r="X343" s="52">
        <v>199.67999999999984</v>
      </c>
      <c r="Y343" s="53">
        <v>6.1998366829880129E-2</v>
      </c>
      <c r="Z343" s="56"/>
      <c r="AA343" s="57">
        <v>1892.57</v>
      </c>
      <c r="AB343" s="58"/>
      <c r="AC343" s="59">
        <v>113.85000000000001</v>
      </c>
      <c r="AD343" s="59">
        <v>0.82000000000000006</v>
      </c>
      <c r="AE343" s="59">
        <v>1.56</v>
      </c>
      <c r="AF343" s="59">
        <v>0</v>
      </c>
      <c r="AG343" s="59">
        <v>1.99</v>
      </c>
      <c r="AH343" s="59">
        <v>4.01</v>
      </c>
      <c r="AI343" s="59">
        <v>0</v>
      </c>
      <c r="AJ343" s="59">
        <v>1.98</v>
      </c>
      <c r="AK343" s="59">
        <v>1200</v>
      </c>
      <c r="AL343" s="59">
        <v>3.95</v>
      </c>
      <c r="AM343" s="59">
        <v>0</v>
      </c>
      <c r="AN343" s="59">
        <v>1806.8500000000001</v>
      </c>
      <c r="AO343" s="58"/>
      <c r="AP343" s="59">
        <v>1.96</v>
      </c>
      <c r="AQ343" s="59">
        <v>0</v>
      </c>
      <c r="AR343" s="59">
        <v>1.95</v>
      </c>
      <c r="AS343" s="59">
        <v>0</v>
      </c>
      <c r="AT343" s="59">
        <v>0</v>
      </c>
      <c r="AU343" s="59">
        <v>0</v>
      </c>
      <c r="AV343" s="59">
        <v>1.9100000000000001</v>
      </c>
      <c r="AW343" s="59">
        <v>0</v>
      </c>
      <c r="AX343" s="59">
        <v>0</v>
      </c>
      <c r="AY343" s="59">
        <v>1500</v>
      </c>
      <c r="AZ343" s="59">
        <v>107.74000000000001</v>
      </c>
      <c r="BA343" s="59">
        <v>0</v>
      </c>
    </row>
    <row r="344" spans="1:53" s="46" customFormat="1" outlineLevel="2">
      <c r="A344" s="46" t="s">
        <v>986</v>
      </c>
      <c r="B344" s="47" t="s">
        <v>987</v>
      </c>
      <c r="C344" s="48" t="s">
        <v>988</v>
      </c>
      <c r="D344" s="49"/>
      <c r="E344" s="50"/>
      <c r="F344" s="51">
        <v>0</v>
      </c>
      <c r="G344" s="51">
        <v>0</v>
      </c>
      <c r="H344" s="52">
        <v>0</v>
      </c>
      <c r="I344" s="53">
        <v>0</v>
      </c>
      <c r="J344" s="54"/>
      <c r="K344" s="51">
        <v>22000</v>
      </c>
      <c r="L344" s="51">
        <v>7500</v>
      </c>
      <c r="M344" s="52">
        <v>14500</v>
      </c>
      <c r="N344" s="53">
        <v>1.9333333333333333</v>
      </c>
      <c r="O344" s="55"/>
      <c r="P344" s="54"/>
      <c r="Q344" s="51">
        <v>14000</v>
      </c>
      <c r="R344" s="51">
        <v>0</v>
      </c>
      <c r="S344" s="52">
        <v>14000</v>
      </c>
      <c r="T344" s="53" t="s">
        <v>157</v>
      </c>
      <c r="U344" s="54"/>
      <c r="V344" s="51">
        <v>36000</v>
      </c>
      <c r="W344" s="51">
        <v>7500</v>
      </c>
      <c r="X344" s="52">
        <v>28500</v>
      </c>
      <c r="Y344" s="53">
        <v>3.8</v>
      </c>
      <c r="Z344" s="56"/>
      <c r="AA344" s="57">
        <v>0</v>
      </c>
      <c r="AB344" s="58"/>
      <c r="AC344" s="59">
        <v>0</v>
      </c>
      <c r="AD344" s="59">
        <v>0</v>
      </c>
      <c r="AE344" s="59">
        <v>0</v>
      </c>
      <c r="AF344" s="59">
        <v>0</v>
      </c>
      <c r="AG344" s="59">
        <v>7500</v>
      </c>
      <c r="AH344" s="59">
        <v>0</v>
      </c>
      <c r="AI344" s="59">
        <v>0</v>
      </c>
      <c r="AJ344" s="59">
        <v>0</v>
      </c>
      <c r="AK344" s="59">
        <v>0</v>
      </c>
      <c r="AL344" s="59">
        <v>0</v>
      </c>
      <c r="AM344" s="59">
        <v>0</v>
      </c>
      <c r="AN344" s="59">
        <v>14000</v>
      </c>
      <c r="AO344" s="58"/>
      <c r="AP344" s="59">
        <v>0</v>
      </c>
      <c r="AQ344" s="59">
        <v>0</v>
      </c>
      <c r="AR344" s="59">
        <v>6000</v>
      </c>
      <c r="AS344" s="59">
        <v>2000</v>
      </c>
      <c r="AT344" s="59">
        <v>0</v>
      </c>
      <c r="AU344" s="59">
        <v>0</v>
      </c>
      <c r="AV344" s="59">
        <v>0</v>
      </c>
      <c r="AW344" s="59">
        <v>0</v>
      </c>
      <c r="AX344" s="59">
        <v>0</v>
      </c>
      <c r="AY344" s="59">
        <v>14000</v>
      </c>
      <c r="AZ344" s="59">
        <v>0</v>
      </c>
      <c r="BA344" s="59">
        <v>0</v>
      </c>
    </row>
    <row r="345" spans="1:53" s="46" customFormat="1" outlineLevel="2">
      <c r="A345" s="46" t="s">
        <v>989</v>
      </c>
      <c r="B345" s="47" t="s">
        <v>990</v>
      </c>
      <c r="C345" s="48" t="s">
        <v>991</v>
      </c>
      <c r="D345" s="49"/>
      <c r="E345" s="50"/>
      <c r="F345" s="51">
        <v>64.960000000000008</v>
      </c>
      <c r="G345" s="51">
        <v>0</v>
      </c>
      <c r="H345" s="52">
        <v>64.960000000000008</v>
      </c>
      <c r="I345" s="53" t="s">
        <v>157</v>
      </c>
      <c r="J345" s="54"/>
      <c r="K345" s="51">
        <v>64.960000000000008</v>
      </c>
      <c r="L345" s="51">
        <v>0</v>
      </c>
      <c r="M345" s="52">
        <v>64.960000000000008</v>
      </c>
      <c r="N345" s="53" t="s">
        <v>157</v>
      </c>
      <c r="O345" s="55"/>
      <c r="P345" s="54"/>
      <c r="Q345" s="51">
        <v>64.960000000000008</v>
      </c>
      <c r="R345" s="51">
        <v>0</v>
      </c>
      <c r="S345" s="52">
        <v>64.960000000000008</v>
      </c>
      <c r="T345" s="53" t="s">
        <v>157</v>
      </c>
      <c r="U345" s="54"/>
      <c r="V345" s="51">
        <v>64.960000000000008</v>
      </c>
      <c r="W345" s="51">
        <v>8500.01</v>
      </c>
      <c r="X345" s="52">
        <v>-8435.0500000000011</v>
      </c>
      <c r="Y345" s="53">
        <v>-0.99235765604981652</v>
      </c>
      <c r="Z345" s="56"/>
      <c r="AA345" s="57">
        <v>8500.01</v>
      </c>
      <c r="AB345" s="58"/>
      <c r="AC345" s="59">
        <v>0</v>
      </c>
      <c r="AD345" s="59">
        <v>0</v>
      </c>
      <c r="AE345" s="59">
        <v>0</v>
      </c>
      <c r="AF345" s="59">
        <v>0</v>
      </c>
      <c r="AG345" s="59">
        <v>0</v>
      </c>
      <c r="AH345" s="59">
        <v>0</v>
      </c>
      <c r="AI345" s="59">
        <v>0</v>
      </c>
      <c r="AJ345" s="59">
        <v>0</v>
      </c>
      <c r="AK345" s="59">
        <v>0</v>
      </c>
      <c r="AL345" s="59">
        <v>0</v>
      </c>
      <c r="AM345" s="59">
        <v>0</v>
      </c>
      <c r="AN345" s="59">
        <v>0</v>
      </c>
      <c r="AO345" s="58"/>
      <c r="AP345" s="59">
        <v>0</v>
      </c>
      <c r="AQ345" s="59">
        <v>0</v>
      </c>
      <c r="AR345" s="59">
        <v>0</v>
      </c>
      <c r="AS345" s="59">
        <v>0</v>
      </c>
      <c r="AT345" s="59">
        <v>0</v>
      </c>
      <c r="AU345" s="59">
        <v>0</v>
      </c>
      <c r="AV345" s="59">
        <v>0</v>
      </c>
      <c r="AW345" s="59">
        <v>0</v>
      </c>
      <c r="AX345" s="59">
        <v>0</v>
      </c>
      <c r="AY345" s="59">
        <v>0</v>
      </c>
      <c r="AZ345" s="59">
        <v>64.960000000000008</v>
      </c>
      <c r="BA345" s="59">
        <v>0</v>
      </c>
    </row>
    <row r="346" spans="1:53" s="46" customFormat="1" outlineLevel="2">
      <c r="A346" s="46" t="s">
        <v>992</v>
      </c>
      <c r="B346" s="47" t="s">
        <v>993</v>
      </c>
      <c r="C346" s="48" t="s">
        <v>994</v>
      </c>
      <c r="D346" s="49"/>
      <c r="E346" s="50"/>
      <c r="F346" s="51">
        <v>32.43</v>
      </c>
      <c r="G346" s="51">
        <v>0</v>
      </c>
      <c r="H346" s="52">
        <v>32.43</v>
      </c>
      <c r="I346" s="53" t="s">
        <v>157</v>
      </c>
      <c r="J346" s="54"/>
      <c r="K346" s="51">
        <v>46.27</v>
      </c>
      <c r="L346" s="51">
        <v>163.35</v>
      </c>
      <c r="M346" s="52">
        <v>-117.07999999999998</v>
      </c>
      <c r="N346" s="53">
        <v>-0.71674318947046212</v>
      </c>
      <c r="O346" s="55"/>
      <c r="P346" s="54"/>
      <c r="Q346" s="51">
        <v>35.58</v>
      </c>
      <c r="R346" s="51">
        <v>0</v>
      </c>
      <c r="S346" s="52">
        <v>35.58</v>
      </c>
      <c r="T346" s="53" t="s">
        <v>157</v>
      </c>
      <c r="U346" s="54"/>
      <c r="V346" s="51">
        <v>46.27</v>
      </c>
      <c r="W346" s="51">
        <v>276.07</v>
      </c>
      <c r="X346" s="52">
        <v>-229.79999999999998</v>
      </c>
      <c r="Y346" s="53">
        <v>-0.83239758032383082</v>
      </c>
      <c r="Z346" s="56"/>
      <c r="AA346" s="57">
        <v>112.72</v>
      </c>
      <c r="AB346" s="58"/>
      <c r="AC346" s="59">
        <v>0</v>
      </c>
      <c r="AD346" s="59">
        <v>106.34</v>
      </c>
      <c r="AE346" s="59">
        <v>57.01</v>
      </c>
      <c r="AF346" s="59">
        <v>0</v>
      </c>
      <c r="AG346" s="59">
        <v>0</v>
      </c>
      <c r="AH346" s="59">
        <v>0</v>
      </c>
      <c r="AI346" s="59">
        <v>0</v>
      </c>
      <c r="AJ346" s="59">
        <v>0</v>
      </c>
      <c r="AK346" s="59">
        <v>0</v>
      </c>
      <c r="AL346" s="59">
        <v>0</v>
      </c>
      <c r="AM346" s="59">
        <v>0</v>
      </c>
      <c r="AN346" s="59">
        <v>0</v>
      </c>
      <c r="AO346" s="58"/>
      <c r="AP346" s="59">
        <v>0</v>
      </c>
      <c r="AQ346" s="59">
        <v>0</v>
      </c>
      <c r="AR346" s="59">
        <v>0</v>
      </c>
      <c r="AS346" s="59">
        <v>0</v>
      </c>
      <c r="AT346" s="59">
        <v>10.69</v>
      </c>
      <c r="AU346" s="59">
        <v>0</v>
      </c>
      <c r="AV346" s="59">
        <v>0</v>
      </c>
      <c r="AW346" s="59">
        <v>0</v>
      </c>
      <c r="AX346" s="59">
        <v>1.8900000000000001</v>
      </c>
      <c r="AY346" s="59">
        <v>1.26</v>
      </c>
      <c r="AZ346" s="59">
        <v>32.43</v>
      </c>
      <c r="BA346" s="59">
        <v>0</v>
      </c>
    </row>
    <row r="347" spans="1:53" s="46" customFormat="1" outlineLevel="2">
      <c r="A347" s="46" t="s">
        <v>995</v>
      </c>
      <c r="B347" s="47" t="s">
        <v>996</v>
      </c>
      <c r="C347" s="48" t="s">
        <v>997</v>
      </c>
      <c r="D347" s="49"/>
      <c r="E347" s="50"/>
      <c r="F347" s="51">
        <v>1846.41</v>
      </c>
      <c r="G347" s="51">
        <v>1776.92</v>
      </c>
      <c r="H347" s="52">
        <v>69.490000000000009</v>
      </c>
      <c r="I347" s="53">
        <v>3.9106994124665152E-2</v>
      </c>
      <c r="J347" s="54"/>
      <c r="K347" s="51">
        <v>91568.92</v>
      </c>
      <c r="L347" s="51">
        <v>20077.11</v>
      </c>
      <c r="M347" s="52">
        <v>71491.81</v>
      </c>
      <c r="N347" s="53">
        <v>3.5608615981084926</v>
      </c>
      <c r="O347" s="55"/>
      <c r="P347" s="54"/>
      <c r="Q347" s="51">
        <v>8100.43</v>
      </c>
      <c r="R347" s="51">
        <v>8059.52</v>
      </c>
      <c r="S347" s="52">
        <v>40.909999999999854</v>
      </c>
      <c r="T347" s="53">
        <v>5.0759846740252336E-3</v>
      </c>
      <c r="U347" s="54"/>
      <c r="V347" s="51">
        <v>92565.16</v>
      </c>
      <c r="W347" s="51">
        <v>38975.800000000003</v>
      </c>
      <c r="X347" s="52">
        <v>53589.36</v>
      </c>
      <c r="Y347" s="53">
        <v>1.3749393213224614</v>
      </c>
      <c r="Z347" s="56"/>
      <c r="AA347" s="57">
        <v>18898.689999999999</v>
      </c>
      <c r="AB347" s="58"/>
      <c r="AC347" s="59">
        <v>-739.05000000000007</v>
      </c>
      <c r="AD347" s="59">
        <v>0</v>
      </c>
      <c r="AE347" s="59">
        <v>75.69</v>
      </c>
      <c r="AF347" s="59">
        <v>6284.03</v>
      </c>
      <c r="AG347" s="59">
        <v>0</v>
      </c>
      <c r="AH347" s="59">
        <v>0</v>
      </c>
      <c r="AI347" s="59">
        <v>6396.92</v>
      </c>
      <c r="AJ347" s="59">
        <v>0</v>
      </c>
      <c r="AK347" s="59">
        <v>6282.6</v>
      </c>
      <c r="AL347" s="59">
        <v>0</v>
      </c>
      <c r="AM347" s="59">
        <v>1776.92</v>
      </c>
      <c r="AN347" s="59">
        <v>996.24</v>
      </c>
      <c r="AO347" s="58"/>
      <c r="AP347" s="59">
        <v>6479.09</v>
      </c>
      <c r="AQ347" s="59">
        <v>51264.950000000004</v>
      </c>
      <c r="AR347" s="59">
        <v>19441.850000000002</v>
      </c>
      <c r="AS347" s="59">
        <v>0</v>
      </c>
      <c r="AT347" s="59">
        <v>0</v>
      </c>
      <c r="AU347" s="59">
        <v>6282.6</v>
      </c>
      <c r="AV347" s="59">
        <v>0</v>
      </c>
      <c r="AW347" s="59">
        <v>0</v>
      </c>
      <c r="AX347" s="59">
        <v>0</v>
      </c>
      <c r="AY347" s="59">
        <v>6254.02</v>
      </c>
      <c r="AZ347" s="59">
        <v>1846.41</v>
      </c>
      <c r="BA347" s="59">
        <v>0</v>
      </c>
    </row>
    <row r="348" spans="1:53" s="46" customFormat="1" outlineLevel="2">
      <c r="A348" s="46" t="s">
        <v>998</v>
      </c>
      <c r="B348" s="47" t="s">
        <v>999</v>
      </c>
      <c r="C348" s="48" t="s">
        <v>1000</v>
      </c>
      <c r="D348" s="49"/>
      <c r="E348" s="50"/>
      <c r="F348" s="51">
        <v>18.84</v>
      </c>
      <c r="G348" s="51">
        <v>0</v>
      </c>
      <c r="H348" s="52">
        <v>18.84</v>
      </c>
      <c r="I348" s="53" t="s">
        <v>157</v>
      </c>
      <c r="J348" s="54"/>
      <c r="K348" s="51">
        <v>126.78</v>
      </c>
      <c r="L348" s="51">
        <v>35.81</v>
      </c>
      <c r="M348" s="52">
        <v>90.97</v>
      </c>
      <c r="N348" s="53">
        <v>2.5403518570231776</v>
      </c>
      <c r="O348" s="55"/>
      <c r="P348" s="54"/>
      <c r="Q348" s="51">
        <v>81.39</v>
      </c>
      <c r="R348" s="51">
        <v>1.1200000000000001</v>
      </c>
      <c r="S348" s="52">
        <v>80.27</v>
      </c>
      <c r="T348" s="53" t="s">
        <v>157</v>
      </c>
      <c r="U348" s="54"/>
      <c r="V348" s="51">
        <v>265.40999999999997</v>
      </c>
      <c r="W348" s="51">
        <v>35.81</v>
      </c>
      <c r="X348" s="52">
        <v>229.59999999999997</v>
      </c>
      <c r="Y348" s="53">
        <v>6.4116168667969831</v>
      </c>
      <c r="Z348" s="56"/>
      <c r="AA348" s="57">
        <v>0</v>
      </c>
      <c r="AB348" s="58"/>
      <c r="AC348" s="59">
        <v>29.96</v>
      </c>
      <c r="AD348" s="59">
        <v>0</v>
      </c>
      <c r="AE348" s="59">
        <v>0.62</v>
      </c>
      <c r="AF348" s="59">
        <v>0</v>
      </c>
      <c r="AG348" s="59">
        <v>4.1100000000000003</v>
      </c>
      <c r="AH348" s="59">
        <v>0</v>
      </c>
      <c r="AI348" s="59">
        <v>0</v>
      </c>
      <c r="AJ348" s="59">
        <v>0</v>
      </c>
      <c r="AK348" s="59">
        <v>1.1200000000000001</v>
      </c>
      <c r="AL348" s="59">
        <v>0</v>
      </c>
      <c r="AM348" s="59">
        <v>0</v>
      </c>
      <c r="AN348" s="59">
        <v>138.63</v>
      </c>
      <c r="AO348" s="58"/>
      <c r="AP348" s="59">
        <v>0</v>
      </c>
      <c r="AQ348" s="59">
        <v>0</v>
      </c>
      <c r="AR348" s="59">
        <v>0</v>
      </c>
      <c r="AS348" s="59">
        <v>0</v>
      </c>
      <c r="AT348" s="59">
        <v>23.14</v>
      </c>
      <c r="AU348" s="59">
        <v>0</v>
      </c>
      <c r="AV348" s="59">
        <v>2.98</v>
      </c>
      <c r="AW348" s="59">
        <v>19.27</v>
      </c>
      <c r="AX348" s="59">
        <v>62.550000000000004</v>
      </c>
      <c r="AY348" s="59">
        <v>0</v>
      </c>
      <c r="AZ348" s="59">
        <v>18.84</v>
      </c>
      <c r="BA348" s="59">
        <v>0</v>
      </c>
    </row>
    <row r="349" spans="1:53" s="46" customFormat="1" outlineLevel="2">
      <c r="A349" s="46" t="s">
        <v>1001</v>
      </c>
      <c r="B349" s="47" t="s">
        <v>1002</v>
      </c>
      <c r="C349" s="48" t="s">
        <v>1003</v>
      </c>
      <c r="D349" s="49"/>
      <c r="E349" s="50"/>
      <c r="F349" s="51">
        <v>1652.3</v>
      </c>
      <c r="G349" s="51">
        <v>1022.84</v>
      </c>
      <c r="H349" s="52">
        <v>629.45999999999992</v>
      </c>
      <c r="I349" s="53">
        <v>0.61540416878495163</v>
      </c>
      <c r="J349" s="54"/>
      <c r="K349" s="51">
        <v>8880.880000000001</v>
      </c>
      <c r="L349" s="51">
        <v>6728.89</v>
      </c>
      <c r="M349" s="52">
        <v>2151.9900000000007</v>
      </c>
      <c r="N349" s="53">
        <v>0.31981352050635403</v>
      </c>
      <c r="O349" s="55"/>
      <c r="P349" s="54"/>
      <c r="Q349" s="51">
        <v>1900.15</v>
      </c>
      <c r="R349" s="51">
        <v>1182.42</v>
      </c>
      <c r="S349" s="52">
        <v>717.73</v>
      </c>
      <c r="T349" s="53">
        <v>0.60700089646656852</v>
      </c>
      <c r="U349" s="54"/>
      <c r="V349" s="51">
        <v>9605.77</v>
      </c>
      <c r="W349" s="51">
        <v>7604.04</v>
      </c>
      <c r="X349" s="52">
        <v>2001.7300000000005</v>
      </c>
      <c r="Y349" s="53">
        <v>0.26324559050189117</v>
      </c>
      <c r="Z349" s="56"/>
      <c r="AA349" s="57">
        <v>875.15</v>
      </c>
      <c r="AB349" s="58"/>
      <c r="AC349" s="59">
        <v>244.45000000000002</v>
      </c>
      <c r="AD349" s="59">
        <v>220.83</v>
      </c>
      <c r="AE349" s="59">
        <v>3440.06</v>
      </c>
      <c r="AF349" s="59">
        <v>145.17000000000002</v>
      </c>
      <c r="AG349" s="59">
        <v>752.19</v>
      </c>
      <c r="AH349" s="59">
        <v>455.18</v>
      </c>
      <c r="AI349" s="59">
        <v>0</v>
      </c>
      <c r="AJ349" s="59">
        <v>288.59000000000003</v>
      </c>
      <c r="AK349" s="59">
        <v>32.26</v>
      </c>
      <c r="AL349" s="59">
        <v>127.32000000000001</v>
      </c>
      <c r="AM349" s="59">
        <v>1022.84</v>
      </c>
      <c r="AN349" s="59">
        <v>724.89</v>
      </c>
      <c r="AO349" s="58"/>
      <c r="AP349" s="59">
        <v>244.01</v>
      </c>
      <c r="AQ349" s="59">
        <v>15.870000000000001</v>
      </c>
      <c r="AR349" s="59">
        <v>1503.42</v>
      </c>
      <c r="AS349" s="59">
        <v>148.66</v>
      </c>
      <c r="AT349" s="59">
        <v>1029.72</v>
      </c>
      <c r="AU349" s="59">
        <v>3656.1800000000003</v>
      </c>
      <c r="AV349" s="59">
        <v>32.26</v>
      </c>
      <c r="AW349" s="59">
        <v>350.61</v>
      </c>
      <c r="AX349" s="59">
        <v>32.26</v>
      </c>
      <c r="AY349" s="59">
        <v>215.59</v>
      </c>
      <c r="AZ349" s="59">
        <v>1652.3</v>
      </c>
      <c r="BA349" s="59">
        <v>0</v>
      </c>
    </row>
    <row r="350" spans="1:53" s="46" customFormat="1" outlineLevel="2">
      <c r="A350" s="46" t="s">
        <v>1004</v>
      </c>
      <c r="B350" s="47" t="s">
        <v>1005</v>
      </c>
      <c r="C350" s="48" t="s">
        <v>1006</v>
      </c>
      <c r="D350" s="49"/>
      <c r="E350" s="50"/>
      <c r="F350" s="51">
        <v>16567.8</v>
      </c>
      <c r="G350" s="51">
        <v>6489.8600000000006</v>
      </c>
      <c r="H350" s="52">
        <v>10077.939999999999</v>
      </c>
      <c r="I350" s="53">
        <v>1.5528747923684021</v>
      </c>
      <c r="J350" s="54"/>
      <c r="K350" s="51">
        <v>195062.87</v>
      </c>
      <c r="L350" s="51">
        <v>149373.38</v>
      </c>
      <c r="M350" s="52">
        <v>45689.489999999991</v>
      </c>
      <c r="N350" s="53">
        <v>0.30587438002674899</v>
      </c>
      <c r="O350" s="55"/>
      <c r="P350" s="54"/>
      <c r="Q350" s="51">
        <v>41447.64</v>
      </c>
      <c r="R350" s="51">
        <v>30014.06</v>
      </c>
      <c r="S350" s="52">
        <v>11433.579999999998</v>
      </c>
      <c r="T350" s="53">
        <v>0.38094079907883166</v>
      </c>
      <c r="U350" s="54"/>
      <c r="V350" s="51">
        <v>209253.86</v>
      </c>
      <c r="W350" s="51">
        <v>192526.52000000002</v>
      </c>
      <c r="X350" s="52">
        <v>16727.339999999967</v>
      </c>
      <c r="Y350" s="53">
        <v>8.6883303141821536E-2</v>
      </c>
      <c r="Z350" s="56"/>
      <c r="AA350" s="57">
        <v>43153.14</v>
      </c>
      <c r="AB350" s="58"/>
      <c r="AC350" s="59">
        <v>73417.350000000006</v>
      </c>
      <c r="AD350" s="59">
        <v>6679.51</v>
      </c>
      <c r="AE350" s="59">
        <v>8327.9500000000007</v>
      </c>
      <c r="AF350" s="59">
        <v>2453.5500000000002</v>
      </c>
      <c r="AG350" s="59">
        <v>4394.6400000000003</v>
      </c>
      <c r="AH350" s="59">
        <v>10202.25</v>
      </c>
      <c r="AI350" s="59">
        <v>8720.49</v>
      </c>
      <c r="AJ350" s="59">
        <v>5163.58</v>
      </c>
      <c r="AK350" s="59">
        <v>7535.31</v>
      </c>
      <c r="AL350" s="59">
        <v>15988.890000000001</v>
      </c>
      <c r="AM350" s="59">
        <v>6489.8600000000006</v>
      </c>
      <c r="AN350" s="59">
        <v>14190.99</v>
      </c>
      <c r="AO350" s="58"/>
      <c r="AP350" s="59">
        <v>93054.87</v>
      </c>
      <c r="AQ350" s="59">
        <v>5551.6900000000005</v>
      </c>
      <c r="AR350" s="59">
        <v>15362.51</v>
      </c>
      <c r="AS350" s="59">
        <v>5605.88</v>
      </c>
      <c r="AT350" s="59">
        <v>11794.62</v>
      </c>
      <c r="AU350" s="59">
        <v>5603.54</v>
      </c>
      <c r="AV350" s="59">
        <v>9913.61</v>
      </c>
      <c r="AW350" s="59">
        <v>6728.51</v>
      </c>
      <c r="AX350" s="59">
        <v>18571.91</v>
      </c>
      <c r="AY350" s="59">
        <v>6307.93</v>
      </c>
      <c r="AZ350" s="59">
        <v>16567.8</v>
      </c>
      <c r="BA350" s="59">
        <v>0</v>
      </c>
    </row>
    <row r="351" spans="1:53" s="46" customFormat="1" outlineLevel="2">
      <c r="A351" s="46" t="s">
        <v>1007</v>
      </c>
      <c r="B351" s="47" t="s">
        <v>1008</v>
      </c>
      <c r="C351" s="48" t="s">
        <v>1009</v>
      </c>
      <c r="D351" s="49"/>
      <c r="E351" s="50"/>
      <c r="F351" s="51">
        <v>6741.4549999999999</v>
      </c>
      <c r="G351" s="51">
        <v>1661.1370000000002</v>
      </c>
      <c r="H351" s="52">
        <v>5080.3179999999993</v>
      </c>
      <c r="I351" s="53">
        <v>3.0583377529968923</v>
      </c>
      <c r="J351" s="54"/>
      <c r="K351" s="51">
        <v>59395.521999999997</v>
      </c>
      <c r="L351" s="51">
        <v>35464.576000000001</v>
      </c>
      <c r="M351" s="52">
        <v>23930.945999999996</v>
      </c>
      <c r="N351" s="53">
        <v>0.67478449481533331</v>
      </c>
      <c r="O351" s="55"/>
      <c r="P351" s="54"/>
      <c r="Q351" s="51">
        <v>22084.89</v>
      </c>
      <c r="R351" s="51">
        <v>13915.095000000001</v>
      </c>
      <c r="S351" s="52">
        <v>8169.7949999999983</v>
      </c>
      <c r="T351" s="53">
        <v>0.58711744332323978</v>
      </c>
      <c r="U351" s="54"/>
      <c r="V351" s="51">
        <v>65180.373999999996</v>
      </c>
      <c r="W351" s="51">
        <v>36162.447</v>
      </c>
      <c r="X351" s="52">
        <v>29017.926999999996</v>
      </c>
      <c r="Y351" s="53">
        <v>0.80243261746087025</v>
      </c>
      <c r="Z351" s="56"/>
      <c r="AA351" s="57">
        <v>697.87099999999998</v>
      </c>
      <c r="AB351" s="58"/>
      <c r="AC351" s="59">
        <v>4318.79</v>
      </c>
      <c r="AD351" s="59">
        <v>368.90200000000004</v>
      </c>
      <c r="AE351" s="59">
        <v>1272.3210000000001</v>
      </c>
      <c r="AF351" s="59">
        <v>-241.34200000000001</v>
      </c>
      <c r="AG351" s="59">
        <v>1895.7170000000001</v>
      </c>
      <c r="AH351" s="59">
        <v>295.89699999999999</v>
      </c>
      <c r="AI351" s="59">
        <v>4628.2520000000004</v>
      </c>
      <c r="AJ351" s="59">
        <v>9010.9440000000013</v>
      </c>
      <c r="AK351" s="59">
        <v>5551.0990000000002</v>
      </c>
      <c r="AL351" s="59">
        <v>6702.8590000000004</v>
      </c>
      <c r="AM351" s="59">
        <v>1661.1370000000002</v>
      </c>
      <c r="AN351" s="59">
        <v>5784.8519999999999</v>
      </c>
      <c r="AO351" s="58"/>
      <c r="AP351" s="59">
        <v>11541.712</v>
      </c>
      <c r="AQ351" s="59">
        <v>2999.2580000000003</v>
      </c>
      <c r="AR351" s="59">
        <v>1015.01</v>
      </c>
      <c r="AS351" s="59">
        <v>5870.3280000000004</v>
      </c>
      <c r="AT351" s="59">
        <v>1942.3280000000002</v>
      </c>
      <c r="AU351" s="59">
        <v>4292.9440000000004</v>
      </c>
      <c r="AV351" s="59">
        <v>3699.87</v>
      </c>
      <c r="AW351" s="59">
        <v>5949.1820000000007</v>
      </c>
      <c r="AX351" s="59">
        <v>7726.0010000000002</v>
      </c>
      <c r="AY351" s="59">
        <v>7617.4340000000002</v>
      </c>
      <c r="AZ351" s="59">
        <v>6741.4549999999999</v>
      </c>
      <c r="BA351" s="59">
        <v>0</v>
      </c>
    </row>
    <row r="352" spans="1:53" s="46" customFormat="1" outlineLevel="2">
      <c r="A352" s="46" t="s">
        <v>1010</v>
      </c>
      <c r="B352" s="47" t="s">
        <v>1011</v>
      </c>
      <c r="C352" s="48" t="s">
        <v>1012</v>
      </c>
      <c r="D352" s="49"/>
      <c r="E352" s="50"/>
      <c r="F352" s="51">
        <v>0</v>
      </c>
      <c r="G352" s="51">
        <v>0</v>
      </c>
      <c r="H352" s="52">
        <v>0</v>
      </c>
      <c r="I352" s="53">
        <v>0</v>
      </c>
      <c r="J352" s="54"/>
      <c r="K352" s="51">
        <v>387.86</v>
      </c>
      <c r="L352" s="51">
        <v>52.95</v>
      </c>
      <c r="M352" s="52">
        <v>334.91</v>
      </c>
      <c r="N352" s="53">
        <v>6.3250236071765817</v>
      </c>
      <c r="O352" s="55"/>
      <c r="P352" s="54"/>
      <c r="Q352" s="51">
        <v>-0.3</v>
      </c>
      <c r="R352" s="51">
        <v>0</v>
      </c>
      <c r="S352" s="52">
        <v>-0.3</v>
      </c>
      <c r="T352" s="53" t="s">
        <v>157</v>
      </c>
      <c r="U352" s="54"/>
      <c r="V352" s="51">
        <v>414.13</v>
      </c>
      <c r="W352" s="51">
        <v>52.95</v>
      </c>
      <c r="X352" s="52">
        <v>361.18</v>
      </c>
      <c r="Y352" s="53">
        <v>6.8211520302171857</v>
      </c>
      <c r="Z352" s="56"/>
      <c r="AA352" s="57">
        <v>0</v>
      </c>
      <c r="AB352" s="58"/>
      <c r="AC352" s="59">
        <v>0</v>
      </c>
      <c r="AD352" s="59">
        <v>37.93</v>
      </c>
      <c r="AE352" s="59">
        <v>3.23</v>
      </c>
      <c r="AF352" s="59">
        <v>1.5</v>
      </c>
      <c r="AG352" s="59">
        <v>-1.29</v>
      </c>
      <c r="AH352" s="59">
        <v>14.85</v>
      </c>
      <c r="AI352" s="59">
        <v>-3.27</v>
      </c>
      <c r="AJ352" s="59">
        <v>0</v>
      </c>
      <c r="AK352" s="59">
        <v>0</v>
      </c>
      <c r="AL352" s="59">
        <v>0</v>
      </c>
      <c r="AM352" s="59">
        <v>0</v>
      </c>
      <c r="AN352" s="59">
        <v>26.27</v>
      </c>
      <c r="AO352" s="58"/>
      <c r="AP352" s="59">
        <v>-0.84</v>
      </c>
      <c r="AQ352" s="59">
        <v>73.13</v>
      </c>
      <c r="AR352" s="59">
        <v>130.5</v>
      </c>
      <c r="AS352" s="59">
        <v>222.89000000000001</v>
      </c>
      <c r="AT352" s="59">
        <v>-31.57</v>
      </c>
      <c r="AU352" s="59">
        <v>-7.53</v>
      </c>
      <c r="AV352" s="59">
        <v>0</v>
      </c>
      <c r="AW352" s="59">
        <v>1.58</v>
      </c>
      <c r="AX352" s="59">
        <v>-0.3</v>
      </c>
      <c r="AY352" s="59">
        <v>0</v>
      </c>
      <c r="AZ352" s="59">
        <v>0</v>
      </c>
      <c r="BA352" s="59">
        <v>0</v>
      </c>
    </row>
    <row r="353" spans="1:53" s="46" customFormat="1" outlineLevel="2">
      <c r="A353" s="46" t="s">
        <v>1013</v>
      </c>
      <c r="B353" s="47" t="s">
        <v>1014</v>
      </c>
      <c r="C353" s="48" t="s">
        <v>1015</v>
      </c>
      <c r="D353" s="49"/>
      <c r="E353" s="50"/>
      <c r="F353" s="51">
        <v>2589</v>
      </c>
      <c r="G353" s="51">
        <v>10627.86</v>
      </c>
      <c r="H353" s="52">
        <v>-8038.8600000000006</v>
      </c>
      <c r="I353" s="53">
        <v>-0.75639498450299503</v>
      </c>
      <c r="J353" s="54"/>
      <c r="K353" s="51">
        <v>109001.7</v>
      </c>
      <c r="L353" s="51">
        <v>115292.82</v>
      </c>
      <c r="M353" s="52">
        <v>-6291.1200000000099</v>
      </c>
      <c r="N353" s="53">
        <v>-5.4566450885666681E-2</v>
      </c>
      <c r="O353" s="55"/>
      <c r="P353" s="54"/>
      <c r="Q353" s="51">
        <v>5955</v>
      </c>
      <c r="R353" s="51">
        <v>35769.85</v>
      </c>
      <c r="S353" s="52">
        <v>-29814.85</v>
      </c>
      <c r="T353" s="53">
        <v>-0.8335190111224956</v>
      </c>
      <c r="U353" s="54"/>
      <c r="V353" s="51">
        <v>109016.43</v>
      </c>
      <c r="W353" s="51">
        <v>113923.5</v>
      </c>
      <c r="X353" s="52">
        <v>-4907.070000000007</v>
      </c>
      <c r="Y353" s="53">
        <v>-4.3073378187994636E-2</v>
      </c>
      <c r="Z353" s="56"/>
      <c r="AA353" s="57">
        <v>-1369.32</v>
      </c>
      <c r="AB353" s="58"/>
      <c r="AC353" s="59">
        <v>26380.22</v>
      </c>
      <c r="AD353" s="59">
        <v>1001.34</v>
      </c>
      <c r="AE353" s="59">
        <v>8124.99</v>
      </c>
      <c r="AF353" s="59">
        <v>10266.790000000001</v>
      </c>
      <c r="AG353" s="59">
        <v>3203.63</v>
      </c>
      <c r="AH353" s="59">
        <v>4113.99</v>
      </c>
      <c r="AI353" s="59">
        <v>14031.35</v>
      </c>
      <c r="AJ353" s="59">
        <v>12400.66</v>
      </c>
      <c r="AK353" s="59">
        <v>11532.02</v>
      </c>
      <c r="AL353" s="59">
        <v>13609.970000000001</v>
      </c>
      <c r="AM353" s="59">
        <v>10627.86</v>
      </c>
      <c r="AN353" s="59">
        <v>14.73</v>
      </c>
      <c r="AO353" s="58"/>
      <c r="AP353" s="59">
        <v>15338.17</v>
      </c>
      <c r="AQ353" s="59">
        <v>9600.27</v>
      </c>
      <c r="AR353" s="59">
        <v>33244.9</v>
      </c>
      <c r="AS353" s="59">
        <v>3197.9500000000003</v>
      </c>
      <c r="AT353" s="59">
        <v>9736.630000000001</v>
      </c>
      <c r="AU353" s="59">
        <v>6572.02</v>
      </c>
      <c r="AV353" s="59">
        <v>13460.15</v>
      </c>
      <c r="AW353" s="59">
        <v>11896.61</v>
      </c>
      <c r="AX353" s="59">
        <v>0</v>
      </c>
      <c r="AY353" s="59">
        <v>3366</v>
      </c>
      <c r="AZ353" s="59">
        <v>2589</v>
      </c>
      <c r="BA353" s="59">
        <v>2576.19</v>
      </c>
    </row>
    <row r="354" spans="1:53" s="46" customFormat="1" outlineLevel="2">
      <c r="A354" s="46" t="s">
        <v>1016</v>
      </c>
      <c r="B354" s="47" t="s">
        <v>1017</v>
      </c>
      <c r="C354" s="48" t="s">
        <v>1018</v>
      </c>
      <c r="D354" s="49"/>
      <c r="E354" s="50"/>
      <c r="F354" s="51">
        <v>100906.7</v>
      </c>
      <c r="G354" s="51">
        <v>19222.065999999999</v>
      </c>
      <c r="H354" s="52">
        <v>81684.633999999991</v>
      </c>
      <c r="I354" s="53">
        <v>4.2495241666530532</v>
      </c>
      <c r="J354" s="54"/>
      <c r="K354" s="51">
        <v>456512.64799999999</v>
      </c>
      <c r="L354" s="51">
        <v>217026.22399999999</v>
      </c>
      <c r="M354" s="52">
        <v>239486.424</v>
      </c>
      <c r="N354" s="53">
        <v>1.1034907191676524</v>
      </c>
      <c r="O354" s="55"/>
      <c r="P354" s="54"/>
      <c r="Q354" s="51">
        <v>132351.35</v>
      </c>
      <c r="R354" s="51">
        <v>122176.383</v>
      </c>
      <c r="S354" s="52">
        <v>10174.967000000004</v>
      </c>
      <c r="T354" s="53">
        <v>8.3280964374268671E-2</v>
      </c>
      <c r="U354" s="54"/>
      <c r="V354" s="51">
        <v>475661.228</v>
      </c>
      <c r="W354" s="51">
        <v>250412.46399999998</v>
      </c>
      <c r="X354" s="52">
        <v>225248.76400000002</v>
      </c>
      <c r="Y354" s="53">
        <v>0.89951099239213606</v>
      </c>
      <c r="Z354" s="56"/>
      <c r="AA354" s="57">
        <v>33386.239999999998</v>
      </c>
      <c r="AB354" s="58"/>
      <c r="AC354" s="59">
        <v>6354.99</v>
      </c>
      <c r="AD354" s="59">
        <v>44381.720999999998</v>
      </c>
      <c r="AE354" s="59">
        <v>2016.3600000000001</v>
      </c>
      <c r="AF354" s="59">
        <v>3330.37</v>
      </c>
      <c r="AG354" s="59">
        <v>2937.79</v>
      </c>
      <c r="AH354" s="59">
        <v>24872.920000000002</v>
      </c>
      <c r="AI354" s="59">
        <v>6175.01</v>
      </c>
      <c r="AJ354" s="59">
        <v>4780.68</v>
      </c>
      <c r="AK354" s="59">
        <v>34101.72</v>
      </c>
      <c r="AL354" s="59">
        <v>68852.596999999994</v>
      </c>
      <c r="AM354" s="59">
        <v>19222.065999999999</v>
      </c>
      <c r="AN354" s="59">
        <v>19148.580000000002</v>
      </c>
      <c r="AO354" s="58"/>
      <c r="AP354" s="59">
        <v>27496.34</v>
      </c>
      <c r="AQ354" s="59">
        <v>42386.42</v>
      </c>
      <c r="AR354" s="59">
        <v>64456.83</v>
      </c>
      <c r="AS354" s="59">
        <v>49197.262999999999</v>
      </c>
      <c r="AT354" s="59">
        <v>12677.985000000001</v>
      </c>
      <c r="AU354" s="59">
        <v>14580.710000000001</v>
      </c>
      <c r="AV354" s="59">
        <v>80648.84</v>
      </c>
      <c r="AW354" s="59">
        <v>32716.91</v>
      </c>
      <c r="AX354" s="59">
        <v>21304.34</v>
      </c>
      <c r="AY354" s="59">
        <v>10140.31</v>
      </c>
      <c r="AZ354" s="59">
        <v>100906.7</v>
      </c>
      <c r="BA354" s="59">
        <v>217.79</v>
      </c>
    </row>
    <row r="355" spans="1:53" s="46" customFormat="1" outlineLevel="2">
      <c r="A355" s="46" t="s">
        <v>1751</v>
      </c>
      <c r="B355" s="47" t="s">
        <v>1752</v>
      </c>
      <c r="C355" s="48" t="s">
        <v>1753</v>
      </c>
      <c r="D355" s="49"/>
      <c r="E355" s="50"/>
      <c r="F355" s="51">
        <v>0</v>
      </c>
      <c r="G355" s="51">
        <v>1.6400000000000001</v>
      </c>
      <c r="H355" s="52">
        <v>-1.6400000000000001</v>
      </c>
      <c r="I355" s="53" t="s">
        <v>157</v>
      </c>
      <c r="J355" s="54"/>
      <c r="K355" s="51">
        <v>-0.2</v>
      </c>
      <c r="L355" s="51">
        <v>1.6400000000000001</v>
      </c>
      <c r="M355" s="52">
        <v>-1.84</v>
      </c>
      <c r="N355" s="53">
        <v>-1.121951219512195</v>
      </c>
      <c r="O355" s="55"/>
      <c r="P355" s="54"/>
      <c r="Q355" s="51">
        <v>0</v>
      </c>
      <c r="R355" s="51">
        <v>1.6400000000000001</v>
      </c>
      <c r="S355" s="52">
        <v>-1.6400000000000001</v>
      </c>
      <c r="T355" s="53" t="s">
        <v>157</v>
      </c>
      <c r="U355" s="54"/>
      <c r="V355" s="51">
        <v>-1.64</v>
      </c>
      <c r="W355" s="51">
        <v>1.6400000000000001</v>
      </c>
      <c r="X355" s="52">
        <v>-3.2800000000000002</v>
      </c>
      <c r="Y355" s="53">
        <v>-2</v>
      </c>
      <c r="Z355" s="56"/>
      <c r="AA355" s="57">
        <v>0</v>
      </c>
      <c r="AB355" s="58"/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59">
        <v>0</v>
      </c>
      <c r="AK355" s="59">
        <v>0</v>
      </c>
      <c r="AL355" s="59">
        <v>0</v>
      </c>
      <c r="AM355" s="59">
        <v>1.6400000000000001</v>
      </c>
      <c r="AN355" s="59">
        <v>-1.44</v>
      </c>
      <c r="AO355" s="58"/>
      <c r="AP355" s="59">
        <v>-0.2</v>
      </c>
      <c r="AQ355" s="59">
        <v>0</v>
      </c>
      <c r="AR355" s="59">
        <v>0</v>
      </c>
      <c r="AS355" s="59">
        <v>0</v>
      </c>
      <c r="AT355" s="59">
        <v>0</v>
      </c>
      <c r="AU355" s="59">
        <v>0</v>
      </c>
      <c r="AV355" s="59">
        <v>0</v>
      </c>
      <c r="AW355" s="59">
        <v>0</v>
      </c>
      <c r="AX355" s="59">
        <v>0</v>
      </c>
      <c r="AY355" s="59">
        <v>0</v>
      </c>
      <c r="AZ355" s="59">
        <v>0</v>
      </c>
      <c r="BA355" s="59">
        <v>0</v>
      </c>
    </row>
    <row r="356" spans="1:53" s="46" customFormat="1" outlineLevel="2">
      <c r="A356" s="46" t="s">
        <v>1019</v>
      </c>
      <c r="B356" s="47" t="s">
        <v>1020</v>
      </c>
      <c r="C356" s="48" t="s">
        <v>1021</v>
      </c>
      <c r="D356" s="49"/>
      <c r="E356" s="50"/>
      <c r="F356" s="51">
        <v>1106.45</v>
      </c>
      <c r="G356" s="51">
        <v>1991.68</v>
      </c>
      <c r="H356" s="52">
        <v>-885.23</v>
      </c>
      <c r="I356" s="53">
        <v>-0.44446397011568123</v>
      </c>
      <c r="J356" s="54"/>
      <c r="K356" s="51">
        <v>14154.210000000001</v>
      </c>
      <c r="L356" s="51">
        <v>45228.11</v>
      </c>
      <c r="M356" s="52">
        <v>-31073.9</v>
      </c>
      <c r="N356" s="53">
        <v>-0.68704838650122679</v>
      </c>
      <c r="O356" s="55"/>
      <c r="P356" s="54"/>
      <c r="Q356" s="51">
        <v>5122.55</v>
      </c>
      <c r="R356" s="51">
        <v>775.04</v>
      </c>
      <c r="S356" s="52">
        <v>4347.51</v>
      </c>
      <c r="T356" s="53">
        <v>5.6094008051197362</v>
      </c>
      <c r="U356" s="54"/>
      <c r="V356" s="51">
        <v>14745.890000000001</v>
      </c>
      <c r="W356" s="51">
        <v>48919.79</v>
      </c>
      <c r="X356" s="52">
        <v>-34173.9</v>
      </c>
      <c r="Y356" s="53">
        <v>-0.6985700470096049</v>
      </c>
      <c r="Z356" s="56"/>
      <c r="AA356" s="57">
        <v>3691.6800000000003</v>
      </c>
      <c r="AB356" s="58"/>
      <c r="AC356" s="59">
        <v>3691.6800000000003</v>
      </c>
      <c r="AD356" s="59">
        <v>3691.6800000000003</v>
      </c>
      <c r="AE356" s="59">
        <v>3691.6800000000003</v>
      </c>
      <c r="AF356" s="59">
        <v>27691.68</v>
      </c>
      <c r="AG356" s="59">
        <v>-2288.69</v>
      </c>
      <c r="AH356" s="59">
        <v>6791.68</v>
      </c>
      <c r="AI356" s="59">
        <v>591.68000000000006</v>
      </c>
      <c r="AJ356" s="59">
        <v>591.68000000000006</v>
      </c>
      <c r="AK356" s="59">
        <v>-2508.3200000000002</v>
      </c>
      <c r="AL356" s="59">
        <v>1291.68</v>
      </c>
      <c r="AM356" s="59">
        <v>1991.68</v>
      </c>
      <c r="AN356" s="59">
        <v>591.68000000000006</v>
      </c>
      <c r="AO356" s="58"/>
      <c r="AP356" s="59">
        <v>591.68000000000006</v>
      </c>
      <c r="AQ356" s="59">
        <v>1991.68</v>
      </c>
      <c r="AR356" s="59">
        <v>1308.05</v>
      </c>
      <c r="AS356" s="59">
        <v>1308.05</v>
      </c>
      <c r="AT356" s="59">
        <v>1308.05</v>
      </c>
      <c r="AU356" s="59">
        <v>1308.05</v>
      </c>
      <c r="AV356" s="59">
        <v>608.05000000000007</v>
      </c>
      <c r="AW356" s="59">
        <v>608.05000000000007</v>
      </c>
      <c r="AX356" s="59">
        <v>2708.05</v>
      </c>
      <c r="AY356" s="59">
        <v>1308.05</v>
      </c>
      <c r="AZ356" s="59">
        <v>1106.45</v>
      </c>
      <c r="BA356" s="59">
        <v>7381.88</v>
      </c>
    </row>
    <row r="357" spans="1:53" s="46" customFormat="1" outlineLevel="2">
      <c r="A357" s="46" t="s">
        <v>1022</v>
      </c>
      <c r="B357" s="47" t="s">
        <v>1023</v>
      </c>
      <c r="C357" s="48" t="s">
        <v>1024</v>
      </c>
      <c r="D357" s="49"/>
      <c r="E357" s="50"/>
      <c r="F357" s="51">
        <v>11189.34</v>
      </c>
      <c r="G357" s="51">
        <v>11167.5</v>
      </c>
      <c r="H357" s="52">
        <v>21.840000000000146</v>
      </c>
      <c r="I357" s="53">
        <v>1.9556749496306377E-3</v>
      </c>
      <c r="J357" s="54"/>
      <c r="K357" s="51">
        <v>122473.83</v>
      </c>
      <c r="L357" s="51">
        <v>110943.3</v>
      </c>
      <c r="M357" s="52">
        <v>11530.529999999999</v>
      </c>
      <c r="N357" s="53">
        <v>0.10393173810405855</v>
      </c>
      <c r="O357" s="55"/>
      <c r="P357" s="54"/>
      <c r="Q357" s="51">
        <v>33282.61</v>
      </c>
      <c r="R357" s="51">
        <v>32009.43</v>
      </c>
      <c r="S357" s="52">
        <v>1273.1800000000003</v>
      </c>
      <c r="T357" s="53">
        <v>3.9775153759376541E-2</v>
      </c>
      <c r="U357" s="54"/>
      <c r="V357" s="51">
        <v>133211.01999999999</v>
      </c>
      <c r="W357" s="51">
        <v>123651.54000000001</v>
      </c>
      <c r="X357" s="52">
        <v>9559.4799999999814</v>
      </c>
      <c r="Y357" s="53">
        <v>7.7309833747319132E-2</v>
      </c>
      <c r="Z357" s="56"/>
      <c r="AA357" s="57">
        <v>12708.24</v>
      </c>
      <c r="AB357" s="58"/>
      <c r="AC357" s="59">
        <v>13141.37</v>
      </c>
      <c r="AD357" s="59">
        <v>10367.25</v>
      </c>
      <c r="AE357" s="59">
        <v>11436.44</v>
      </c>
      <c r="AF357" s="59">
        <v>7967.38</v>
      </c>
      <c r="AG357" s="59">
        <v>8871.64</v>
      </c>
      <c r="AH357" s="59">
        <v>8889.4699999999993</v>
      </c>
      <c r="AI357" s="59">
        <v>9085.24</v>
      </c>
      <c r="AJ357" s="59">
        <v>9175.08</v>
      </c>
      <c r="AK357" s="59">
        <v>10253.630000000001</v>
      </c>
      <c r="AL357" s="59">
        <v>10588.300000000001</v>
      </c>
      <c r="AM357" s="59">
        <v>11167.5</v>
      </c>
      <c r="AN357" s="59">
        <v>10737.19</v>
      </c>
      <c r="AO357" s="58"/>
      <c r="AP357" s="59">
        <v>10761.33</v>
      </c>
      <c r="AQ357" s="59">
        <v>10844.53</v>
      </c>
      <c r="AR357" s="59">
        <v>10765</v>
      </c>
      <c r="AS357" s="59">
        <v>10897.62</v>
      </c>
      <c r="AT357" s="59">
        <v>12585.52</v>
      </c>
      <c r="AU357" s="59">
        <v>11430.56</v>
      </c>
      <c r="AV357" s="59">
        <v>10792.550000000001</v>
      </c>
      <c r="AW357" s="59">
        <v>11114.11</v>
      </c>
      <c r="AX357" s="59">
        <v>11049.72</v>
      </c>
      <c r="AY357" s="59">
        <v>11043.550000000001</v>
      </c>
      <c r="AZ357" s="59">
        <v>11189.34</v>
      </c>
      <c r="BA357" s="59">
        <v>0</v>
      </c>
    </row>
    <row r="358" spans="1:53" s="119" customFormat="1" outlineLevel="1">
      <c r="A358" s="119" t="s">
        <v>1025</v>
      </c>
      <c r="B358" s="120" t="s">
        <v>1026</v>
      </c>
      <c r="C358" s="121" t="s">
        <v>1027</v>
      </c>
      <c r="D358" s="135"/>
      <c r="E358" s="135"/>
      <c r="F358" s="123">
        <v>5505.17</v>
      </c>
      <c r="G358" s="123">
        <v>5245.9400000000005</v>
      </c>
      <c r="H358" s="143">
        <v>259.22999999999956</v>
      </c>
      <c r="I358" s="144">
        <v>4.9415357400198923E-2</v>
      </c>
      <c r="J358" s="137"/>
      <c r="K358" s="123">
        <v>93930.06</v>
      </c>
      <c r="L358" s="123">
        <v>86290.096000000005</v>
      </c>
      <c r="M358" s="143">
        <v>7639.9639999999927</v>
      </c>
      <c r="N358" s="138">
        <v>8.8538133043680842E-2</v>
      </c>
      <c r="O358" s="139"/>
      <c r="P358" s="139"/>
      <c r="Q358" s="123">
        <v>16025.87</v>
      </c>
      <c r="R358" s="123">
        <v>17709.100000000002</v>
      </c>
      <c r="S358" s="143">
        <v>-1683.2300000000014</v>
      </c>
      <c r="T358" s="144">
        <v>-9.5048873178196588E-2</v>
      </c>
      <c r="U358" s="139"/>
      <c r="V358" s="123">
        <v>99245.95</v>
      </c>
      <c r="W358" s="123">
        <v>116898.31600000001</v>
      </c>
      <c r="X358" s="143">
        <v>-17652.366000000009</v>
      </c>
      <c r="Y358" s="138">
        <v>-0.15100616162853883</v>
      </c>
      <c r="AA358" s="141">
        <v>30608.22</v>
      </c>
      <c r="AB358" s="142"/>
      <c r="AC358" s="123">
        <v>9254.23</v>
      </c>
      <c r="AD358" s="123">
        <v>10325.576000000001</v>
      </c>
      <c r="AE358" s="123">
        <v>8858.25</v>
      </c>
      <c r="AF358" s="123">
        <v>11660.94</v>
      </c>
      <c r="AG358" s="123">
        <v>8843.59</v>
      </c>
      <c r="AH358" s="123">
        <v>7140.6500000000005</v>
      </c>
      <c r="AI358" s="123">
        <v>5984.75</v>
      </c>
      <c r="AJ358" s="123">
        <v>6513.01</v>
      </c>
      <c r="AK358" s="123">
        <v>6420.58</v>
      </c>
      <c r="AL358" s="123">
        <v>6042.58</v>
      </c>
      <c r="AM358" s="123">
        <v>5245.9400000000005</v>
      </c>
      <c r="AN358" s="123">
        <v>5315.89</v>
      </c>
      <c r="AO358" s="142"/>
      <c r="AP358" s="123">
        <v>8806.59</v>
      </c>
      <c r="AQ358" s="123">
        <v>17956.939999999999</v>
      </c>
      <c r="AR358" s="123">
        <v>15669.56</v>
      </c>
      <c r="AS358" s="123">
        <v>7112.12</v>
      </c>
      <c r="AT358" s="123">
        <v>7526.87</v>
      </c>
      <c r="AU358" s="123">
        <v>5944.96</v>
      </c>
      <c r="AV358" s="123">
        <v>7761.84</v>
      </c>
      <c r="AW358" s="123">
        <v>7125.31</v>
      </c>
      <c r="AX358" s="123">
        <v>4295.96</v>
      </c>
      <c r="AY358" s="123">
        <v>6224.74</v>
      </c>
      <c r="AZ358" s="123">
        <v>5505.17</v>
      </c>
      <c r="BA358" s="123">
        <v>0</v>
      </c>
    </row>
    <row r="359" spans="1:53" s="153" customFormat="1">
      <c r="A359" s="119" t="s">
        <v>1028</v>
      </c>
      <c r="B359" s="120"/>
      <c r="C359" s="145" t="s">
        <v>1029</v>
      </c>
      <c r="D359" s="151"/>
      <c r="E359" s="151"/>
      <c r="F359" s="148">
        <v>2124757.9550000015</v>
      </c>
      <c r="G359" s="148">
        <v>1040923.5470000003</v>
      </c>
      <c r="H359" s="143">
        <v>1083834.4080000012</v>
      </c>
      <c r="I359" s="144">
        <v>1.0412238354331329</v>
      </c>
      <c r="J359" s="152"/>
      <c r="K359" s="148">
        <v>17706409.407999992</v>
      </c>
      <c r="L359" s="148">
        <v>17343992.376999993</v>
      </c>
      <c r="M359" s="143">
        <v>362417.03099999949</v>
      </c>
      <c r="N359" s="144">
        <v>2.0895825085843766E-2</v>
      </c>
      <c r="O359" s="56"/>
      <c r="P359" s="149"/>
      <c r="Q359" s="148">
        <v>5515791.7949999981</v>
      </c>
      <c r="R359" s="148">
        <v>3851336.8710000003</v>
      </c>
      <c r="S359" s="143">
        <v>1664454.9239999978</v>
      </c>
      <c r="T359" s="144">
        <v>0.43217588586786537</v>
      </c>
      <c r="U359" s="149"/>
      <c r="V359" s="148">
        <v>19940465.273999985</v>
      </c>
      <c r="W359" s="148">
        <v>19404296.098000001</v>
      </c>
      <c r="X359" s="143">
        <v>536169.17599998415</v>
      </c>
      <c r="Y359" s="138">
        <v>2.7631467448862888E-2</v>
      </c>
      <c r="AA359" s="150">
        <v>2060303.7209999999</v>
      </c>
      <c r="AB359" s="154"/>
      <c r="AC359" s="148">
        <v>1818376.3069999993</v>
      </c>
      <c r="AD359" s="148">
        <v>1837552.0010000002</v>
      </c>
      <c r="AE359" s="148">
        <v>2214953.2950000004</v>
      </c>
      <c r="AF359" s="148">
        <v>1397053.7750000004</v>
      </c>
      <c r="AG359" s="148">
        <v>1449201.6439999996</v>
      </c>
      <c r="AH359" s="148">
        <v>1505943.6540000001</v>
      </c>
      <c r="AI359" s="148">
        <v>1309548.0090000008</v>
      </c>
      <c r="AJ359" s="148">
        <v>1960026.8210000002</v>
      </c>
      <c r="AK359" s="148">
        <v>1505189.1560000007</v>
      </c>
      <c r="AL359" s="148">
        <v>1305224.1680000001</v>
      </c>
      <c r="AM359" s="148">
        <v>1040923.5470000003</v>
      </c>
      <c r="AN359" s="148">
        <v>2234055.8660000009</v>
      </c>
      <c r="AO359" s="154"/>
      <c r="AP359" s="148">
        <v>2354314.041999999</v>
      </c>
      <c r="AQ359" s="148">
        <v>2097213.378</v>
      </c>
      <c r="AR359" s="148">
        <v>1565572.7999999998</v>
      </c>
      <c r="AS359" s="148">
        <v>1410543.1610000003</v>
      </c>
      <c r="AT359" s="148">
        <v>1256296.9830000002</v>
      </c>
      <c r="AU359" s="148">
        <v>808594.05400000047</v>
      </c>
      <c r="AV359" s="148">
        <v>1423522.540000001</v>
      </c>
      <c r="AW359" s="148">
        <v>1274560.6550000005</v>
      </c>
      <c r="AX359" s="148">
        <v>1835299.2810000007</v>
      </c>
      <c r="AY359" s="148">
        <v>1555734.5590000001</v>
      </c>
      <c r="AZ359" s="148">
        <v>2124757.9550000015</v>
      </c>
      <c r="BA359" s="148">
        <v>524479.32999999996</v>
      </c>
    </row>
    <row r="360" spans="1:53" s="153" customFormat="1" outlineLevel="2">
      <c r="A360" s="119"/>
      <c r="B360" s="120" t="s">
        <v>1030</v>
      </c>
      <c r="C360" s="145" t="s">
        <v>1031</v>
      </c>
      <c r="D360" s="151"/>
      <c r="E360" s="151"/>
      <c r="F360" s="148">
        <v>35381189.407000013</v>
      </c>
      <c r="G360" s="148">
        <v>23121914.181000002</v>
      </c>
      <c r="H360" s="143">
        <v>12259275.226000011</v>
      </c>
      <c r="I360" s="144">
        <v>0.53020157111705912</v>
      </c>
      <c r="J360" s="152"/>
      <c r="K360" s="148">
        <v>347240738.25599998</v>
      </c>
      <c r="L360" s="148">
        <v>249719369.45499998</v>
      </c>
      <c r="M360" s="143">
        <v>97521368.800999999</v>
      </c>
      <c r="N360" s="144">
        <v>0.3905238468839462</v>
      </c>
      <c r="O360" s="56"/>
      <c r="P360" s="149"/>
      <c r="Q360" s="148">
        <v>98398376.304999992</v>
      </c>
      <c r="R360" s="148">
        <v>68524973.259000003</v>
      </c>
      <c r="S360" s="143">
        <v>29873403.045999989</v>
      </c>
      <c r="T360" s="144">
        <v>0.43594913832493098</v>
      </c>
      <c r="U360" s="149" t="s">
        <v>43</v>
      </c>
      <c r="V360" s="148">
        <v>377235836.29499996</v>
      </c>
      <c r="W360" s="148">
        <v>278466441.93199998</v>
      </c>
      <c r="X360" s="143">
        <v>98769394.362999976</v>
      </c>
      <c r="Y360" s="138">
        <v>0.354690474291042</v>
      </c>
      <c r="AA360" s="150">
        <v>28747072.477000006</v>
      </c>
      <c r="AB360" s="154"/>
      <c r="AC360" s="148">
        <v>26452375.436999995</v>
      </c>
      <c r="AD360" s="148">
        <v>24950660.527999997</v>
      </c>
      <c r="AE360" s="148">
        <v>22621737.807999998</v>
      </c>
      <c r="AF360" s="148">
        <v>21160871.714000002</v>
      </c>
      <c r="AG360" s="148">
        <v>19701775.500999995</v>
      </c>
      <c r="AH360" s="148">
        <v>16731977.578999996</v>
      </c>
      <c r="AI360" s="148">
        <v>24199039.330999997</v>
      </c>
      <c r="AJ360" s="148">
        <v>25375958.298</v>
      </c>
      <c r="AK360" s="148">
        <v>23805527.971000001</v>
      </c>
      <c r="AL360" s="148">
        <v>21597531.106999997</v>
      </c>
      <c r="AM360" s="148">
        <v>23121914.181000002</v>
      </c>
      <c r="AN360" s="148">
        <v>29995098.039000001</v>
      </c>
      <c r="AO360" s="154"/>
      <c r="AP360" s="148">
        <v>28101088.123999991</v>
      </c>
      <c r="AQ360" s="148">
        <v>35158186.993999995</v>
      </c>
      <c r="AR360" s="148">
        <v>29484521.434999995</v>
      </c>
      <c r="AS360" s="148">
        <v>29420577.105000004</v>
      </c>
      <c r="AT360" s="148">
        <v>27483346.646999996</v>
      </c>
      <c r="AU360" s="148">
        <v>29843095.321000002</v>
      </c>
      <c r="AV360" s="148">
        <v>34016523.361000001</v>
      </c>
      <c r="AW360" s="148">
        <v>35335022.964000002</v>
      </c>
      <c r="AX360" s="148">
        <v>32448238.664999999</v>
      </c>
      <c r="AY360" s="148">
        <v>30568948.233000003</v>
      </c>
      <c r="AZ360" s="148">
        <v>35381189.407000013</v>
      </c>
      <c r="BA360" s="148">
        <v>350888446.09899998</v>
      </c>
    </row>
    <row r="361" spans="1:53" s="46" customFormat="1" outlineLevel="2">
      <c r="B361" s="47"/>
      <c r="C361" s="48"/>
      <c r="D361" s="49"/>
      <c r="E361" s="50"/>
      <c r="F361" s="51">
        <v>0</v>
      </c>
      <c r="G361" s="51">
        <v>0</v>
      </c>
      <c r="H361" s="52">
        <v>0</v>
      </c>
      <c r="I361" s="53">
        <v>0</v>
      </c>
      <c r="J361" s="54"/>
      <c r="K361" s="51">
        <v>0</v>
      </c>
      <c r="L361" s="51">
        <v>-5.9604644775390625E-8</v>
      </c>
      <c r="M361" s="52"/>
      <c r="N361" s="53"/>
      <c r="O361" s="55"/>
      <c r="P361" s="54"/>
      <c r="Q361" s="51">
        <v>0</v>
      </c>
      <c r="R361" s="51">
        <v>0</v>
      </c>
      <c r="S361" s="52">
        <v>0</v>
      </c>
      <c r="T361" s="53">
        <v>0</v>
      </c>
      <c r="U361" s="54"/>
      <c r="V361" s="51">
        <v>0</v>
      </c>
      <c r="W361" s="51">
        <v>0</v>
      </c>
      <c r="X361" s="52">
        <v>0</v>
      </c>
      <c r="Y361" s="53">
        <v>0</v>
      </c>
      <c r="Z361" s="56"/>
      <c r="AA361" s="57">
        <v>0</v>
      </c>
      <c r="AB361" s="58"/>
      <c r="AC361" s="59">
        <v>0</v>
      </c>
      <c r="AD361" s="59">
        <v>0</v>
      </c>
      <c r="AE361" s="59">
        <v>0</v>
      </c>
      <c r="AF361" s="59">
        <v>0</v>
      </c>
      <c r="AG361" s="59">
        <v>0</v>
      </c>
      <c r="AH361" s="59">
        <v>0</v>
      </c>
      <c r="AI361" s="59">
        <v>0</v>
      </c>
      <c r="AJ361" s="59">
        <v>0</v>
      </c>
      <c r="AK361" s="59">
        <v>0</v>
      </c>
      <c r="AL361" s="59">
        <v>-4.1909515857696533E-9</v>
      </c>
      <c r="AM361" s="59">
        <v>0</v>
      </c>
      <c r="AN361" s="59">
        <v>0</v>
      </c>
      <c r="AO361" s="58"/>
      <c r="AP361" s="59">
        <v>-6.5192580223083496E-9</v>
      </c>
      <c r="AQ361" s="59">
        <v>0</v>
      </c>
      <c r="AR361" s="59">
        <v>0</v>
      </c>
      <c r="AS361" s="59">
        <v>8.3819031715393066E-9</v>
      </c>
      <c r="AT361" s="59">
        <v>0</v>
      </c>
      <c r="AU361" s="59">
        <v>0</v>
      </c>
      <c r="AV361" s="59">
        <v>0</v>
      </c>
      <c r="AW361" s="59">
        <v>0</v>
      </c>
      <c r="AX361" s="59">
        <v>0</v>
      </c>
      <c r="AY361" s="59">
        <v>4.8894435167312622E-9</v>
      </c>
      <c r="AZ361" s="59">
        <v>0</v>
      </c>
      <c r="BA361" s="59">
        <v>6.1932951211929321E-8</v>
      </c>
    </row>
    <row r="362" spans="1:53" s="46" customFormat="1" outlineLevel="2">
      <c r="A362" s="46" t="s">
        <v>1032</v>
      </c>
      <c r="B362" s="47" t="s">
        <v>1033</v>
      </c>
      <c r="C362" s="48" t="s">
        <v>1034</v>
      </c>
      <c r="D362" s="49"/>
      <c r="E362" s="50"/>
      <c r="F362" s="51">
        <v>127275.24</v>
      </c>
      <c r="G362" s="51">
        <v>118523.777</v>
      </c>
      <c r="H362" s="52">
        <v>8751.4630000000034</v>
      </c>
      <c r="I362" s="53">
        <v>7.3837193021616274E-2</v>
      </c>
      <c r="J362" s="54"/>
      <c r="K362" s="51">
        <v>1468668.84</v>
      </c>
      <c r="L362" s="51">
        <v>1607156.9369999999</v>
      </c>
      <c r="M362" s="52">
        <v>-138488.09699999983</v>
      </c>
      <c r="N362" s="53">
        <v>-8.6169616551889885E-2</v>
      </c>
      <c r="O362" s="55"/>
      <c r="P362" s="54"/>
      <c r="Q362" s="51">
        <v>339460.87</v>
      </c>
      <c r="R362" s="51">
        <v>384686.37699999998</v>
      </c>
      <c r="S362" s="52">
        <v>-45225.506999999983</v>
      </c>
      <c r="T362" s="53">
        <v>-0.11756461809927828</v>
      </c>
      <c r="U362" s="54"/>
      <c r="V362" s="51">
        <v>1606622.1500000001</v>
      </c>
      <c r="W362" s="51">
        <v>1805379.1769999999</v>
      </c>
      <c r="X362" s="52">
        <v>-198757.02699999977</v>
      </c>
      <c r="Y362" s="53">
        <v>-0.11009156942325794</v>
      </c>
      <c r="Z362" s="56"/>
      <c r="AA362" s="57">
        <v>198222.24</v>
      </c>
      <c r="AB362" s="58"/>
      <c r="AC362" s="59">
        <v>187360.61000000002</v>
      </c>
      <c r="AD362" s="59">
        <v>159126.92000000001</v>
      </c>
      <c r="AE362" s="59">
        <v>166145.68</v>
      </c>
      <c r="AF362" s="59">
        <v>90385.180000000008</v>
      </c>
      <c r="AG362" s="59">
        <v>143527.54</v>
      </c>
      <c r="AH362" s="59">
        <v>173331.13</v>
      </c>
      <c r="AI362" s="59">
        <v>170508.41</v>
      </c>
      <c r="AJ362" s="59">
        <v>132085.09</v>
      </c>
      <c r="AK362" s="59">
        <v>144323.11000000002</v>
      </c>
      <c r="AL362" s="59">
        <v>121839.49</v>
      </c>
      <c r="AM362" s="59">
        <v>118523.777</v>
      </c>
      <c r="AN362" s="59">
        <v>137953.31</v>
      </c>
      <c r="AO362" s="58"/>
      <c r="AP362" s="59">
        <v>162980.53</v>
      </c>
      <c r="AQ362" s="59">
        <v>130771.40000000001</v>
      </c>
      <c r="AR362" s="59">
        <v>167493.65</v>
      </c>
      <c r="AS362" s="59">
        <v>158227.71</v>
      </c>
      <c r="AT362" s="59">
        <v>123489.76000000001</v>
      </c>
      <c r="AU362" s="59">
        <v>145047.45000000001</v>
      </c>
      <c r="AV362" s="59">
        <v>127698.1</v>
      </c>
      <c r="AW362" s="59">
        <v>113499.37</v>
      </c>
      <c r="AX362" s="59">
        <v>99955.8</v>
      </c>
      <c r="AY362" s="59">
        <v>112229.83</v>
      </c>
      <c r="AZ362" s="59">
        <v>127275.24</v>
      </c>
      <c r="BA362" s="59">
        <v>10090.9</v>
      </c>
    </row>
    <row r="363" spans="1:53" s="46" customFormat="1" outlineLevel="2">
      <c r="A363" s="46" t="s">
        <v>1035</v>
      </c>
      <c r="B363" s="47" t="s">
        <v>1036</v>
      </c>
      <c r="C363" s="48" t="s">
        <v>1037</v>
      </c>
      <c r="D363" s="49"/>
      <c r="E363" s="50"/>
      <c r="F363" s="51">
        <v>98623.84</v>
      </c>
      <c r="G363" s="51">
        <v>221105.5</v>
      </c>
      <c r="H363" s="52">
        <v>-122481.66</v>
      </c>
      <c r="I363" s="53">
        <v>-0.55395121333481079</v>
      </c>
      <c r="J363" s="54"/>
      <c r="K363" s="51">
        <v>1562731.3399999999</v>
      </c>
      <c r="L363" s="51">
        <v>1890092.439</v>
      </c>
      <c r="M363" s="52">
        <v>-327361.09900000016</v>
      </c>
      <c r="N363" s="53">
        <v>-0.17319845963364555</v>
      </c>
      <c r="O363" s="55"/>
      <c r="P363" s="54"/>
      <c r="Q363" s="51">
        <v>371404.32</v>
      </c>
      <c r="R363" s="51">
        <v>578425.57900000003</v>
      </c>
      <c r="S363" s="52">
        <v>-207021.25900000002</v>
      </c>
      <c r="T363" s="53">
        <v>-0.35790474438890607</v>
      </c>
      <c r="U363" s="54"/>
      <c r="V363" s="51">
        <v>2047513.5799999998</v>
      </c>
      <c r="W363" s="51">
        <v>2091518.5190000001</v>
      </c>
      <c r="X363" s="52">
        <v>-44004.939000000246</v>
      </c>
      <c r="Y363" s="53">
        <v>-2.1039708039993808E-2</v>
      </c>
      <c r="Z363" s="56"/>
      <c r="AA363" s="57">
        <v>201426.08000000002</v>
      </c>
      <c r="AB363" s="58"/>
      <c r="AC363" s="59">
        <v>241159.83000000002</v>
      </c>
      <c r="AD363" s="59">
        <v>104187.75</v>
      </c>
      <c r="AE363" s="59">
        <v>185571.27</v>
      </c>
      <c r="AF363" s="59">
        <v>171973.17</v>
      </c>
      <c r="AG363" s="59">
        <v>103205.63</v>
      </c>
      <c r="AH363" s="59">
        <v>176079.73</v>
      </c>
      <c r="AI363" s="59">
        <v>222468.61000000002</v>
      </c>
      <c r="AJ363" s="59">
        <v>107020.87</v>
      </c>
      <c r="AK363" s="59">
        <v>131686.14000000001</v>
      </c>
      <c r="AL363" s="59">
        <v>225633.93900000001</v>
      </c>
      <c r="AM363" s="59">
        <v>221105.5</v>
      </c>
      <c r="AN363" s="59">
        <v>484782.24</v>
      </c>
      <c r="AO363" s="58"/>
      <c r="AP363" s="59">
        <v>344539.31</v>
      </c>
      <c r="AQ363" s="59">
        <v>205771.32</v>
      </c>
      <c r="AR363" s="59">
        <v>37992.51</v>
      </c>
      <c r="AS363" s="59">
        <v>100080.99</v>
      </c>
      <c r="AT363" s="59">
        <v>173562.05000000002</v>
      </c>
      <c r="AU363" s="59">
        <v>111624.15000000001</v>
      </c>
      <c r="AV363" s="59">
        <v>137450.99</v>
      </c>
      <c r="AW363" s="59">
        <v>80305.7</v>
      </c>
      <c r="AX363" s="59">
        <v>167858.77</v>
      </c>
      <c r="AY363" s="59">
        <v>104921.71</v>
      </c>
      <c r="AZ363" s="59">
        <v>98623.84</v>
      </c>
      <c r="BA363" s="59">
        <v>-7248.88</v>
      </c>
    </row>
    <row r="364" spans="1:53" s="46" customFormat="1" outlineLevel="2">
      <c r="A364" s="46" t="s">
        <v>1038</v>
      </c>
      <c r="B364" s="47" t="s">
        <v>1039</v>
      </c>
      <c r="C364" s="48" t="s">
        <v>1040</v>
      </c>
      <c r="D364" s="49"/>
      <c r="E364" s="50"/>
      <c r="F364" s="51">
        <v>1593731.4500000002</v>
      </c>
      <c r="G364" s="51">
        <v>1222144.3</v>
      </c>
      <c r="H364" s="52">
        <v>371587.15000000014</v>
      </c>
      <c r="I364" s="53">
        <v>0.30404523426570834</v>
      </c>
      <c r="J364" s="54"/>
      <c r="K364" s="51">
        <v>9379607.0480000004</v>
      </c>
      <c r="L364" s="51">
        <v>8097531.3080000002</v>
      </c>
      <c r="M364" s="52">
        <v>1282075.7400000002</v>
      </c>
      <c r="N364" s="53">
        <v>0.15832921062415239</v>
      </c>
      <c r="O364" s="55"/>
      <c r="P364" s="54"/>
      <c r="Q364" s="51">
        <v>2995388.54</v>
      </c>
      <c r="R364" s="51">
        <v>4003414.17</v>
      </c>
      <c r="S364" s="52">
        <v>-1008025.6299999999</v>
      </c>
      <c r="T364" s="53">
        <v>-0.25179149275979107</v>
      </c>
      <c r="U364" s="54"/>
      <c r="V364" s="51">
        <v>10949950.028000001</v>
      </c>
      <c r="W364" s="51">
        <v>8974190.3480000012</v>
      </c>
      <c r="X364" s="52">
        <v>1975759.6799999997</v>
      </c>
      <c r="Y364" s="53">
        <v>0.22016021539372851</v>
      </c>
      <c r="Z364" s="56"/>
      <c r="AA364" s="57">
        <v>876659.04</v>
      </c>
      <c r="AB364" s="58"/>
      <c r="AC364" s="59">
        <v>1037781.45</v>
      </c>
      <c r="AD364" s="59">
        <v>990407.11</v>
      </c>
      <c r="AE364" s="59">
        <v>217161.52000000002</v>
      </c>
      <c r="AF364" s="59">
        <v>421000.47200000001</v>
      </c>
      <c r="AG364" s="59">
        <v>403262.34</v>
      </c>
      <c r="AH364" s="59">
        <v>443615.74599999998</v>
      </c>
      <c r="AI364" s="59">
        <v>232922.99</v>
      </c>
      <c r="AJ364" s="59">
        <v>347965.51</v>
      </c>
      <c r="AK364" s="59">
        <v>944985.56</v>
      </c>
      <c r="AL364" s="59">
        <v>1836284.31</v>
      </c>
      <c r="AM364" s="59">
        <v>1222144.3</v>
      </c>
      <c r="AN364" s="59">
        <v>1570342.98</v>
      </c>
      <c r="AO364" s="58"/>
      <c r="AP364" s="59">
        <v>859717.52</v>
      </c>
      <c r="AQ364" s="59">
        <v>667876.03</v>
      </c>
      <c r="AR364" s="59">
        <v>971559.5</v>
      </c>
      <c r="AS364" s="59">
        <v>1518053.9380000001</v>
      </c>
      <c r="AT364" s="59">
        <v>539230.02</v>
      </c>
      <c r="AU364" s="59">
        <v>623763.91</v>
      </c>
      <c r="AV364" s="59">
        <v>590938.1</v>
      </c>
      <c r="AW364" s="59">
        <v>613079.49</v>
      </c>
      <c r="AX364" s="59">
        <v>515658.527</v>
      </c>
      <c r="AY364" s="59">
        <v>885998.56299999997</v>
      </c>
      <c r="AZ364" s="59">
        <v>1593731.4500000002</v>
      </c>
      <c r="BA364" s="59">
        <v>-459225.38</v>
      </c>
    </row>
    <row r="365" spans="1:53" s="46" customFormat="1" outlineLevel="2">
      <c r="A365" s="46" t="s">
        <v>1041</v>
      </c>
      <c r="B365" s="47" t="s">
        <v>1042</v>
      </c>
      <c r="C365" s="48" t="s">
        <v>1043</v>
      </c>
      <c r="D365" s="49"/>
      <c r="E365" s="50"/>
      <c r="F365" s="51">
        <v>0</v>
      </c>
      <c r="G365" s="51">
        <v>0</v>
      </c>
      <c r="H365" s="52">
        <v>0</v>
      </c>
      <c r="I365" s="53">
        <v>0</v>
      </c>
      <c r="J365" s="54"/>
      <c r="K365" s="51">
        <v>0</v>
      </c>
      <c r="L365" s="51">
        <v>-14.59</v>
      </c>
      <c r="M365" s="52">
        <v>14.59</v>
      </c>
      <c r="N365" s="53" t="s">
        <v>157</v>
      </c>
      <c r="O365" s="55"/>
      <c r="P365" s="54"/>
      <c r="Q365" s="51">
        <v>0</v>
      </c>
      <c r="R365" s="51">
        <v>0</v>
      </c>
      <c r="S365" s="52">
        <v>0</v>
      </c>
      <c r="T365" s="53">
        <v>0</v>
      </c>
      <c r="U365" s="54"/>
      <c r="V365" s="51">
        <v>0</v>
      </c>
      <c r="W365" s="51">
        <v>-19</v>
      </c>
      <c r="X365" s="52">
        <v>19</v>
      </c>
      <c r="Y365" s="53" t="s">
        <v>157</v>
      </c>
      <c r="Z365" s="56"/>
      <c r="AA365" s="57">
        <v>-4.41</v>
      </c>
      <c r="AB365" s="58"/>
      <c r="AC365" s="59">
        <v>-14.6</v>
      </c>
      <c r="AD365" s="59">
        <v>0</v>
      </c>
      <c r="AE365" s="59">
        <v>0</v>
      </c>
      <c r="AF365" s="59">
        <v>50.84</v>
      </c>
      <c r="AG365" s="59">
        <v>-50.84</v>
      </c>
      <c r="AH365" s="59">
        <v>156.9</v>
      </c>
      <c r="AI365" s="59">
        <v>-144.82</v>
      </c>
      <c r="AJ365" s="59">
        <v>-12.07</v>
      </c>
      <c r="AK365" s="59">
        <v>0</v>
      </c>
      <c r="AL365" s="59">
        <v>0</v>
      </c>
      <c r="AM365" s="59">
        <v>0</v>
      </c>
      <c r="AN365" s="59">
        <v>0</v>
      </c>
      <c r="AO365" s="58"/>
      <c r="AP365" s="59">
        <v>0</v>
      </c>
      <c r="AQ365" s="59">
        <v>0</v>
      </c>
      <c r="AR365" s="59">
        <v>0</v>
      </c>
      <c r="AS365" s="59">
        <v>0</v>
      </c>
      <c r="AT365" s="59">
        <v>0</v>
      </c>
      <c r="AU365" s="59">
        <v>28.03</v>
      </c>
      <c r="AV365" s="59">
        <v>53.31</v>
      </c>
      <c r="AW365" s="59">
        <v>-81.34</v>
      </c>
      <c r="AX365" s="59">
        <v>0</v>
      </c>
      <c r="AY365" s="59">
        <v>0</v>
      </c>
      <c r="AZ365" s="59">
        <v>0</v>
      </c>
      <c r="BA365" s="59">
        <v>0</v>
      </c>
    </row>
    <row r="366" spans="1:53" s="46" customFormat="1" outlineLevel="2">
      <c r="A366" s="46" t="s">
        <v>1044</v>
      </c>
      <c r="B366" s="47" t="s">
        <v>1045</v>
      </c>
      <c r="C366" s="48" t="s">
        <v>1046</v>
      </c>
      <c r="D366" s="49"/>
      <c r="E366" s="50"/>
      <c r="F366" s="51">
        <v>-302.91000000000003</v>
      </c>
      <c r="G366" s="51">
        <v>-423</v>
      </c>
      <c r="H366" s="52">
        <v>120.08999999999997</v>
      </c>
      <c r="I366" s="53">
        <v>0.28390070921985811</v>
      </c>
      <c r="J366" s="54"/>
      <c r="K366" s="51">
        <v>-2094.39</v>
      </c>
      <c r="L366" s="51">
        <v>179679.28</v>
      </c>
      <c r="M366" s="52">
        <v>-181773.67</v>
      </c>
      <c r="N366" s="53">
        <v>-1.0116562688808639</v>
      </c>
      <c r="O366" s="55"/>
      <c r="P366" s="54"/>
      <c r="Q366" s="51">
        <v>-465.26</v>
      </c>
      <c r="R366" s="51">
        <v>-423</v>
      </c>
      <c r="S366" s="52">
        <v>-42.259999999999991</v>
      </c>
      <c r="T366" s="53">
        <v>-9.9905437352245843E-2</v>
      </c>
      <c r="U366" s="54"/>
      <c r="V366" s="51">
        <v>-2094.39</v>
      </c>
      <c r="W366" s="51">
        <v>151619.47</v>
      </c>
      <c r="X366" s="52">
        <v>-153713.86000000002</v>
      </c>
      <c r="Y366" s="53">
        <v>-1.0138134634028204</v>
      </c>
      <c r="Z366" s="56"/>
      <c r="AA366" s="57">
        <v>-28059.81</v>
      </c>
      <c r="AB366" s="58"/>
      <c r="AC366" s="59">
        <v>-23998.720000000001</v>
      </c>
      <c r="AD366" s="59">
        <v>-16106.87</v>
      </c>
      <c r="AE366" s="59">
        <v>-20381.260000000002</v>
      </c>
      <c r="AF366" s="59">
        <v>-11687.18</v>
      </c>
      <c r="AG366" s="59">
        <v>49597.279999999999</v>
      </c>
      <c r="AH366" s="59">
        <v>202679.03</v>
      </c>
      <c r="AI366" s="59">
        <v>0</v>
      </c>
      <c r="AJ366" s="59">
        <v>0</v>
      </c>
      <c r="AK366" s="59">
        <v>0</v>
      </c>
      <c r="AL366" s="59">
        <v>0</v>
      </c>
      <c r="AM366" s="59">
        <v>-423</v>
      </c>
      <c r="AN366" s="59">
        <v>0</v>
      </c>
      <c r="AO366" s="58"/>
      <c r="AP366" s="59">
        <v>0</v>
      </c>
      <c r="AQ366" s="59">
        <v>0</v>
      </c>
      <c r="AR366" s="59">
        <v>0</v>
      </c>
      <c r="AS366" s="59">
        <v>-1089.3399999999999</v>
      </c>
      <c r="AT366" s="59">
        <v>-75.67</v>
      </c>
      <c r="AU366" s="59">
        <v>0</v>
      </c>
      <c r="AV366" s="59">
        <v>-145.34</v>
      </c>
      <c r="AW366" s="59">
        <v>-318.78000000000003</v>
      </c>
      <c r="AX366" s="59">
        <v>-162.35</v>
      </c>
      <c r="AY366" s="59">
        <v>0</v>
      </c>
      <c r="AZ366" s="59">
        <v>-302.91000000000003</v>
      </c>
      <c r="BA366" s="59">
        <v>0</v>
      </c>
    </row>
    <row r="367" spans="1:53" s="46" customFormat="1" outlineLevel="2">
      <c r="A367" s="46" t="s">
        <v>1754</v>
      </c>
      <c r="B367" s="47" t="s">
        <v>1755</v>
      </c>
      <c r="C367" s="48" t="s">
        <v>1756</v>
      </c>
      <c r="D367" s="49"/>
      <c r="E367" s="50"/>
      <c r="F367" s="51">
        <v>19338.72</v>
      </c>
      <c r="G367" s="51">
        <v>-134921.04999999999</v>
      </c>
      <c r="H367" s="52">
        <v>154259.76999999999</v>
      </c>
      <c r="I367" s="53">
        <v>1.1433336013913322</v>
      </c>
      <c r="J367" s="54"/>
      <c r="K367" s="51">
        <v>273832.63</v>
      </c>
      <c r="L367" s="51">
        <v>2379174.12</v>
      </c>
      <c r="M367" s="52">
        <v>-2105341.4900000002</v>
      </c>
      <c r="N367" s="53">
        <v>-0.88490433394593249</v>
      </c>
      <c r="O367" s="55"/>
      <c r="P367" s="54"/>
      <c r="Q367" s="51">
        <v>58016.160000000003</v>
      </c>
      <c r="R367" s="51">
        <v>-933604.95000000007</v>
      </c>
      <c r="S367" s="52">
        <v>991621.1100000001</v>
      </c>
      <c r="T367" s="53">
        <v>1.0621420869715825</v>
      </c>
      <c r="U367" s="54"/>
      <c r="V367" s="51">
        <v>-772992.18</v>
      </c>
      <c r="W367" s="51">
        <v>2379174.12</v>
      </c>
      <c r="X367" s="52">
        <v>-3152166.3000000003</v>
      </c>
      <c r="Y367" s="53">
        <v>-1.3248993730648013</v>
      </c>
      <c r="Z367" s="56"/>
      <c r="AA367" s="57">
        <v>0</v>
      </c>
      <c r="AB367" s="58"/>
      <c r="AC367" s="59">
        <v>0</v>
      </c>
      <c r="AD367" s="59">
        <v>0</v>
      </c>
      <c r="AE367" s="59">
        <v>0</v>
      </c>
      <c r="AF367" s="59">
        <v>0</v>
      </c>
      <c r="AG367" s="59">
        <v>847177.06</v>
      </c>
      <c r="AH367" s="59">
        <v>765066.17</v>
      </c>
      <c r="AI367" s="59">
        <v>823303.36</v>
      </c>
      <c r="AJ367" s="59">
        <v>877232.48</v>
      </c>
      <c r="AK367" s="59">
        <v>223018.41</v>
      </c>
      <c r="AL367" s="59">
        <v>-1021702.31</v>
      </c>
      <c r="AM367" s="59">
        <v>-134921.04999999999</v>
      </c>
      <c r="AN367" s="59">
        <v>-1046824.81</v>
      </c>
      <c r="AO367" s="58"/>
      <c r="AP367" s="59">
        <v>69216.5</v>
      </c>
      <c r="AQ367" s="59">
        <v>0</v>
      </c>
      <c r="AR367" s="59">
        <v>49906.37</v>
      </c>
      <c r="AS367" s="59">
        <v>19338.72</v>
      </c>
      <c r="AT367" s="59">
        <v>19338.72</v>
      </c>
      <c r="AU367" s="59">
        <v>19338.72</v>
      </c>
      <c r="AV367" s="59">
        <v>19338.72</v>
      </c>
      <c r="AW367" s="59">
        <v>19338.72</v>
      </c>
      <c r="AX367" s="59">
        <v>19338.72</v>
      </c>
      <c r="AY367" s="59">
        <v>19338.72</v>
      </c>
      <c r="AZ367" s="59">
        <v>19338.72</v>
      </c>
      <c r="BA367" s="59">
        <v>0</v>
      </c>
    </row>
    <row r="368" spans="1:53" s="46" customFormat="1" outlineLevel="2">
      <c r="A368" s="46" t="s">
        <v>1047</v>
      </c>
      <c r="B368" s="47" t="s">
        <v>1048</v>
      </c>
      <c r="C368" s="48" t="s">
        <v>1049</v>
      </c>
      <c r="D368" s="49"/>
      <c r="E368" s="50"/>
      <c r="F368" s="51">
        <v>430279.8</v>
      </c>
      <c r="G368" s="51">
        <v>349306.64</v>
      </c>
      <c r="H368" s="52">
        <v>80973.159999999974</v>
      </c>
      <c r="I368" s="53">
        <v>0.23181111014666075</v>
      </c>
      <c r="J368" s="54"/>
      <c r="K368" s="51">
        <v>3515765.0669999998</v>
      </c>
      <c r="L368" s="51">
        <v>2899307.79</v>
      </c>
      <c r="M368" s="52">
        <v>616457.27699999977</v>
      </c>
      <c r="N368" s="53">
        <v>0.21262222628664057</v>
      </c>
      <c r="O368" s="55"/>
      <c r="P368" s="54"/>
      <c r="Q368" s="51">
        <v>861810.44000000006</v>
      </c>
      <c r="R368" s="51">
        <v>1247165.49</v>
      </c>
      <c r="S368" s="52">
        <v>-385355.04999999993</v>
      </c>
      <c r="T368" s="53">
        <v>-0.30898469616891011</v>
      </c>
      <c r="U368" s="54"/>
      <c r="V368" s="51">
        <v>3916853.2169999997</v>
      </c>
      <c r="W368" s="51">
        <v>3275389.5</v>
      </c>
      <c r="X368" s="52">
        <v>641463.71699999971</v>
      </c>
      <c r="Y368" s="53">
        <v>0.19584349189615455</v>
      </c>
      <c r="Z368" s="56"/>
      <c r="AA368" s="57">
        <v>376081.71</v>
      </c>
      <c r="AB368" s="58"/>
      <c r="AC368" s="59">
        <v>257640.6</v>
      </c>
      <c r="AD368" s="59">
        <v>170330.69</v>
      </c>
      <c r="AE368" s="59">
        <v>222827.17</v>
      </c>
      <c r="AF368" s="59">
        <v>176985.22</v>
      </c>
      <c r="AG368" s="59">
        <v>164524.25</v>
      </c>
      <c r="AH368" s="59">
        <v>290117.63</v>
      </c>
      <c r="AI368" s="59">
        <v>181235.69</v>
      </c>
      <c r="AJ368" s="59">
        <v>188481.05000000002</v>
      </c>
      <c r="AK368" s="59">
        <v>301479.51</v>
      </c>
      <c r="AL368" s="59">
        <v>596379.34</v>
      </c>
      <c r="AM368" s="59">
        <v>349306.64</v>
      </c>
      <c r="AN368" s="59">
        <v>401088.15</v>
      </c>
      <c r="AO368" s="58"/>
      <c r="AP368" s="59">
        <v>208963.87</v>
      </c>
      <c r="AQ368" s="59">
        <v>153239.57</v>
      </c>
      <c r="AR368" s="59">
        <v>558677.47</v>
      </c>
      <c r="AS368" s="59">
        <v>748691.16</v>
      </c>
      <c r="AT368" s="59">
        <v>326166.31</v>
      </c>
      <c r="AU368" s="59">
        <v>335202.91000000003</v>
      </c>
      <c r="AV368" s="59">
        <v>217079.21</v>
      </c>
      <c r="AW368" s="59">
        <v>105934.12700000001</v>
      </c>
      <c r="AX368" s="59">
        <v>137257.19</v>
      </c>
      <c r="AY368" s="59">
        <v>294273.45</v>
      </c>
      <c r="AZ368" s="59">
        <v>430279.8</v>
      </c>
      <c r="BA368" s="59">
        <v>-47956.51</v>
      </c>
    </row>
    <row r="369" spans="1:53" s="46" customFormat="1" outlineLevel="2">
      <c r="A369" s="46" t="s">
        <v>1050</v>
      </c>
      <c r="B369" s="47" t="s">
        <v>1051</v>
      </c>
      <c r="C369" s="48" t="s">
        <v>1052</v>
      </c>
      <c r="D369" s="49"/>
      <c r="E369" s="50"/>
      <c r="F369" s="51">
        <v>213598.80000000002</v>
      </c>
      <c r="G369" s="51">
        <v>66657.5</v>
      </c>
      <c r="H369" s="52">
        <v>146941.30000000002</v>
      </c>
      <c r="I369" s="53">
        <v>2.2044226081086151</v>
      </c>
      <c r="J369" s="54"/>
      <c r="K369" s="51">
        <v>1236415.3900000001</v>
      </c>
      <c r="L369" s="51">
        <v>1238423.31</v>
      </c>
      <c r="M369" s="52">
        <v>-2007.9199999999255</v>
      </c>
      <c r="N369" s="53">
        <v>-1.6213519107613739E-3</v>
      </c>
      <c r="O369" s="55"/>
      <c r="P369" s="54"/>
      <c r="Q369" s="51">
        <v>380119.02</v>
      </c>
      <c r="R369" s="51">
        <v>269394.12</v>
      </c>
      <c r="S369" s="52">
        <v>110724.90000000002</v>
      </c>
      <c r="T369" s="53">
        <v>0.41101453884739586</v>
      </c>
      <c r="U369" s="54"/>
      <c r="V369" s="51">
        <v>1546468.5100000002</v>
      </c>
      <c r="W369" s="51">
        <v>1446228.11</v>
      </c>
      <c r="X369" s="52">
        <v>100240.40000000014</v>
      </c>
      <c r="Y369" s="53">
        <v>6.9311610877208107E-2</v>
      </c>
      <c r="Z369" s="56"/>
      <c r="AA369" s="57">
        <v>207804.80000000002</v>
      </c>
      <c r="AB369" s="58"/>
      <c r="AC369" s="59">
        <v>202007.05000000002</v>
      </c>
      <c r="AD369" s="59">
        <v>174204.5</v>
      </c>
      <c r="AE369" s="59">
        <v>119666.56</v>
      </c>
      <c r="AF369" s="59">
        <v>216614.75</v>
      </c>
      <c r="AG369" s="59">
        <v>-33115.879999999997</v>
      </c>
      <c r="AH369" s="59">
        <v>89695.650000000009</v>
      </c>
      <c r="AI369" s="59">
        <v>141090.89000000001</v>
      </c>
      <c r="AJ369" s="59">
        <v>58865.67</v>
      </c>
      <c r="AK369" s="59">
        <v>95741.1</v>
      </c>
      <c r="AL369" s="59">
        <v>106995.52</v>
      </c>
      <c r="AM369" s="59">
        <v>66657.5</v>
      </c>
      <c r="AN369" s="59">
        <v>310053.12</v>
      </c>
      <c r="AO369" s="58"/>
      <c r="AP369" s="59">
        <v>97253.37</v>
      </c>
      <c r="AQ369" s="59">
        <v>79469.89</v>
      </c>
      <c r="AR369" s="59">
        <v>115390.54000000001</v>
      </c>
      <c r="AS369" s="59">
        <v>25968.66</v>
      </c>
      <c r="AT369" s="59">
        <v>97239.53</v>
      </c>
      <c r="AU369" s="59">
        <v>202666.98</v>
      </c>
      <c r="AV369" s="59">
        <v>112136.92</v>
      </c>
      <c r="AW369" s="59">
        <v>126170.48</v>
      </c>
      <c r="AX369" s="59">
        <v>61769.79</v>
      </c>
      <c r="AY369" s="59">
        <v>104750.43000000001</v>
      </c>
      <c r="AZ369" s="59">
        <v>213598.80000000002</v>
      </c>
      <c r="BA369" s="59">
        <v>38237.08</v>
      </c>
    </row>
    <row r="370" spans="1:53" s="46" customFormat="1" outlineLevel="2">
      <c r="A370" s="46" t="s">
        <v>1053</v>
      </c>
      <c r="B370" s="47"/>
      <c r="C370" s="48" t="s">
        <v>1054</v>
      </c>
      <c r="D370" s="49"/>
      <c r="E370" s="50"/>
      <c r="F370" s="51">
        <v>2482544.94</v>
      </c>
      <c r="G370" s="51">
        <v>1842393.6669999999</v>
      </c>
      <c r="H370" s="52">
        <v>640151.27300000004</v>
      </c>
      <c r="I370" s="53">
        <v>0.34745629257528277</v>
      </c>
      <c r="J370" s="54"/>
      <c r="K370" s="51">
        <v>17434925.925000001</v>
      </c>
      <c r="L370" s="51">
        <v>18291350.593999997</v>
      </c>
      <c r="M370" s="52">
        <v>-856424.66899999604</v>
      </c>
      <c r="N370" s="53">
        <v>-4.6821292096436221E-2</v>
      </c>
      <c r="O370" s="55"/>
      <c r="P370" s="54"/>
      <c r="Q370" s="51">
        <v>5005734.09</v>
      </c>
      <c r="R370" s="51">
        <v>5549057.7860000003</v>
      </c>
      <c r="S370" s="52">
        <v>-543323.69600000046</v>
      </c>
      <c r="T370" s="53">
        <v>-9.7912783927170371E-2</v>
      </c>
      <c r="U370" s="54"/>
      <c r="V370" s="51">
        <v>19292320.914999999</v>
      </c>
      <c r="W370" s="51">
        <v>20123480.243999999</v>
      </c>
      <c r="X370" s="52">
        <v>-831159.32899999991</v>
      </c>
      <c r="Y370" s="53">
        <v>-4.1302961462037248E-2</v>
      </c>
      <c r="Z370" s="56"/>
      <c r="AA370" s="57">
        <v>1832129.6500000001</v>
      </c>
      <c r="AB370" s="58"/>
      <c r="AC370" s="59">
        <v>1901936.2200000002</v>
      </c>
      <c r="AD370" s="59">
        <v>1582150.0999999999</v>
      </c>
      <c r="AE370" s="59">
        <v>890990.94</v>
      </c>
      <c r="AF370" s="59">
        <v>1065322.452</v>
      </c>
      <c r="AG370" s="59">
        <v>1678127.3800000004</v>
      </c>
      <c r="AH370" s="59">
        <v>2140741.986</v>
      </c>
      <c r="AI370" s="59">
        <v>1771385.13</v>
      </c>
      <c r="AJ370" s="59">
        <v>1711638.5999999999</v>
      </c>
      <c r="AK370" s="59">
        <v>1841233.83</v>
      </c>
      <c r="AL370" s="59">
        <v>1865430.2889999999</v>
      </c>
      <c r="AM370" s="59">
        <v>1842393.6669999999</v>
      </c>
      <c r="AN370" s="59">
        <v>1857394.9900000002</v>
      </c>
      <c r="AO370" s="58"/>
      <c r="AP370" s="59">
        <v>1742671.1</v>
      </c>
      <c r="AQ370" s="59">
        <v>1237128.21</v>
      </c>
      <c r="AR370" s="59">
        <v>1901020.04</v>
      </c>
      <c r="AS370" s="59">
        <v>2569271.838</v>
      </c>
      <c r="AT370" s="59">
        <v>1278950.72</v>
      </c>
      <c r="AU370" s="59">
        <v>1437672.15</v>
      </c>
      <c r="AV370" s="59">
        <v>1204550.01</v>
      </c>
      <c r="AW370" s="59">
        <v>1057927.767</v>
      </c>
      <c r="AX370" s="59">
        <v>1001676.4470000002</v>
      </c>
      <c r="AY370" s="59">
        <v>1521512.7029999997</v>
      </c>
      <c r="AZ370" s="59">
        <v>2482544.94</v>
      </c>
      <c r="BA370" s="59">
        <v>-466102.79</v>
      </c>
    </row>
    <row r="371" spans="1:53" s="119" customFormat="1" outlineLevel="1">
      <c r="B371" s="120"/>
      <c r="C371" s="121"/>
      <c r="D371" s="135"/>
      <c r="E371" s="135"/>
      <c r="F371" s="123"/>
      <c r="G371" s="123"/>
      <c r="H371" s="143"/>
      <c r="I371" s="144"/>
      <c r="J371" s="137"/>
      <c r="K371" s="123"/>
      <c r="L371" s="123"/>
      <c r="M371" s="143"/>
      <c r="N371" s="144"/>
      <c r="O371" s="155"/>
      <c r="P371" s="139"/>
      <c r="Q371" s="123"/>
      <c r="R371" s="123"/>
      <c r="S371" s="143"/>
      <c r="T371" s="144"/>
      <c r="U371" s="139"/>
      <c r="V371" s="123"/>
      <c r="W371" s="123"/>
      <c r="X371" s="143"/>
      <c r="Y371" s="138"/>
      <c r="AA371" s="141"/>
      <c r="AB371" s="142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42"/>
      <c r="AP371" s="123"/>
      <c r="AQ371" s="123"/>
      <c r="AR371" s="123"/>
      <c r="AS371" s="123"/>
      <c r="AT371" s="123"/>
      <c r="AU371" s="123"/>
      <c r="AV371" s="123"/>
      <c r="AW371" s="123"/>
      <c r="AX371" s="123"/>
      <c r="AY371" s="123"/>
      <c r="AZ371" s="123"/>
      <c r="BA371" s="123"/>
    </row>
    <row r="372" spans="1:53" s="119" customFormat="1" outlineLevel="2">
      <c r="A372" s="119" t="s">
        <v>1055</v>
      </c>
      <c r="B372" s="120"/>
      <c r="C372" s="121" t="s">
        <v>1056</v>
      </c>
      <c r="D372" s="135"/>
      <c r="E372" s="135"/>
      <c r="F372" s="123">
        <v>0</v>
      </c>
      <c r="G372" s="123">
        <v>0</v>
      </c>
      <c r="H372" s="123">
        <v>0</v>
      </c>
      <c r="I372" s="136">
        <v>0</v>
      </c>
      <c r="J372" s="137"/>
      <c r="K372" s="123">
        <v>0</v>
      </c>
      <c r="L372" s="123">
        <v>0</v>
      </c>
      <c r="M372" s="143">
        <v>0</v>
      </c>
      <c r="N372" s="144">
        <v>0</v>
      </c>
      <c r="O372" s="155"/>
      <c r="P372" s="139"/>
      <c r="Q372" s="123">
        <v>0</v>
      </c>
      <c r="R372" s="123">
        <v>0</v>
      </c>
      <c r="S372" s="123">
        <v>0</v>
      </c>
      <c r="T372" s="136">
        <v>0</v>
      </c>
      <c r="U372" s="139"/>
      <c r="V372" s="123">
        <v>0</v>
      </c>
      <c r="W372" s="123">
        <v>0</v>
      </c>
      <c r="X372" s="123">
        <v>0</v>
      </c>
      <c r="Y372" s="140">
        <v>0</v>
      </c>
      <c r="AA372" s="141">
        <v>0</v>
      </c>
      <c r="AB372" s="142"/>
      <c r="AC372" s="123">
        <v>0</v>
      </c>
      <c r="AD372" s="123">
        <v>0</v>
      </c>
      <c r="AE372" s="123">
        <v>0</v>
      </c>
      <c r="AF372" s="123">
        <v>0</v>
      </c>
      <c r="AG372" s="123">
        <v>0</v>
      </c>
      <c r="AH372" s="123">
        <v>0</v>
      </c>
      <c r="AI372" s="123">
        <v>0</v>
      </c>
      <c r="AJ372" s="123">
        <v>0</v>
      </c>
      <c r="AK372" s="123">
        <v>0</v>
      </c>
      <c r="AL372" s="123">
        <v>0</v>
      </c>
      <c r="AM372" s="123">
        <v>0</v>
      </c>
      <c r="AN372" s="123">
        <v>0</v>
      </c>
      <c r="AO372" s="142"/>
      <c r="AP372" s="123">
        <v>0</v>
      </c>
      <c r="AQ372" s="123">
        <v>0</v>
      </c>
      <c r="AR372" s="123">
        <v>0</v>
      </c>
      <c r="AS372" s="123">
        <v>0</v>
      </c>
      <c r="AT372" s="123">
        <v>0</v>
      </c>
      <c r="AU372" s="123">
        <v>0</v>
      </c>
      <c r="AV372" s="123">
        <v>0</v>
      </c>
      <c r="AW372" s="123">
        <v>0</v>
      </c>
      <c r="AX372" s="123">
        <v>0</v>
      </c>
      <c r="AY372" s="123">
        <v>0</v>
      </c>
      <c r="AZ372" s="123">
        <v>0</v>
      </c>
      <c r="BA372" s="123">
        <v>0</v>
      </c>
    </row>
    <row r="373" spans="1:53" s="119" customFormat="1" outlineLevel="1">
      <c r="B373" s="120"/>
      <c r="C373" s="121"/>
      <c r="D373" s="135"/>
      <c r="E373" s="135"/>
      <c r="F373" s="123"/>
      <c r="G373" s="123"/>
      <c r="H373" s="143"/>
      <c r="I373" s="144"/>
      <c r="J373" s="137"/>
      <c r="K373" s="123"/>
      <c r="L373" s="123"/>
      <c r="M373" s="143"/>
      <c r="N373" s="144"/>
      <c r="O373" s="155"/>
      <c r="P373" s="139"/>
      <c r="Q373" s="123"/>
      <c r="R373" s="123"/>
      <c r="S373" s="143"/>
      <c r="T373" s="144"/>
      <c r="U373" s="139"/>
      <c r="V373" s="123"/>
      <c r="W373" s="123"/>
      <c r="X373" s="143"/>
      <c r="Y373" s="138"/>
      <c r="AA373" s="141"/>
      <c r="AB373" s="142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42"/>
      <c r="AP373" s="123"/>
      <c r="AQ373" s="123"/>
      <c r="AR373" s="123"/>
      <c r="AS373" s="123"/>
      <c r="AT373" s="123"/>
      <c r="AU373" s="123"/>
      <c r="AV373" s="123"/>
      <c r="AW373" s="123"/>
      <c r="AX373" s="123"/>
      <c r="AY373" s="123"/>
      <c r="AZ373" s="123"/>
      <c r="BA373" s="123"/>
    </row>
    <row r="374" spans="1:53" s="119" customFormat="1" outlineLevel="2">
      <c r="A374" s="119" t="s">
        <v>1057</v>
      </c>
      <c r="B374" s="120"/>
      <c r="C374" s="121" t="s">
        <v>1058</v>
      </c>
      <c r="D374" s="135"/>
      <c r="E374" s="135"/>
      <c r="F374" s="123">
        <v>0</v>
      </c>
      <c r="G374" s="123">
        <v>0</v>
      </c>
      <c r="H374" s="123">
        <v>0</v>
      </c>
      <c r="I374" s="136">
        <v>0</v>
      </c>
      <c r="J374" s="137"/>
      <c r="K374" s="123">
        <v>0</v>
      </c>
      <c r="L374" s="123">
        <v>0</v>
      </c>
      <c r="M374" s="123">
        <v>0</v>
      </c>
      <c r="N374" s="144">
        <v>0</v>
      </c>
      <c r="O374" s="155"/>
      <c r="P374" s="139"/>
      <c r="Q374" s="123">
        <v>0</v>
      </c>
      <c r="R374" s="123">
        <v>0</v>
      </c>
      <c r="S374" s="123">
        <v>0</v>
      </c>
      <c r="T374" s="136">
        <v>0</v>
      </c>
      <c r="U374" s="139"/>
      <c r="V374" s="123">
        <v>0</v>
      </c>
      <c r="W374" s="123">
        <v>0</v>
      </c>
      <c r="X374" s="123">
        <v>0</v>
      </c>
      <c r="Y374" s="140">
        <v>0</v>
      </c>
      <c r="AA374" s="141">
        <v>0</v>
      </c>
      <c r="AB374" s="142"/>
      <c r="AC374" s="123">
        <v>0</v>
      </c>
      <c r="AD374" s="123">
        <v>0</v>
      </c>
      <c r="AE374" s="123">
        <v>0</v>
      </c>
      <c r="AF374" s="123">
        <v>0</v>
      </c>
      <c r="AG374" s="123">
        <v>0</v>
      </c>
      <c r="AH374" s="123">
        <v>0</v>
      </c>
      <c r="AI374" s="123">
        <v>0</v>
      </c>
      <c r="AJ374" s="123">
        <v>0</v>
      </c>
      <c r="AK374" s="123">
        <v>0</v>
      </c>
      <c r="AL374" s="123">
        <v>0</v>
      </c>
      <c r="AM374" s="123">
        <v>0</v>
      </c>
      <c r="AN374" s="123">
        <v>0</v>
      </c>
      <c r="AO374" s="142"/>
      <c r="AP374" s="123">
        <v>0</v>
      </c>
      <c r="AQ374" s="123">
        <v>0</v>
      </c>
      <c r="AR374" s="123">
        <v>0</v>
      </c>
      <c r="AS374" s="123">
        <v>0</v>
      </c>
      <c r="AT374" s="123">
        <v>0</v>
      </c>
      <c r="AU374" s="123">
        <v>0</v>
      </c>
      <c r="AV374" s="123">
        <v>0</v>
      </c>
      <c r="AW374" s="123">
        <v>0</v>
      </c>
      <c r="AX374" s="123">
        <v>0</v>
      </c>
      <c r="AY374" s="123">
        <v>0</v>
      </c>
      <c r="AZ374" s="123">
        <v>0</v>
      </c>
      <c r="BA374" s="123">
        <v>0</v>
      </c>
    </row>
    <row r="375" spans="1:53" s="119" customFormat="1" outlineLevel="1">
      <c r="B375" s="120"/>
      <c r="C375" s="121"/>
      <c r="D375" s="135"/>
      <c r="E375" s="135"/>
      <c r="F375" s="123"/>
      <c r="G375" s="123"/>
      <c r="H375" s="143"/>
      <c r="I375" s="144"/>
      <c r="J375" s="137"/>
      <c r="K375" s="123"/>
      <c r="L375" s="123"/>
      <c r="M375" s="143"/>
      <c r="N375" s="144"/>
      <c r="O375" s="155"/>
      <c r="P375" s="139"/>
      <c r="Q375" s="123"/>
      <c r="R375" s="123"/>
      <c r="S375" s="143"/>
      <c r="T375" s="144"/>
      <c r="U375" s="139"/>
      <c r="V375" s="123"/>
      <c r="W375" s="123"/>
      <c r="X375" s="143"/>
      <c r="Y375" s="138"/>
      <c r="AA375" s="141"/>
      <c r="AB375" s="142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42"/>
      <c r="AP375" s="123"/>
      <c r="AQ375" s="123"/>
      <c r="AR375" s="123"/>
      <c r="AS375" s="123"/>
      <c r="AT375" s="123"/>
      <c r="AU375" s="123"/>
      <c r="AV375" s="123"/>
      <c r="AW375" s="123"/>
      <c r="AX375" s="123"/>
      <c r="AY375" s="123"/>
      <c r="AZ375" s="123"/>
      <c r="BA375" s="123"/>
    </row>
    <row r="376" spans="1:53" s="119" customFormat="1" outlineLevel="2">
      <c r="A376" s="119" t="s">
        <v>1059</v>
      </c>
      <c r="B376" s="120"/>
      <c r="C376" s="121" t="s">
        <v>1060</v>
      </c>
      <c r="D376" s="135"/>
      <c r="E376" s="135"/>
      <c r="F376" s="123">
        <v>0</v>
      </c>
      <c r="G376" s="123">
        <v>0</v>
      </c>
      <c r="H376" s="123">
        <v>0</v>
      </c>
      <c r="I376" s="136">
        <v>0</v>
      </c>
      <c r="J376" s="137"/>
      <c r="K376" s="123">
        <v>0</v>
      </c>
      <c r="L376" s="123">
        <v>0</v>
      </c>
      <c r="M376" s="123">
        <v>0</v>
      </c>
      <c r="N376" s="144">
        <v>0</v>
      </c>
      <c r="O376" s="155"/>
      <c r="P376" s="139"/>
      <c r="Q376" s="123">
        <v>0</v>
      </c>
      <c r="R376" s="123">
        <v>0</v>
      </c>
      <c r="S376" s="123">
        <v>0</v>
      </c>
      <c r="T376" s="136">
        <v>0</v>
      </c>
      <c r="U376" s="139"/>
      <c r="V376" s="123">
        <v>0</v>
      </c>
      <c r="W376" s="123">
        <v>0</v>
      </c>
      <c r="X376" s="123">
        <v>0</v>
      </c>
      <c r="Y376" s="140">
        <v>0</v>
      </c>
      <c r="AA376" s="141">
        <v>0</v>
      </c>
      <c r="AB376" s="142"/>
      <c r="AC376" s="123">
        <v>0</v>
      </c>
      <c r="AD376" s="123">
        <v>0</v>
      </c>
      <c r="AE376" s="123">
        <v>0</v>
      </c>
      <c r="AF376" s="123">
        <v>0</v>
      </c>
      <c r="AG376" s="123">
        <v>0</v>
      </c>
      <c r="AH376" s="123">
        <v>0</v>
      </c>
      <c r="AI376" s="123">
        <v>0</v>
      </c>
      <c r="AJ376" s="123">
        <v>0</v>
      </c>
      <c r="AK376" s="123">
        <v>0</v>
      </c>
      <c r="AL376" s="123">
        <v>0</v>
      </c>
      <c r="AM376" s="123">
        <v>0</v>
      </c>
      <c r="AN376" s="123">
        <v>0</v>
      </c>
      <c r="AO376" s="142"/>
      <c r="AP376" s="123">
        <v>0</v>
      </c>
      <c r="AQ376" s="123">
        <v>0</v>
      </c>
      <c r="AR376" s="123">
        <v>0</v>
      </c>
      <c r="AS376" s="123">
        <v>0</v>
      </c>
      <c r="AT376" s="123">
        <v>0</v>
      </c>
      <c r="AU376" s="123">
        <v>0</v>
      </c>
      <c r="AV376" s="123">
        <v>0</v>
      </c>
      <c r="AW376" s="123">
        <v>0</v>
      </c>
      <c r="AX376" s="123">
        <v>0</v>
      </c>
      <c r="AY376" s="123">
        <v>0</v>
      </c>
      <c r="AZ376" s="123">
        <v>0</v>
      </c>
      <c r="BA376" s="123">
        <v>0</v>
      </c>
    </row>
    <row r="377" spans="1:53" s="119" customFormat="1" outlineLevel="1">
      <c r="B377" s="120"/>
      <c r="C377" s="121"/>
      <c r="D377" s="135"/>
      <c r="E377" s="135"/>
      <c r="F377" s="123"/>
      <c r="G377" s="123"/>
      <c r="H377" s="143"/>
      <c r="I377" s="144"/>
      <c r="J377" s="137"/>
      <c r="K377" s="123"/>
      <c r="L377" s="123"/>
      <c r="M377" s="143"/>
      <c r="N377" s="144"/>
      <c r="O377" s="155"/>
      <c r="P377" s="139"/>
      <c r="Q377" s="123"/>
      <c r="R377" s="123"/>
      <c r="S377" s="143"/>
      <c r="T377" s="144"/>
      <c r="U377" s="139"/>
      <c r="V377" s="123"/>
      <c r="W377" s="123"/>
      <c r="X377" s="143"/>
      <c r="Y377" s="138"/>
      <c r="AA377" s="141"/>
      <c r="AB377" s="142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42"/>
      <c r="AP377" s="123"/>
      <c r="AQ377" s="123"/>
      <c r="AR377" s="123"/>
      <c r="AS377" s="123"/>
      <c r="AT377" s="123"/>
      <c r="AU377" s="123"/>
      <c r="AV377" s="123"/>
      <c r="AW377" s="123"/>
      <c r="AX377" s="123"/>
      <c r="AY377" s="123"/>
      <c r="AZ377" s="123"/>
      <c r="BA377" s="123"/>
    </row>
    <row r="378" spans="1:53" s="119" customFormat="1" outlineLevel="2">
      <c r="A378" s="119" t="s">
        <v>1061</v>
      </c>
      <c r="B378" s="120" t="s">
        <v>1062</v>
      </c>
      <c r="C378" s="121" t="s">
        <v>1063</v>
      </c>
      <c r="D378" s="135"/>
      <c r="E378" s="135"/>
      <c r="F378" s="123">
        <v>0</v>
      </c>
      <c r="G378" s="123">
        <v>0</v>
      </c>
      <c r="H378" s="123">
        <v>0</v>
      </c>
      <c r="I378" s="136">
        <v>0</v>
      </c>
      <c r="J378" s="137"/>
      <c r="K378" s="123">
        <v>0</v>
      </c>
      <c r="L378" s="123">
        <v>0</v>
      </c>
      <c r="M378" s="123">
        <v>0</v>
      </c>
      <c r="N378" s="144">
        <v>0</v>
      </c>
      <c r="O378" s="155"/>
      <c r="P378" s="139"/>
      <c r="Q378" s="123">
        <v>0</v>
      </c>
      <c r="R378" s="123">
        <v>0</v>
      </c>
      <c r="S378" s="123">
        <v>0</v>
      </c>
      <c r="T378" s="136">
        <v>0</v>
      </c>
      <c r="U378" s="139"/>
      <c r="V378" s="123">
        <v>0</v>
      </c>
      <c r="W378" s="123">
        <v>245.57</v>
      </c>
      <c r="X378" s="123">
        <v>-245.57</v>
      </c>
      <c r="Y378" s="140" t="s">
        <v>157</v>
      </c>
      <c r="AA378" s="141">
        <v>245.57</v>
      </c>
      <c r="AB378" s="142"/>
      <c r="AC378" s="123">
        <v>0</v>
      </c>
      <c r="AD378" s="123">
        <v>0</v>
      </c>
      <c r="AE378" s="123">
        <v>0</v>
      </c>
      <c r="AF378" s="123">
        <v>0</v>
      </c>
      <c r="AG378" s="123">
        <v>0</v>
      </c>
      <c r="AH378" s="123">
        <v>0</v>
      </c>
      <c r="AI378" s="123">
        <v>0</v>
      </c>
      <c r="AJ378" s="123">
        <v>0</v>
      </c>
      <c r="AK378" s="123">
        <v>0</v>
      </c>
      <c r="AL378" s="123">
        <v>0</v>
      </c>
      <c r="AM378" s="123">
        <v>0</v>
      </c>
      <c r="AN378" s="123">
        <v>0</v>
      </c>
      <c r="AO378" s="142"/>
      <c r="AP378" s="123">
        <v>0</v>
      </c>
      <c r="AQ378" s="123">
        <v>0</v>
      </c>
      <c r="AR378" s="123">
        <v>0</v>
      </c>
      <c r="AS378" s="123">
        <v>0</v>
      </c>
      <c r="AT378" s="123">
        <v>0</v>
      </c>
      <c r="AU378" s="123">
        <v>0</v>
      </c>
      <c r="AV378" s="123">
        <v>0</v>
      </c>
      <c r="AW378" s="123">
        <v>0</v>
      </c>
      <c r="AX378" s="123">
        <v>0</v>
      </c>
      <c r="AY378" s="123">
        <v>0</v>
      </c>
      <c r="AZ378" s="123">
        <v>0</v>
      </c>
      <c r="BA378" s="123">
        <v>0</v>
      </c>
    </row>
    <row r="379" spans="1:53" s="46" customFormat="1" outlineLevel="2">
      <c r="A379" s="46" t="s">
        <v>1064</v>
      </c>
      <c r="B379" s="47"/>
      <c r="C379" s="48" t="s">
        <v>1065</v>
      </c>
      <c r="D379" s="49"/>
      <c r="E379" s="50"/>
      <c r="F379" s="51">
        <v>0</v>
      </c>
      <c r="G379" s="51">
        <v>0</v>
      </c>
      <c r="H379" s="52">
        <v>0</v>
      </c>
      <c r="I379" s="53">
        <v>0</v>
      </c>
      <c r="J379" s="54"/>
      <c r="K379" s="51">
        <v>0</v>
      </c>
      <c r="L379" s="51">
        <v>0</v>
      </c>
      <c r="M379" s="52">
        <v>0</v>
      </c>
      <c r="N379" s="53">
        <v>0</v>
      </c>
      <c r="O379" s="55"/>
      <c r="P379" s="54"/>
      <c r="Q379" s="51">
        <v>0</v>
      </c>
      <c r="R379" s="51">
        <v>0</v>
      </c>
      <c r="S379" s="52">
        <v>0</v>
      </c>
      <c r="T379" s="53">
        <v>0</v>
      </c>
      <c r="U379" s="54"/>
      <c r="V379" s="51">
        <v>0</v>
      </c>
      <c r="W379" s="51">
        <v>245.57</v>
      </c>
      <c r="X379" s="52">
        <v>-245.57</v>
      </c>
      <c r="Y379" s="53" t="s">
        <v>157</v>
      </c>
      <c r="Z379" s="56"/>
      <c r="AA379" s="57">
        <v>245.57</v>
      </c>
      <c r="AB379" s="58"/>
      <c r="AC379" s="59">
        <v>0</v>
      </c>
      <c r="AD379" s="59">
        <v>0</v>
      </c>
      <c r="AE379" s="59">
        <v>0</v>
      </c>
      <c r="AF379" s="59">
        <v>0</v>
      </c>
      <c r="AG379" s="59">
        <v>0</v>
      </c>
      <c r="AH379" s="59">
        <v>0</v>
      </c>
      <c r="AI379" s="59">
        <v>0</v>
      </c>
      <c r="AJ379" s="59">
        <v>0</v>
      </c>
      <c r="AK379" s="59">
        <v>0</v>
      </c>
      <c r="AL379" s="59">
        <v>0</v>
      </c>
      <c r="AM379" s="59">
        <v>0</v>
      </c>
      <c r="AN379" s="59">
        <v>0</v>
      </c>
      <c r="AO379" s="58"/>
      <c r="AP379" s="59">
        <v>0</v>
      </c>
      <c r="AQ379" s="59">
        <v>0</v>
      </c>
      <c r="AR379" s="59">
        <v>0</v>
      </c>
      <c r="AS379" s="59">
        <v>0</v>
      </c>
      <c r="AT379" s="59">
        <v>0</v>
      </c>
      <c r="AU379" s="59">
        <v>0</v>
      </c>
      <c r="AV379" s="59">
        <v>0</v>
      </c>
      <c r="AW379" s="59">
        <v>0</v>
      </c>
      <c r="AX379" s="59">
        <v>0</v>
      </c>
      <c r="AY379" s="59">
        <v>0</v>
      </c>
      <c r="AZ379" s="59">
        <v>0</v>
      </c>
      <c r="BA379" s="59">
        <v>0</v>
      </c>
    </row>
    <row r="380" spans="1:53" s="119" customFormat="1" outlineLevel="1">
      <c r="B380" s="120"/>
      <c r="C380" s="121"/>
      <c r="D380" s="135"/>
      <c r="E380" s="135"/>
      <c r="F380" s="123"/>
      <c r="G380" s="123"/>
      <c r="H380" s="143"/>
      <c r="I380" s="144"/>
      <c r="J380" s="137"/>
      <c r="K380" s="123"/>
      <c r="L380" s="123"/>
      <c r="M380" s="143"/>
      <c r="N380" s="144"/>
      <c r="O380" s="155"/>
      <c r="P380" s="139"/>
      <c r="Q380" s="123"/>
      <c r="R380" s="123"/>
      <c r="S380" s="143"/>
      <c r="T380" s="144"/>
      <c r="U380" s="139"/>
      <c r="V380" s="123"/>
      <c r="W380" s="123"/>
      <c r="X380" s="143"/>
      <c r="Y380" s="138"/>
      <c r="AA380" s="141"/>
      <c r="AB380" s="142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42"/>
      <c r="AP380" s="123"/>
      <c r="AQ380" s="123"/>
      <c r="AR380" s="123"/>
      <c r="AS380" s="123"/>
      <c r="AT380" s="123"/>
      <c r="AU380" s="123"/>
      <c r="AV380" s="123"/>
      <c r="AW380" s="123"/>
      <c r="AX380" s="123"/>
      <c r="AY380" s="123"/>
      <c r="AZ380" s="123"/>
      <c r="BA380" s="123"/>
    </row>
    <row r="381" spans="1:53" s="119" customFormat="1" outlineLevel="2">
      <c r="A381" s="119" t="s">
        <v>1066</v>
      </c>
      <c r="B381" s="120" t="s">
        <v>1067</v>
      </c>
      <c r="C381" s="121" t="s">
        <v>1034</v>
      </c>
      <c r="D381" s="135"/>
      <c r="E381" s="135"/>
      <c r="F381" s="123">
        <v>-61.17</v>
      </c>
      <c r="G381" s="123">
        <v>-4.4800000000000004</v>
      </c>
      <c r="H381" s="123">
        <v>-56.69</v>
      </c>
      <c r="I381" s="136" t="s">
        <v>157</v>
      </c>
      <c r="J381" s="137"/>
      <c r="K381" s="123">
        <v>2897.11</v>
      </c>
      <c r="L381" s="123">
        <v>3925.9</v>
      </c>
      <c r="M381" s="123">
        <v>-1028.79</v>
      </c>
      <c r="N381" s="144">
        <v>-0.26205201355103286</v>
      </c>
      <c r="O381" s="155"/>
      <c r="P381" s="139"/>
      <c r="Q381" s="123">
        <v>413.01</v>
      </c>
      <c r="R381" s="123">
        <v>718.72</v>
      </c>
      <c r="S381" s="123">
        <v>-305.71000000000004</v>
      </c>
      <c r="T381" s="136">
        <v>-0.42535340605520927</v>
      </c>
      <c r="U381" s="139"/>
      <c r="V381" s="123">
        <v>2889.13</v>
      </c>
      <c r="W381" s="123">
        <v>-22588.1</v>
      </c>
      <c r="X381" s="123">
        <v>25477.23</v>
      </c>
      <c r="Y381" s="140">
        <v>1.1279049588057428</v>
      </c>
      <c r="AA381" s="141">
        <v>-26514</v>
      </c>
      <c r="AB381" s="142"/>
      <c r="AC381" s="123">
        <v>1722.89</v>
      </c>
      <c r="AD381" s="123">
        <v>187.83</v>
      </c>
      <c r="AE381" s="123">
        <v>611.94000000000005</v>
      </c>
      <c r="AF381" s="123">
        <v>144.51</v>
      </c>
      <c r="AG381" s="123">
        <v>136.86000000000001</v>
      </c>
      <c r="AH381" s="123">
        <v>227.66</v>
      </c>
      <c r="AI381" s="123">
        <v>-14.120000000000001</v>
      </c>
      <c r="AJ381" s="123">
        <v>189.61</v>
      </c>
      <c r="AK381" s="123">
        <v>296.69</v>
      </c>
      <c r="AL381" s="123">
        <v>426.51</v>
      </c>
      <c r="AM381" s="123">
        <v>-4.4800000000000004</v>
      </c>
      <c r="AN381" s="123">
        <v>-7.98</v>
      </c>
      <c r="AO381" s="142"/>
      <c r="AP381" s="123">
        <v>71.39</v>
      </c>
      <c r="AQ381" s="123">
        <v>256.10000000000002</v>
      </c>
      <c r="AR381" s="123">
        <v>330.72</v>
      </c>
      <c r="AS381" s="123">
        <v>354.56</v>
      </c>
      <c r="AT381" s="123">
        <v>1090.22</v>
      </c>
      <c r="AU381" s="123">
        <v>238.06</v>
      </c>
      <c r="AV381" s="123">
        <v>-247.86</v>
      </c>
      <c r="AW381" s="123">
        <v>390.91</v>
      </c>
      <c r="AX381" s="123">
        <v>327.83</v>
      </c>
      <c r="AY381" s="123">
        <v>146.35</v>
      </c>
      <c r="AZ381" s="123">
        <v>-61.17</v>
      </c>
      <c r="BA381" s="123">
        <v>0</v>
      </c>
    </row>
    <row r="382" spans="1:53" s="46" customFormat="1" outlineLevel="2">
      <c r="A382" s="46" t="s">
        <v>1068</v>
      </c>
      <c r="B382" s="47" t="s">
        <v>1069</v>
      </c>
      <c r="C382" s="48" t="s">
        <v>1037</v>
      </c>
      <c r="D382" s="49"/>
      <c r="E382" s="50"/>
      <c r="F382" s="51">
        <v>72.58</v>
      </c>
      <c r="G382" s="51">
        <v>55.7</v>
      </c>
      <c r="H382" s="52">
        <v>16.879999999999995</v>
      </c>
      <c r="I382" s="53">
        <v>0.30305206463195683</v>
      </c>
      <c r="J382" s="54"/>
      <c r="K382" s="51">
        <v>9608.44</v>
      </c>
      <c r="L382" s="51">
        <v>3189.58</v>
      </c>
      <c r="M382" s="52">
        <v>6418.8600000000006</v>
      </c>
      <c r="N382" s="53">
        <v>2.0124467798268113</v>
      </c>
      <c r="O382" s="55"/>
      <c r="P382" s="54"/>
      <c r="Q382" s="51">
        <v>338.82</v>
      </c>
      <c r="R382" s="51">
        <v>253.19</v>
      </c>
      <c r="S382" s="52">
        <v>85.63</v>
      </c>
      <c r="T382" s="53">
        <v>0.33820451044670008</v>
      </c>
      <c r="U382" s="54"/>
      <c r="V382" s="51">
        <v>9717.2000000000007</v>
      </c>
      <c r="W382" s="51">
        <v>3221.39</v>
      </c>
      <c r="X382" s="52">
        <v>6495.8100000000013</v>
      </c>
      <c r="Y382" s="53">
        <v>2.0164618379022725</v>
      </c>
      <c r="Z382" s="56"/>
      <c r="AA382" s="57">
        <v>31.810000000000002</v>
      </c>
      <c r="AB382" s="58"/>
      <c r="AC382" s="59">
        <v>47.230000000000004</v>
      </c>
      <c r="AD382" s="59">
        <v>831.48</v>
      </c>
      <c r="AE382" s="59">
        <v>899.33</v>
      </c>
      <c r="AF382" s="59">
        <v>430</v>
      </c>
      <c r="AG382" s="59">
        <v>31.86</v>
      </c>
      <c r="AH382" s="59">
        <v>69.680000000000007</v>
      </c>
      <c r="AI382" s="59">
        <v>30.77</v>
      </c>
      <c r="AJ382" s="59">
        <v>596.04</v>
      </c>
      <c r="AK382" s="59">
        <v>147.06</v>
      </c>
      <c r="AL382" s="59">
        <v>50.43</v>
      </c>
      <c r="AM382" s="59">
        <v>55.7</v>
      </c>
      <c r="AN382" s="59">
        <v>108.76</v>
      </c>
      <c r="AO382" s="58"/>
      <c r="AP382" s="59">
        <v>967.32</v>
      </c>
      <c r="AQ382" s="59">
        <v>163.44</v>
      </c>
      <c r="AR382" s="59">
        <v>3769.9500000000003</v>
      </c>
      <c r="AS382" s="59">
        <v>3445.85</v>
      </c>
      <c r="AT382" s="59">
        <v>22.78</v>
      </c>
      <c r="AU382" s="59">
        <v>168.77</v>
      </c>
      <c r="AV382" s="59">
        <v>342.76</v>
      </c>
      <c r="AW382" s="59">
        <v>388.75</v>
      </c>
      <c r="AX382" s="59">
        <v>291.38</v>
      </c>
      <c r="AY382" s="59">
        <v>-25.14</v>
      </c>
      <c r="AZ382" s="59">
        <v>72.58</v>
      </c>
      <c r="BA382" s="59">
        <v>0</v>
      </c>
    </row>
    <row r="383" spans="1:53" s="46" customFormat="1" outlineLevel="2">
      <c r="A383" s="46" t="s">
        <v>1070</v>
      </c>
      <c r="B383" s="47" t="s">
        <v>1071</v>
      </c>
      <c r="C383" s="48" t="s">
        <v>1072</v>
      </c>
      <c r="D383" s="49"/>
      <c r="E383" s="50"/>
      <c r="F383" s="51">
        <v>373.65000000000003</v>
      </c>
      <c r="G383" s="51">
        <v>221.98000000000002</v>
      </c>
      <c r="H383" s="52">
        <v>151.67000000000002</v>
      </c>
      <c r="I383" s="53">
        <v>0.68325975313091269</v>
      </c>
      <c r="J383" s="54"/>
      <c r="K383" s="51">
        <v>5628.18</v>
      </c>
      <c r="L383" s="51">
        <v>4119.17</v>
      </c>
      <c r="M383" s="52">
        <v>1509.0100000000002</v>
      </c>
      <c r="N383" s="53">
        <v>0.36633836428212485</v>
      </c>
      <c r="O383" s="55"/>
      <c r="P383" s="54"/>
      <c r="Q383" s="51">
        <v>1238</v>
      </c>
      <c r="R383" s="51">
        <v>1366.34</v>
      </c>
      <c r="S383" s="52">
        <v>-128.33999999999992</v>
      </c>
      <c r="T383" s="53">
        <v>-9.392976857883098E-2</v>
      </c>
      <c r="U383" s="54"/>
      <c r="V383" s="51">
        <v>6094.7800000000007</v>
      </c>
      <c r="W383" s="51">
        <v>4719.24</v>
      </c>
      <c r="X383" s="52">
        <v>1375.5400000000009</v>
      </c>
      <c r="Y383" s="53">
        <v>0.29147489850060621</v>
      </c>
      <c r="Z383" s="56"/>
      <c r="AA383" s="57">
        <v>600.07000000000005</v>
      </c>
      <c r="AB383" s="58"/>
      <c r="AC383" s="59">
        <v>558.57000000000005</v>
      </c>
      <c r="AD383" s="59">
        <v>216.39000000000001</v>
      </c>
      <c r="AE383" s="59">
        <v>605.45000000000005</v>
      </c>
      <c r="AF383" s="59">
        <v>289.54000000000002</v>
      </c>
      <c r="AG383" s="59">
        <v>266.45999999999998</v>
      </c>
      <c r="AH383" s="59">
        <v>240.81</v>
      </c>
      <c r="AI383" s="59">
        <v>201.14000000000001</v>
      </c>
      <c r="AJ383" s="59">
        <v>374.47</v>
      </c>
      <c r="AK383" s="59">
        <v>580.62</v>
      </c>
      <c r="AL383" s="59">
        <v>563.74</v>
      </c>
      <c r="AM383" s="59">
        <v>221.98000000000002</v>
      </c>
      <c r="AN383" s="59">
        <v>466.6</v>
      </c>
      <c r="AO383" s="58"/>
      <c r="AP383" s="59">
        <v>903.7</v>
      </c>
      <c r="AQ383" s="59">
        <v>460.47</v>
      </c>
      <c r="AR383" s="59">
        <v>821.18000000000006</v>
      </c>
      <c r="AS383" s="59">
        <v>446.33</v>
      </c>
      <c r="AT383" s="59">
        <v>580.73</v>
      </c>
      <c r="AU383" s="59">
        <v>504.92</v>
      </c>
      <c r="AV383" s="59">
        <v>128.47999999999999</v>
      </c>
      <c r="AW383" s="59">
        <v>544.37</v>
      </c>
      <c r="AX383" s="59">
        <v>422.81</v>
      </c>
      <c r="AY383" s="59">
        <v>441.54</v>
      </c>
      <c r="AZ383" s="59">
        <v>373.65000000000003</v>
      </c>
      <c r="BA383" s="59">
        <v>0</v>
      </c>
    </row>
    <row r="384" spans="1:53" s="46" customFormat="1" outlineLevel="2">
      <c r="A384" s="46" t="s">
        <v>1073</v>
      </c>
      <c r="B384" s="47" t="s">
        <v>1074</v>
      </c>
      <c r="C384" s="48" t="s">
        <v>1075</v>
      </c>
      <c r="D384" s="49"/>
      <c r="E384" s="50"/>
      <c r="F384" s="51">
        <v>7170.49</v>
      </c>
      <c r="G384" s="51">
        <v>15782.79</v>
      </c>
      <c r="H384" s="52">
        <v>-8612.3000000000011</v>
      </c>
      <c r="I384" s="53">
        <v>-0.54567665159328615</v>
      </c>
      <c r="J384" s="54"/>
      <c r="K384" s="51">
        <v>84822.52</v>
      </c>
      <c r="L384" s="51">
        <v>244198.30000000002</v>
      </c>
      <c r="M384" s="52">
        <v>-159375.78000000003</v>
      </c>
      <c r="N384" s="53">
        <v>-0.65264901516513429</v>
      </c>
      <c r="O384" s="55"/>
      <c r="P384" s="54"/>
      <c r="Q384" s="51">
        <v>23948.03</v>
      </c>
      <c r="R384" s="51">
        <v>45274.44</v>
      </c>
      <c r="S384" s="52">
        <v>-21326.410000000003</v>
      </c>
      <c r="T384" s="53">
        <v>-0.47104746077477716</v>
      </c>
      <c r="U384" s="54"/>
      <c r="V384" s="51">
        <v>104159.95000000001</v>
      </c>
      <c r="W384" s="51">
        <v>259872.61000000002</v>
      </c>
      <c r="X384" s="52">
        <v>-155712.66</v>
      </c>
      <c r="Y384" s="53">
        <v>-0.59918842543660145</v>
      </c>
      <c r="Z384" s="56"/>
      <c r="AA384" s="57">
        <v>15674.31</v>
      </c>
      <c r="AB384" s="58"/>
      <c r="AC384" s="59">
        <v>103361.78</v>
      </c>
      <c r="AD384" s="59">
        <v>-5057.54</v>
      </c>
      <c r="AE384" s="59">
        <v>15454.41</v>
      </c>
      <c r="AF384" s="59">
        <v>17277.05</v>
      </c>
      <c r="AG384" s="59">
        <v>18082.170000000002</v>
      </c>
      <c r="AH384" s="59">
        <v>18612.97</v>
      </c>
      <c r="AI384" s="59">
        <v>15461.300000000001</v>
      </c>
      <c r="AJ384" s="59">
        <v>15731.720000000001</v>
      </c>
      <c r="AK384" s="59">
        <v>13831.09</v>
      </c>
      <c r="AL384" s="59">
        <v>15660.56</v>
      </c>
      <c r="AM384" s="59">
        <v>15782.79</v>
      </c>
      <c r="AN384" s="59">
        <v>19337.43</v>
      </c>
      <c r="AO384" s="58"/>
      <c r="AP384" s="59">
        <v>8817.85</v>
      </c>
      <c r="AQ384" s="59">
        <v>11367.35</v>
      </c>
      <c r="AR384" s="59">
        <v>3551.67</v>
      </c>
      <c r="AS384" s="59">
        <v>6629.09</v>
      </c>
      <c r="AT384" s="59">
        <v>12151.82</v>
      </c>
      <c r="AU384" s="59">
        <v>3427.77</v>
      </c>
      <c r="AV384" s="59">
        <v>7030.3</v>
      </c>
      <c r="AW384" s="59">
        <v>7898.64</v>
      </c>
      <c r="AX384" s="59">
        <v>7942.29</v>
      </c>
      <c r="AY384" s="59">
        <v>8835.25</v>
      </c>
      <c r="AZ384" s="59">
        <v>7170.49</v>
      </c>
      <c r="BA384" s="59">
        <v>0</v>
      </c>
    </row>
    <row r="385" spans="1:53" s="46" customFormat="1" outlineLevel="2">
      <c r="A385" s="46" t="s">
        <v>1076</v>
      </c>
      <c r="B385" s="47" t="s">
        <v>1077</v>
      </c>
      <c r="C385" s="48" t="s">
        <v>1078</v>
      </c>
      <c r="D385" s="49"/>
      <c r="E385" s="50"/>
      <c r="F385" s="51">
        <v>-436.54</v>
      </c>
      <c r="G385" s="51">
        <v>-505.02000000000004</v>
      </c>
      <c r="H385" s="52">
        <v>68.480000000000018</v>
      </c>
      <c r="I385" s="53">
        <v>0.13559859015484538</v>
      </c>
      <c r="J385" s="54"/>
      <c r="K385" s="51">
        <v>8410.7900000000009</v>
      </c>
      <c r="L385" s="51">
        <v>4199.3500000000004</v>
      </c>
      <c r="M385" s="52">
        <v>4211.4400000000005</v>
      </c>
      <c r="N385" s="53">
        <v>1.0028790169907247</v>
      </c>
      <c r="O385" s="55"/>
      <c r="P385" s="54"/>
      <c r="Q385" s="51">
        <v>5428.45</v>
      </c>
      <c r="R385" s="51">
        <v>2243.61</v>
      </c>
      <c r="S385" s="52">
        <v>3184.8399999999997</v>
      </c>
      <c r="T385" s="53">
        <v>1.4195158695138637</v>
      </c>
      <c r="U385" s="54"/>
      <c r="V385" s="51">
        <v>5043.93</v>
      </c>
      <c r="W385" s="51">
        <v>4911.47</v>
      </c>
      <c r="X385" s="52">
        <v>132.46000000000004</v>
      </c>
      <c r="Y385" s="53">
        <v>2.6969522362958551E-2</v>
      </c>
      <c r="Z385" s="56"/>
      <c r="AA385" s="57">
        <v>712.12</v>
      </c>
      <c r="AB385" s="58"/>
      <c r="AC385" s="59">
        <v>-401.45</v>
      </c>
      <c r="AD385" s="59">
        <v>705.32</v>
      </c>
      <c r="AE385" s="59">
        <v>931.06000000000006</v>
      </c>
      <c r="AF385" s="59">
        <v>741.84</v>
      </c>
      <c r="AG385" s="59">
        <v>727.98</v>
      </c>
      <c r="AH385" s="59">
        <v>1777.27</v>
      </c>
      <c r="AI385" s="59">
        <v>-3279.7200000000003</v>
      </c>
      <c r="AJ385" s="59">
        <v>753.44</v>
      </c>
      <c r="AK385" s="59">
        <v>1525.57</v>
      </c>
      <c r="AL385" s="59">
        <v>1223.06</v>
      </c>
      <c r="AM385" s="59">
        <v>-505.02000000000004</v>
      </c>
      <c r="AN385" s="59">
        <v>-3366.86</v>
      </c>
      <c r="AO385" s="58"/>
      <c r="AP385" s="59">
        <v>1620.3400000000001</v>
      </c>
      <c r="AQ385" s="59">
        <v>-90.09</v>
      </c>
      <c r="AR385" s="59">
        <v>1919.3400000000001</v>
      </c>
      <c r="AS385" s="59">
        <v>1704.55</v>
      </c>
      <c r="AT385" s="59">
        <v>-790.48</v>
      </c>
      <c r="AU385" s="59">
        <v>1928.19</v>
      </c>
      <c r="AV385" s="59">
        <v>-4368.3</v>
      </c>
      <c r="AW385" s="59">
        <v>1058.79</v>
      </c>
      <c r="AX385" s="59">
        <v>4669.78</v>
      </c>
      <c r="AY385" s="59">
        <v>1195.21</v>
      </c>
      <c r="AZ385" s="59">
        <v>-436.54</v>
      </c>
      <c r="BA385" s="59">
        <v>0</v>
      </c>
    </row>
    <row r="386" spans="1:53" s="46" customFormat="1" outlineLevel="2">
      <c r="A386" s="46" t="s">
        <v>1079</v>
      </c>
      <c r="B386" s="47" t="s">
        <v>1080</v>
      </c>
      <c r="C386" s="48" t="s">
        <v>1081</v>
      </c>
      <c r="D386" s="49"/>
      <c r="E386" s="50"/>
      <c r="F386" s="51">
        <v>42102.42</v>
      </c>
      <c r="G386" s="51">
        <v>5014.25</v>
      </c>
      <c r="H386" s="52">
        <v>37088.17</v>
      </c>
      <c r="I386" s="53">
        <v>7.3965538216084159</v>
      </c>
      <c r="J386" s="54"/>
      <c r="K386" s="51">
        <v>479847.24</v>
      </c>
      <c r="L386" s="51">
        <v>421467.46</v>
      </c>
      <c r="M386" s="52">
        <v>58379.77999999997</v>
      </c>
      <c r="N386" s="53">
        <v>0.1385155095959246</v>
      </c>
      <c r="O386" s="55"/>
      <c r="P386" s="54"/>
      <c r="Q386" s="51">
        <v>159142.15</v>
      </c>
      <c r="R386" s="51">
        <v>29012.04</v>
      </c>
      <c r="S386" s="52">
        <v>130130.10999999999</v>
      </c>
      <c r="T386" s="53">
        <v>4.4853829651413681</v>
      </c>
      <c r="U386" s="54"/>
      <c r="V386" s="51">
        <v>525940.65</v>
      </c>
      <c r="W386" s="51">
        <v>484873.47000000003</v>
      </c>
      <c r="X386" s="52">
        <v>41067.179999999993</v>
      </c>
      <c r="Y386" s="53">
        <v>8.4696694170543069E-2</v>
      </c>
      <c r="Z386" s="56"/>
      <c r="AA386" s="57">
        <v>63406.01</v>
      </c>
      <c r="AB386" s="58"/>
      <c r="AC386" s="59">
        <v>55331.15</v>
      </c>
      <c r="AD386" s="59">
        <v>39716.89</v>
      </c>
      <c r="AE386" s="59">
        <v>118376.85</v>
      </c>
      <c r="AF386" s="59">
        <v>51573.950000000004</v>
      </c>
      <c r="AG386" s="59">
        <v>52158.18</v>
      </c>
      <c r="AH386" s="59">
        <v>30476.850000000002</v>
      </c>
      <c r="AI386" s="59">
        <v>2940.29</v>
      </c>
      <c r="AJ386" s="59">
        <v>41881.26</v>
      </c>
      <c r="AK386" s="59">
        <v>14359.720000000001</v>
      </c>
      <c r="AL386" s="59">
        <v>9638.07</v>
      </c>
      <c r="AM386" s="59">
        <v>5014.25</v>
      </c>
      <c r="AN386" s="59">
        <v>46093.41</v>
      </c>
      <c r="AO386" s="58"/>
      <c r="AP386" s="59">
        <v>40342.720000000001</v>
      </c>
      <c r="AQ386" s="59">
        <v>48599.42</v>
      </c>
      <c r="AR386" s="59">
        <v>54168.23</v>
      </c>
      <c r="AS386" s="59">
        <v>58768.200000000004</v>
      </c>
      <c r="AT386" s="59">
        <v>58658.75</v>
      </c>
      <c r="AU386" s="59">
        <v>15314.29</v>
      </c>
      <c r="AV386" s="59">
        <v>17849.47</v>
      </c>
      <c r="AW386" s="59">
        <v>27004.010000000002</v>
      </c>
      <c r="AX386" s="59">
        <v>75021.650000000009</v>
      </c>
      <c r="AY386" s="59">
        <v>42018.080000000002</v>
      </c>
      <c r="AZ386" s="59">
        <v>42102.42</v>
      </c>
      <c r="BA386" s="59">
        <v>0</v>
      </c>
    </row>
    <row r="387" spans="1:53" s="46" customFormat="1" outlineLevel="2">
      <c r="A387" s="46" t="s">
        <v>1082</v>
      </c>
      <c r="B387" s="47" t="s">
        <v>1083</v>
      </c>
      <c r="C387" s="48" t="s">
        <v>1084</v>
      </c>
      <c r="D387" s="49"/>
      <c r="E387" s="50"/>
      <c r="F387" s="51">
        <v>439281.07</v>
      </c>
      <c r="G387" s="51">
        <v>298345.28999999998</v>
      </c>
      <c r="H387" s="52">
        <v>140935.78000000003</v>
      </c>
      <c r="I387" s="53">
        <v>0.47239150314724271</v>
      </c>
      <c r="J387" s="54"/>
      <c r="K387" s="51">
        <v>6270217.0499999998</v>
      </c>
      <c r="L387" s="51">
        <v>4877387.2300000004</v>
      </c>
      <c r="M387" s="52">
        <v>1392829.8199999994</v>
      </c>
      <c r="N387" s="53">
        <v>0.28556884133228833</v>
      </c>
      <c r="O387" s="55"/>
      <c r="P387" s="54"/>
      <c r="Q387" s="51">
        <v>1435478.17</v>
      </c>
      <c r="R387" s="51">
        <v>638492.5</v>
      </c>
      <c r="S387" s="52">
        <v>796985.66999999993</v>
      </c>
      <c r="T387" s="53">
        <v>1.2482302767847702</v>
      </c>
      <c r="U387" s="54"/>
      <c r="V387" s="51">
        <v>6379800.7400000002</v>
      </c>
      <c r="W387" s="51">
        <v>6160993.7000000002</v>
      </c>
      <c r="X387" s="52">
        <v>218807.04000000004</v>
      </c>
      <c r="Y387" s="53">
        <v>3.5514894293756545E-2</v>
      </c>
      <c r="Z387" s="56"/>
      <c r="AA387" s="57">
        <v>1283606.47</v>
      </c>
      <c r="AB387" s="58"/>
      <c r="AC387" s="59">
        <v>336895.76</v>
      </c>
      <c r="AD387" s="59">
        <v>339293.94</v>
      </c>
      <c r="AE387" s="59">
        <v>299058.44</v>
      </c>
      <c r="AF387" s="59">
        <v>506856.27</v>
      </c>
      <c r="AG387" s="59">
        <v>818487.02</v>
      </c>
      <c r="AH387" s="59">
        <v>391787.87</v>
      </c>
      <c r="AI387" s="59">
        <v>533240.64</v>
      </c>
      <c r="AJ387" s="59">
        <v>1013274.79</v>
      </c>
      <c r="AK387" s="59">
        <v>749032.94000000006</v>
      </c>
      <c r="AL387" s="59">
        <v>-408885.73</v>
      </c>
      <c r="AM387" s="59">
        <v>298345.28999999998</v>
      </c>
      <c r="AN387" s="59">
        <v>109583.69</v>
      </c>
      <c r="AO387" s="58"/>
      <c r="AP387" s="59">
        <v>348894.46</v>
      </c>
      <c r="AQ387" s="59">
        <v>-572869.70000000007</v>
      </c>
      <c r="AR387" s="59">
        <v>944425.95000000007</v>
      </c>
      <c r="AS387" s="59">
        <v>535521.87</v>
      </c>
      <c r="AT387" s="59">
        <v>325773.15000000002</v>
      </c>
      <c r="AU387" s="59">
        <v>1028496.9</v>
      </c>
      <c r="AV387" s="59">
        <v>1537314.32</v>
      </c>
      <c r="AW387" s="59">
        <v>687181.93</v>
      </c>
      <c r="AX387" s="59">
        <v>347369.22000000003</v>
      </c>
      <c r="AY387" s="59">
        <v>648827.88</v>
      </c>
      <c r="AZ387" s="59">
        <v>439281.07</v>
      </c>
      <c r="BA387" s="59">
        <v>-346463.9</v>
      </c>
    </row>
    <row r="388" spans="1:53" s="46" customFormat="1" outlineLevel="2">
      <c r="A388" s="46" t="s">
        <v>1085</v>
      </c>
      <c r="B388" s="47" t="s">
        <v>1086</v>
      </c>
      <c r="C388" s="48" t="s">
        <v>1087</v>
      </c>
      <c r="D388" s="49"/>
      <c r="E388" s="50"/>
      <c r="F388" s="51">
        <v>-47.99</v>
      </c>
      <c r="G388" s="51">
        <v>48.18</v>
      </c>
      <c r="H388" s="52">
        <v>-96.17</v>
      </c>
      <c r="I388" s="53">
        <v>-1.9960564549605646</v>
      </c>
      <c r="J388" s="54"/>
      <c r="K388" s="51">
        <v>540.91999999999996</v>
      </c>
      <c r="L388" s="51">
        <v>494.12</v>
      </c>
      <c r="M388" s="52">
        <v>46.799999999999955</v>
      </c>
      <c r="N388" s="53">
        <v>9.4713834696025165E-2</v>
      </c>
      <c r="O388" s="55"/>
      <c r="P388" s="54"/>
      <c r="Q388" s="51">
        <v>151.63</v>
      </c>
      <c r="R388" s="51">
        <v>25.150000000000002</v>
      </c>
      <c r="S388" s="52">
        <v>126.47999999999999</v>
      </c>
      <c r="T388" s="53">
        <v>5.029025844930417</v>
      </c>
      <c r="U388" s="54"/>
      <c r="V388" s="51">
        <v>452.05999999999995</v>
      </c>
      <c r="W388" s="51">
        <v>506.66</v>
      </c>
      <c r="X388" s="52">
        <v>-54.60000000000008</v>
      </c>
      <c r="Y388" s="53">
        <v>-0.10776457584968238</v>
      </c>
      <c r="Z388" s="56"/>
      <c r="AA388" s="57">
        <v>12.540000000000001</v>
      </c>
      <c r="AB388" s="58"/>
      <c r="AC388" s="59">
        <v>-11.97</v>
      </c>
      <c r="AD388" s="59">
        <v>124.9</v>
      </c>
      <c r="AE388" s="59">
        <v>-32.840000000000003</v>
      </c>
      <c r="AF388" s="59">
        <v>80.710000000000008</v>
      </c>
      <c r="AG388" s="59">
        <v>67.349999999999994</v>
      </c>
      <c r="AH388" s="59">
        <v>260.20999999999998</v>
      </c>
      <c r="AI388" s="59">
        <v>-237.41</v>
      </c>
      <c r="AJ388" s="59">
        <v>218.02</v>
      </c>
      <c r="AK388" s="59">
        <v>-115.11</v>
      </c>
      <c r="AL388" s="59">
        <v>92.08</v>
      </c>
      <c r="AM388" s="59">
        <v>48.18</v>
      </c>
      <c r="AN388" s="59">
        <v>-88.86</v>
      </c>
      <c r="AO388" s="58"/>
      <c r="AP388" s="59">
        <v>146.39000000000001</v>
      </c>
      <c r="AQ388" s="59">
        <v>-103.29</v>
      </c>
      <c r="AR388" s="59">
        <v>138.56</v>
      </c>
      <c r="AS388" s="59">
        <v>332.29</v>
      </c>
      <c r="AT388" s="59">
        <v>-62.22</v>
      </c>
      <c r="AU388" s="59">
        <v>214.05</v>
      </c>
      <c r="AV388" s="59">
        <v>-313.73</v>
      </c>
      <c r="AW388" s="59">
        <v>37.24</v>
      </c>
      <c r="AX388" s="59">
        <v>126.28</v>
      </c>
      <c r="AY388" s="59">
        <v>73.34</v>
      </c>
      <c r="AZ388" s="59">
        <v>-47.99</v>
      </c>
      <c r="BA388" s="59">
        <v>0</v>
      </c>
    </row>
    <row r="389" spans="1:53" s="46" customFormat="1" outlineLevel="2">
      <c r="A389" s="46" t="s">
        <v>1088</v>
      </c>
      <c r="B389" s="47" t="s">
        <v>1089</v>
      </c>
      <c r="C389" s="48" t="s">
        <v>1090</v>
      </c>
      <c r="D389" s="49"/>
      <c r="E389" s="50"/>
      <c r="F389" s="51">
        <v>369.76</v>
      </c>
      <c r="G389" s="51">
        <v>3620.41</v>
      </c>
      <c r="H389" s="52">
        <v>-3250.6499999999996</v>
      </c>
      <c r="I389" s="53">
        <v>-0.89786792103656765</v>
      </c>
      <c r="J389" s="54"/>
      <c r="K389" s="51">
        <v>18097.87</v>
      </c>
      <c r="L389" s="51">
        <v>34853.040000000001</v>
      </c>
      <c r="M389" s="52">
        <v>-16755.170000000002</v>
      </c>
      <c r="N389" s="53">
        <v>-0.48073769174797953</v>
      </c>
      <c r="O389" s="55"/>
      <c r="P389" s="54"/>
      <c r="Q389" s="51">
        <v>1948.57</v>
      </c>
      <c r="R389" s="51">
        <v>7630.97</v>
      </c>
      <c r="S389" s="52">
        <v>-5682.4000000000005</v>
      </c>
      <c r="T389" s="53">
        <v>-0.74464976274313754</v>
      </c>
      <c r="U389" s="54"/>
      <c r="V389" s="51">
        <v>21234.739999999998</v>
      </c>
      <c r="W389" s="51">
        <v>50153.45</v>
      </c>
      <c r="X389" s="52">
        <v>-28918.71</v>
      </c>
      <c r="Y389" s="53">
        <v>-0.5766046004811235</v>
      </c>
      <c r="Z389" s="56"/>
      <c r="AA389" s="57">
        <v>15300.41</v>
      </c>
      <c r="AB389" s="58"/>
      <c r="AC389" s="59">
        <v>7924.14</v>
      </c>
      <c r="AD389" s="59">
        <v>5097.17</v>
      </c>
      <c r="AE389" s="59">
        <v>3067.44</v>
      </c>
      <c r="AF389" s="59">
        <v>3224.32</v>
      </c>
      <c r="AG389" s="59">
        <v>3434.83</v>
      </c>
      <c r="AH389" s="59">
        <v>646.4</v>
      </c>
      <c r="AI389" s="59">
        <v>2558.6799999999998</v>
      </c>
      <c r="AJ389" s="59">
        <v>1269.0899999999999</v>
      </c>
      <c r="AK389" s="59">
        <v>2320.2200000000003</v>
      </c>
      <c r="AL389" s="59">
        <v>1690.3400000000001</v>
      </c>
      <c r="AM389" s="59">
        <v>3620.41</v>
      </c>
      <c r="AN389" s="59">
        <v>3136.87</v>
      </c>
      <c r="AO389" s="58"/>
      <c r="AP389" s="59">
        <v>4548.09</v>
      </c>
      <c r="AQ389" s="59">
        <v>3960.52</v>
      </c>
      <c r="AR389" s="59">
        <v>4019.78</v>
      </c>
      <c r="AS389" s="59">
        <v>1849.33</v>
      </c>
      <c r="AT389" s="59">
        <v>1315.94</v>
      </c>
      <c r="AU389" s="59">
        <v>1823.54</v>
      </c>
      <c r="AV389" s="59">
        <v>-535.41999999999996</v>
      </c>
      <c r="AW389" s="59">
        <v>-832.48</v>
      </c>
      <c r="AX389" s="59">
        <v>763.37</v>
      </c>
      <c r="AY389" s="59">
        <v>815.44</v>
      </c>
      <c r="AZ389" s="59">
        <v>369.76</v>
      </c>
      <c r="BA389" s="59">
        <v>0</v>
      </c>
    </row>
    <row r="390" spans="1:53" s="46" customFormat="1" outlineLevel="2">
      <c r="A390" s="46" t="s">
        <v>1091</v>
      </c>
      <c r="B390" s="47"/>
      <c r="C390" s="48" t="s">
        <v>1092</v>
      </c>
      <c r="D390" s="49"/>
      <c r="E390" s="50"/>
      <c r="F390" s="51">
        <v>488824.27</v>
      </c>
      <c r="G390" s="51">
        <v>322579.09999999998</v>
      </c>
      <c r="H390" s="52">
        <v>166245.17000000004</v>
      </c>
      <c r="I390" s="53">
        <v>0.51536249558635405</v>
      </c>
      <c r="J390" s="54"/>
      <c r="K390" s="51">
        <v>6880070.1200000001</v>
      </c>
      <c r="L390" s="51">
        <v>5593834.1500000004</v>
      </c>
      <c r="M390" s="52">
        <v>1286235.9699999997</v>
      </c>
      <c r="N390" s="53">
        <v>0.22993816682963325</v>
      </c>
      <c r="O390" s="55"/>
      <c r="P390" s="54"/>
      <c r="Q390" s="51">
        <v>1628086.8299999998</v>
      </c>
      <c r="R390" s="51">
        <v>725016.96</v>
      </c>
      <c r="S390" s="52">
        <v>903069.86999999988</v>
      </c>
      <c r="T390" s="53">
        <v>1.2455844757066097</v>
      </c>
      <c r="U390" s="54"/>
      <c r="V390" s="51">
        <v>7055333.1799999997</v>
      </c>
      <c r="W390" s="51">
        <v>6946663.8900000006</v>
      </c>
      <c r="X390" s="52">
        <v>108669.28999999911</v>
      </c>
      <c r="Y390" s="53">
        <v>1.5643378133845351E-2</v>
      </c>
      <c r="Z390" s="56"/>
      <c r="AA390" s="57">
        <v>1352829.74</v>
      </c>
      <c r="AB390" s="58"/>
      <c r="AC390" s="59">
        <v>505428.10000000009</v>
      </c>
      <c r="AD390" s="59">
        <v>381116.38</v>
      </c>
      <c r="AE390" s="59">
        <v>438972.07999999996</v>
      </c>
      <c r="AF390" s="59">
        <v>580618.18999999994</v>
      </c>
      <c r="AG390" s="59">
        <v>893392.71</v>
      </c>
      <c r="AH390" s="59">
        <v>444099.72000000003</v>
      </c>
      <c r="AI390" s="59">
        <v>550901.57000000007</v>
      </c>
      <c r="AJ390" s="59">
        <v>1074288.4400000002</v>
      </c>
      <c r="AK390" s="59">
        <v>781978.8</v>
      </c>
      <c r="AL390" s="59">
        <v>-379540.93999999994</v>
      </c>
      <c r="AM390" s="59">
        <v>322579.09999999998</v>
      </c>
      <c r="AN390" s="59">
        <v>175263.06</v>
      </c>
      <c r="AO390" s="58"/>
      <c r="AP390" s="59">
        <v>406312.26000000007</v>
      </c>
      <c r="AQ390" s="59">
        <v>-508255.78</v>
      </c>
      <c r="AR390" s="59">
        <v>1013145.3800000001</v>
      </c>
      <c r="AS390" s="59">
        <v>609052.06999999995</v>
      </c>
      <c r="AT390" s="59">
        <v>398740.69000000006</v>
      </c>
      <c r="AU390" s="59">
        <v>1052116.49</v>
      </c>
      <c r="AV390" s="59">
        <v>1557200.0200000003</v>
      </c>
      <c r="AW390" s="59">
        <v>723672.16</v>
      </c>
      <c r="AX390" s="59">
        <v>436934.61000000004</v>
      </c>
      <c r="AY390" s="59">
        <v>702327.95</v>
      </c>
      <c r="AZ390" s="59">
        <v>488824.27</v>
      </c>
      <c r="BA390" s="59">
        <v>-346463.9</v>
      </c>
    </row>
    <row r="391" spans="1:53" s="119" customFormat="1" outlineLevel="1">
      <c r="B391" s="120"/>
      <c r="C391" s="121"/>
      <c r="D391" s="135"/>
      <c r="E391" s="135"/>
      <c r="F391" s="123"/>
      <c r="G391" s="123"/>
      <c r="H391" s="143"/>
      <c r="I391" s="144"/>
      <c r="J391" s="137"/>
      <c r="K391" s="123"/>
      <c r="L391" s="123"/>
      <c r="M391" s="143"/>
      <c r="N391" s="144"/>
      <c r="O391" s="155"/>
      <c r="P391" s="139"/>
      <c r="Q391" s="123"/>
      <c r="R391" s="123"/>
      <c r="S391" s="143"/>
      <c r="T391" s="144"/>
      <c r="U391" s="139"/>
      <c r="V391" s="123"/>
      <c r="W391" s="123"/>
      <c r="X391" s="143"/>
      <c r="Y391" s="138"/>
      <c r="AA391" s="141"/>
      <c r="AB391" s="142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42"/>
      <c r="AP391" s="123"/>
      <c r="AQ391" s="123"/>
      <c r="AR391" s="123"/>
      <c r="AS391" s="123"/>
      <c r="AT391" s="123"/>
      <c r="AU391" s="123"/>
      <c r="AV391" s="123"/>
      <c r="AW391" s="123"/>
      <c r="AX391" s="123"/>
      <c r="AY391" s="123"/>
      <c r="AZ391" s="123"/>
      <c r="BA391" s="123"/>
    </row>
    <row r="392" spans="1:53" s="119" customFormat="1" outlineLevel="2">
      <c r="A392" s="119" t="s">
        <v>1093</v>
      </c>
      <c r="B392" s="120" t="s">
        <v>1094</v>
      </c>
      <c r="C392" s="121" t="s">
        <v>1034</v>
      </c>
      <c r="D392" s="135"/>
      <c r="E392" s="135"/>
      <c r="F392" s="123">
        <v>292.35000000000002</v>
      </c>
      <c r="G392" s="123">
        <v>272.39</v>
      </c>
      <c r="H392" s="123">
        <v>19.960000000000036</v>
      </c>
      <c r="I392" s="136">
        <v>7.3277286243988535E-2</v>
      </c>
      <c r="J392" s="137"/>
      <c r="K392" s="123">
        <v>26207.95</v>
      </c>
      <c r="L392" s="123">
        <v>2662.82</v>
      </c>
      <c r="M392" s="123">
        <v>23545.13</v>
      </c>
      <c r="N392" s="144">
        <v>8.8421785926198542</v>
      </c>
      <c r="O392" s="155"/>
      <c r="P392" s="139"/>
      <c r="Q392" s="123">
        <v>23351.71</v>
      </c>
      <c r="R392" s="123">
        <v>770.57</v>
      </c>
      <c r="S392" s="123">
        <v>22581.14</v>
      </c>
      <c r="T392" s="136" t="s">
        <v>157</v>
      </c>
      <c r="U392" s="139"/>
      <c r="V392" s="123">
        <v>26580.670000000002</v>
      </c>
      <c r="W392" s="123">
        <v>3077.38</v>
      </c>
      <c r="X392" s="123">
        <v>23503.29</v>
      </c>
      <c r="Y392" s="140">
        <v>7.637435090889003</v>
      </c>
      <c r="AA392" s="141">
        <v>414.56</v>
      </c>
      <c r="AB392" s="142"/>
      <c r="AC392" s="123">
        <v>136.37</v>
      </c>
      <c r="AD392" s="123">
        <v>502.5</v>
      </c>
      <c r="AE392" s="123">
        <v>277.78000000000003</v>
      </c>
      <c r="AF392" s="123">
        <v>184.66</v>
      </c>
      <c r="AG392" s="123">
        <v>268.12</v>
      </c>
      <c r="AH392" s="123">
        <v>206.05</v>
      </c>
      <c r="AI392" s="123">
        <v>189.01</v>
      </c>
      <c r="AJ392" s="123">
        <v>127.76</v>
      </c>
      <c r="AK392" s="123">
        <v>325.07</v>
      </c>
      <c r="AL392" s="123">
        <v>173.11</v>
      </c>
      <c r="AM392" s="123">
        <v>272.39</v>
      </c>
      <c r="AN392" s="123">
        <v>372.72</v>
      </c>
      <c r="AO392" s="142"/>
      <c r="AP392" s="123">
        <v>259.17</v>
      </c>
      <c r="AQ392" s="123">
        <v>247.09</v>
      </c>
      <c r="AR392" s="123">
        <v>474.94</v>
      </c>
      <c r="AS392" s="123">
        <v>507.32</v>
      </c>
      <c r="AT392" s="123">
        <v>389.86</v>
      </c>
      <c r="AU392" s="123">
        <v>298.16000000000003</v>
      </c>
      <c r="AV392" s="123">
        <v>384.46000000000004</v>
      </c>
      <c r="AW392" s="123">
        <v>295.24</v>
      </c>
      <c r="AX392" s="123">
        <v>22759.27</v>
      </c>
      <c r="AY392" s="123">
        <v>300.09000000000003</v>
      </c>
      <c r="AZ392" s="123">
        <v>292.35000000000002</v>
      </c>
      <c r="BA392" s="123">
        <v>0</v>
      </c>
    </row>
    <row r="393" spans="1:53" s="46" customFormat="1" outlineLevel="2">
      <c r="A393" s="46" t="s">
        <v>1095</v>
      </c>
      <c r="B393" s="47" t="s">
        <v>1096</v>
      </c>
      <c r="C393" s="48" t="s">
        <v>1037</v>
      </c>
      <c r="D393" s="49"/>
      <c r="E393" s="50"/>
      <c r="F393" s="51">
        <v>-45.09</v>
      </c>
      <c r="G393" s="51">
        <v>1137.48</v>
      </c>
      <c r="H393" s="52">
        <v>-1182.57</v>
      </c>
      <c r="I393" s="53">
        <v>-1.0396402574111192</v>
      </c>
      <c r="J393" s="54"/>
      <c r="K393" s="51">
        <v>8109.59</v>
      </c>
      <c r="L393" s="51">
        <v>111007.79000000001</v>
      </c>
      <c r="M393" s="52">
        <v>-102898.20000000001</v>
      </c>
      <c r="N393" s="53">
        <v>-0.92694575759052589</v>
      </c>
      <c r="O393" s="55"/>
      <c r="P393" s="54"/>
      <c r="Q393" s="51">
        <v>4258.8900000000003</v>
      </c>
      <c r="R393" s="51">
        <v>1832.18</v>
      </c>
      <c r="S393" s="52">
        <v>2426.71</v>
      </c>
      <c r="T393" s="53">
        <v>1.3244932266480367</v>
      </c>
      <c r="U393" s="54"/>
      <c r="V393" s="51">
        <v>8608.1200000000008</v>
      </c>
      <c r="W393" s="51">
        <v>167389.37</v>
      </c>
      <c r="X393" s="52">
        <v>-158781.25</v>
      </c>
      <c r="Y393" s="53">
        <v>-0.94857427326478383</v>
      </c>
      <c r="Z393" s="56"/>
      <c r="AA393" s="57">
        <v>56381.58</v>
      </c>
      <c r="AB393" s="58"/>
      <c r="AC393" s="59">
        <v>31.18</v>
      </c>
      <c r="AD393" s="59">
        <v>4183.01</v>
      </c>
      <c r="AE393" s="59">
        <v>9.4</v>
      </c>
      <c r="AF393" s="59">
        <v>7327.42</v>
      </c>
      <c r="AG393" s="59">
        <v>1618.94</v>
      </c>
      <c r="AH393" s="59">
        <v>7959.4000000000005</v>
      </c>
      <c r="AI393" s="59">
        <v>27660.03</v>
      </c>
      <c r="AJ393" s="59">
        <v>60386.23</v>
      </c>
      <c r="AK393" s="59">
        <v>5.05</v>
      </c>
      <c r="AL393" s="59">
        <v>689.65</v>
      </c>
      <c r="AM393" s="59">
        <v>1137.48</v>
      </c>
      <c r="AN393" s="59">
        <v>498.53000000000003</v>
      </c>
      <c r="AO393" s="58"/>
      <c r="AP393" s="59">
        <v>454.18</v>
      </c>
      <c r="AQ393" s="59">
        <v>430.96000000000004</v>
      </c>
      <c r="AR393" s="59">
        <v>162.42000000000002</v>
      </c>
      <c r="AS393" s="59">
        <v>-19.559999999999999</v>
      </c>
      <c r="AT393" s="59">
        <v>941.7</v>
      </c>
      <c r="AU393" s="59">
        <v>936.85</v>
      </c>
      <c r="AV393" s="59">
        <v>920.28</v>
      </c>
      <c r="AW393" s="59">
        <v>23.87</v>
      </c>
      <c r="AX393" s="59">
        <v>2220.19</v>
      </c>
      <c r="AY393" s="59">
        <v>2083.79</v>
      </c>
      <c r="AZ393" s="59">
        <v>-45.09</v>
      </c>
      <c r="BA393" s="59">
        <v>0</v>
      </c>
    </row>
    <row r="394" spans="1:53" s="46" customFormat="1" outlineLevel="2">
      <c r="A394" s="46" t="s">
        <v>1097</v>
      </c>
      <c r="B394" s="47" t="s">
        <v>1098</v>
      </c>
      <c r="C394" s="48" t="s">
        <v>1081</v>
      </c>
      <c r="D394" s="49"/>
      <c r="E394" s="50"/>
      <c r="F394" s="51">
        <v>42270.87</v>
      </c>
      <c r="G394" s="51">
        <v>10853.51</v>
      </c>
      <c r="H394" s="52">
        <v>31417.360000000001</v>
      </c>
      <c r="I394" s="53">
        <v>2.8946727832747192</v>
      </c>
      <c r="J394" s="54"/>
      <c r="K394" s="51">
        <v>532871.64</v>
      </c>
      <c r="L394" s="51">
        <v>321012.33</v>
      </c>
      <c r="M394" s="52">
        <v>211859.31</v>
      </c>
      <c r="N394" s="53">
        <v>0.65997250012172426</v>
      </c>
      <c r="O394" s="55"/>
      <c r="P394" s="54"/>
      <c r="Q394" s="51">
        <v>-78220.509999999995</v>
      </c>
      <c r="R394" s="51">
        <v>34732.26</v>
      </c>
      <c r="S394" s="52">
        <v>-112952.76999999999</v>
      </c>
      <c r="T394" s="53">
        <v>-3.2520996330212886</v>
      </c>
      <c r="U394" s="54"/>
      <c r="V394" s="51">
        <v>549349.28</v>
      </c>
      <c r="W394" s="51">
        <v>399519.08</v>
      </c>
      <c r="X394" s="52">
        <v>149830.20000000001</v>
      </c>
      <c r="Y394" s="53">
        <v>0.37502639423378731</v>
      </c>
      <c r="Z394" s="56"/>
      <c r="AA394" s="57">
        <v>78506.75</v>
      </c>
      <c r="AB394" s="58"/>
      <c r="AC394" s="59">
        <v>20055.22</v>
      </c>
      <c r="AD394" s="59">
        <v>91614.89</v>
      </c>
      <c r="AE394" s="59">
        <v>50520.73</v>
      </c>
      <c r="AF394" s="59">
        <v>27016.959999999999</v>
      </c>
      <c r="AG394" s="59">
        <v>54836.43</v>
      </c>
      <c r="AH394" s="59">
        <v>16165.460000000001</v>
      </c>
      <c r="AI394" s="59">
        <v>4450.74</v>
      </c>
      <c r="AJ394" s="59">
        <v>21619.64</v>
      </c>
      <c r="AK394" s="59">
        <v>9563.5500000000011</v>
      </c>
      <c r="AL394" s="59">
        <v>14315.2</v>
      </c>
      <c r="AM394" s="59">
        <v>10853.51</v>
      </c>
      <c r="AN394" s="59">
        <v>16477.64</v>
      </c>
      <c r="AO394" s="58"/>
      <c r="AP394" s="59">
        <v>271013</v>
      </c>
      <c r="AQ394" s="59">
        <v>49220.79</v>
      </c>
      <c r="AR394" s="59">
        <v>116317.33</v>
      </c>
      <c r="AS394" s="59">
        <v>-44339.14</v>
      </c>
      <c r="AT394" s="59">
        <v>79968.84</v>
      </c>
      <c r="AU394" s="59">
        <v>63028.19</v>
      </c>
      <c r="AV394" s="59">
        <v>64779.22</v>
      </c>
      <c r="AW394" s="59">
        <v>11103.92</v>
      </c>
      <c r="AX394" s="59">
        <v>-181942.47</v>
      </c>
      <c r="AY394" s="59">
        <v>61451.090000000004</v>
      </c>
      <c r="AZ394" s="59">
        <v>42270.87</v>
      </c>
      <c r="BA394" s="59">
        <v>9941</v>
      </c>
    </row>
    <row r="395" spans="1:53" s="46" customFormat="1" outlineLevel="2">
      <c r="A395" s="46" t="s">
        <v>1099</v>
      </c>
      <c r="B395" s="47" t="s">
        <v>1100</v>
      </c>
      <c r="C395" s="48" t="s">
        <v>1084</v>
      </c>
      <c r="D395" s="49"/>
      <c r="E395" s="50"/>
      <c r="F395" s="51">
        <v>2097331.31</v>
      </c>
      <c r="G395" s="51">
        <v>1945631.28</v>
      </c>
      <c r="H395" s="52">
        <v>151700.03000000003</v>
      </c>
      <c r="I395" s="53">
        <v>7.7969567800122958E-2</v>
      </c>
      <c r="J395" s="54"/>
      <c r="K395" s="51">
        <v>31317375.940000001</v>
      </c>
      <c r="L395" s="51">
        <v>36662635.468999997</v>
      </c>
      <c r="M395" s="52">
        <v>-5345259.5289999954</v>
      </c>
      <c r="N395" s="53">
        <v>-0.14579583438620136</v>
      </c>
      <c r="O395" s="55"/>
      <c r="P395" s="54"/>
      <c r="Q395" s="51">
        <v>6167758.8200000003</v>
      </c>
      <c r="R395" s="51">
        <v>10410909.07</v>
      </c>
      <c r="S395" s="52">
        <v>-4243150.25</v>
      </c>
      <c r="T395" s="53">
        <v>-0.40756769860059877</v>
      </c>
      <c r="U395" s="54"/>
      <c r="V395" s="51">
        <v>24540878.020000003</v>
      </c>
      <c r="W395" s="51">
        <v>38966679.228999995</v>
      </c>
      <c r="X395" s="52">
        <v>-14425801.208999991</v>
      </c>
      <c r="Y395" s="53">
        <v>-0.37020863708252416</v>
      </c>
      <c r="Z395" s="56"/>
      <c r="AA395" s="57">
        <v>2304043.7599999998</v>
      </c>
      <c r="AB395" s="58"/>
      <c r="AC395" s="59">
        <v>2843484.17</v>
      </c>
      <c r="AD395" s="59">
        <v>2227436.736</v>
      </c>
      <c r="AE395" s="59">
        <v>2360313.17</v>
      </c>
      <c r="AF395" s="59">
        <v>7943468.9069999997</v>
      </c>
      <c r="AG395" s="59">
        <v>5103593.3810000001</v>
      </c>
      <c r="AH395" s="59">
        <v>3834262.8450000002</v>
      </c>
      <c r="AI395" s="59">
        <v>3237065.68</v>
      </c>
      <c r="AJ395" s="59">
        <v>-1297898.49</v>
      </c>
      <c r="AK395" s="59">
        <v>2173969.73</v>
      </c>
      <c r="AL395" s="59">
        <v>6291308.0599999996</v>
      </c>
      <c r="AM395" s="59">
        <v>1945631.28</v>
      </c>
      <c r="AN395" s="59">
        <v>-6776497.9199999999</v>
      </c>
      <c r="AO395" s="58"/>
      <c r="AP395" s="59">
        <v>2331394.648</v>
      </c>
      <c r="AQ395" s="59">
        <v>2874794.0419999999</v>
      </c>
      <c r="AR395" s="59">
        <v>6615924.8550000004</v>
      </c>
      <c r="AS395" s="59">
        <v>2904102.1349999998</v>
      </c>
      <c r="AT395" s="59">
        <v>2375348.7800000003</v>
      </c>
      <c r="AU395" s="59">
        <v>1943105.1099999999</v>
      </c>
      <c r="AV395" s="59">
        <v>3449639.98</v>
      </c>
      <c r="AW395" s="59">
        <v>2655307.5700000003</v>
      </c>
      <c r="AX395" s="59">
        <v>2331445.0219999999</v>
      </c>
      <c r="AY395" s="59">
        <v>1738982.4879999999</v>
      </c>
      <c r="AZ395" s="59">
        <v>2097331.31</v>
      </c>
      <c r="BA395" s="59">
        <v>-3143367.25</v>
      </c>
    </row>
    <row r="396" spans="1:53" s="46" customFormat="1" outlineLevel="2">
      <c r="A396" s="46" t="s">
        <v>1101</v>
      </c>
      <c r="B396" s="47" t="s">
        <v>1102</v>
      </c>
      <c r="C396" s="48" t="s">
        <v>1103</v>
      </c>
      <c r="D396" s="49"/>
      <c r="E396" s="50"/>
      <c r="F396" s="51">
        <v>37961.72</v>
      </c>
      <c r="G396" s="51">
        <v>25326.06</v>
      </c>
      <c r="H396" s="52">
        <v>12635.66</v>
      </c>
      <c r="I396" s="53">
        <v>0.49891929498706072</v>
      </c>
      <c r="J396" s="54"/>
      <c r="K396" s="51">
        <v>402504.7</v>
      </c>
      <c r="L396" s="51">
        <v>335662.08299999998</v>
      </c>
      <c r="M396" s="52">
        <v>66842.617000000027</v>
      </c>
      <c r="N396" s="53">
        <v>0.19913663289755618</v>
      </c>
      <c r="O396" s="55"/>
      <c r="P396" s="54"/>
      <c r="Q396" s="51">
        <v>111827.76000000001</v>
      </c>
      <c r="R396" s="51">
        <v>75095.680000000008</v>
      </c>
      <c r="S396" s="52">
        <v>36732.080000000002</v>
      </c>
      <c r="T396" s="53">
        <v>0.48913705821693071</v>
      </c>
      <c r="U396" s="54"/>
      <c r="V396" s="51">
        <v>443937.88</v>
      </c>
      <c r="W396" s="51">
        <v>372196.64299999998</v>
      </c>
      <c r="X396" s="52">
        <v>71741.237000000023</v>
      </c>
      <c r="Y396" s="53">
        <v>0.19275089754100772</v>
      </c>
      <c r="Z396" s="56"/>
      <c r="AA396" s="57">
        <v>36534.559999999998</v>
      </c>
      <c r="AB396" s="58"/>
      <c r="AC396" s="59">
        <v>30671.4</v>
      </c>
      <c r="AD396" s="59">
        <v>35209.383000000002</v>
      </c>
      <c r="AE396" s="59">
        <v>34422.44</v>
      </c>
      <c r="AF396" s="59">
        <v>21510.45</v>
      </c>
      <c r="AG396" s="59">
        <v>31961.33</v>
      </c>
      <c r="AH396" s="59">
        <v>43112.78</v>
      </c>
      <c r="AI396" s="59">
        <v>38795.700000000004</v>
      </c>
      <c r="AJ396" s="59">
        <v>24882.920000000002</v>
      </c>
      <c r="AK396" s="59">
        <v>16801.28</v>
      </c>
      <c r="AL396" s="59">
        <v>32968.340000000004</v>
      </c>
      <c r="AM396" s="59">
        <v>25326.06</v>
      </c>
      <c r="AN396" s="59">
        <v>41433.18</v>
      </c>
      <c r="AO396" s="58"/>
      <c r="AP396" s="59">
        <v>50997.599999999999</v>
      </c>
      <c r="AQ396" s="59">
        <v>20163.810000000001</v>
      </c>
      <c r="AR396" s="59">
        <v>28394.47</v>
      </c>
      <c r="AS396" s="59">
        <v>39475.67</v>
      </c>
      <c r="AT396" s="59">
        <v>40300.49</v>
      </c>
      <c r="AU396" s="59">
        <v>38247.730000000003</v>
      </c>
      <c r="AV396" s="59">
        <v>37652.800000000003</v>
      </c>
      <c r="AW396" s="59">
        <v>35444.370000000003</v>
      </c>
      <c r="AX396" s="59">
        <v>40836.47</v>
      </c>
      <c r="AY396" s="59">
        <v>33029.57</v>
      </c>
      <c r="AZ396" s="59">
        <v>37961.72</v>
      </c>
      <c r="BA396" s="59">
        <v>1069.18</v>
      </c>
    </row>
    <row r="397" spans="1:53" s="46" customFormat="1" outlineLevel="2">
      <c r="A397" s="46" t="s">
        <v>1104</v>
      </c>
      <c r="B397" s="47" t="s">
        <v>1105</v>
      </c>
      <c r="C397" s="48" t="s">
        <v>1106</v>
      </c>
      <c r="D397" s="49"/>
      <c r="E397" s="50"/>
      <c r="F397" s="51">
        <v>172213.24</v>
      </c>
      <c r="G397" s="51">
        <v>172213.24</v>
      </c>
      <c r="H397" s="52">
        <v>0</v>
      </c>
      <c r="I397" s="53">
        <v>0</v>
      </c>
      <c r="J397" s="54"/>
      <c r="K397" s="51">
        <v>1894345.6400000001</v>
      </c>
      <c r="L397" s="51">
        <v>1894345.6400000001</v>
      </c>
      <c r="M397" s="52">
        <v>0</v>
      </c>
      <c r="N397" s="53">
        <v>0</v>
      </c>
      <c r="O397" s="55"/>
      <c r="P397" s="54"/>
      <c r="Q397" s="51">
        <v>516639.72000000003</v>
      </c>
      <c r="R397" s="51">
        <v>516639.72000000003</v>
      </c>
      <c r="S397" s="52">
        <v>0</v>
      </c>
      <c r="T397" s="53">
        <v>0</v>
      </c>
      <c r="U397" s="54"/>
      <c r="V397" s="51">
        <v>2066558.8800000001</v>
      </c>
      <c r="W397" s="51">
        <v>2066558.8800000001</v>
      </c>
      <c r="X397" s="52">
        <v>0</v>
      </c>
      <c r="Y397" s="53">
        <v>0</v>
      </c>
      <c r="Z397" s="56"/>
      <c r="AA397" s="57">
        <v>172213.24</v>
      </c>
      <c r="AB397" s="58"/>
      <c r="AC397" s="59">
        <v>172213.24</v>
      </c>
      <c r="AD397" s="59">
        <v>172213.24</v>
      </c>
      <c r="AE397" s="59">
        <v>172213.24</v>
      </c>
      <c r="AF397" s="59">
        <v>172213.24</v>
      </c>
      <c r="AG397" s="59">
        <v>172213.24</v>
      </c>
      <c r="AH397" s="59">
        <v>172213.24</v>
      </c>
      <c r="AI397" s="59">
        <v>172213.24</v>
      </c>
      <c r="AJ397" s="59">
        <v>172213.24</v>
      </c>
      <c r="AK397" s="59">
        <v>172213.24</v>
      </c>
      <c r="AL397" s="59">
        <v>172213.24</v>
      </c>
      <c r="AM397" s="59">
        <v>172213.24</v>
      </c>
      <c r="AN397" s="59">
        <v>172213.24</v>
      </c>
      <c r="AO397" s="58"/>
      <c r="AP397" s="59">
        <v>172213.24</v>
      </c>
      <c r="AQ397" s="59">
        <v>172213.24</v>
      </c>
      <c r="AR397" s="59">
        <v>172213.24</v>
      </c>
      <c r="AS397" s="59">
        <v>172213.24</v>
      </c>
      <c r="AT397" s="59">
        <v>172213.24</v>
      </c>
      <c r="AU397" s="59">
        <v>172213.24</v>
      </c>
      <c r="AV397" s="59">
        <v>172213.24</v>
      </c>
      <c r="AW397" s="59">
        <v>172213.24</v>
      </c>
      <c r="AX397" s="59">
        <v>172213.24</v>
      </c>
      <c r="AY397" s="59">
        <v>172213.24</v>
      </c>
      <c r="AZ397" s="59">
        <v>172213.24</v>
      </c>
      <c r="BA397" s="59">
        <v>0</v>
      </c>
    </row>
    <row r="398" spans="1:53" s="46" customFormat="1" outlineLevel="2">
      <c r="A398" s="46" t="s">
        <v>1107</v>
      </c>
      <c r="B398" s="47" t="s">
        <v>1108</v>
      </c>
      <c r="C398" s="48" t="s">
        <v>1087</v>
      </c>
      <c r="D398" s="49"/>
      <c r="E398" s="50"/>
      <c r="F398" s="51">
        <v>31590.57</v>
      </c>
      <c r="G398" s="51">
        <v>3220.88</v>
      </c>
      <c r="H398" s="52">
        <v>28369.69</v>
      </c>
      <c r="I398" s="53">
        <v>8.8080555624549799</v>
      </c>
      <c r="J398" s="54"/>
      <c r="K398" s="51">
        <v>15133.73</v>
      </c>
      <c r="L398" s="51">
        <v>63421.150999999998</v>
      </c>
      <c r="M398" s="52">
        <v>-48287.421000000002</v>
      </c>
      <c r="N398" s="53">
        <v>-0.76137724148210439</v>
      </c>
      <c r="O398" s="55"/>
      <c r="P398" s="54"/>
      <c r="Q398" s="51">
        <v>46752.89</v>
      </c>
      <c r="R398" s="51">
        <v>8023.06</v>
      </c>
      <c r="S398" s="52">
        <v>38729.83</v>
      </c>
      <c r="T398" s="53">
        <v>4.8273140173450031</v>
      </c>
      <c r="U398" s="54"/>
      <c r="V398" s="51">
        <v>29940.34</v>
      </c>
      <c r="W398" s="51">
        <v>75914.490999999995</v>
      </c>
      <c r="X398" s="52">
        <v>-45974.150999999998</v>
      </c>
      <c r="Y398" s="53">
        <v>-0.60560441615817462</v>
      </c>
      <c r="Z398" s="56"/>
      <c r="AA398" s="57">
        <v>12493.34</v>
      </c>
      <c r="AB398" s="58"/>
      <c r="AC398" s="59">
        <v>10637.84</v>
      </c>
      <c r="AD398" s="59">
        <v>9366.3310000000001</v>
      </c>
      <c r="AE398" s="59">
        <v>3087.35</v>
      </c>
      <c r="AF398" s="59">
        <v>4860.76</v>
      </c>
      <c r="AG398" s="59">
        <v>4511.4400000000005</v>
      </c>
      <c r="AH398" s="59">
        <v>9303.69</v>
      </c>
      <c r="AI398" s="59">
        <v>12631.15</v>
      </c>
      <c r="AJ398" s="59">
        <v>999.53</v>
      </c>
      <c r="AK398" s="59">
        <v>6601.28</v>
      </c>
      <c r="AL398" s="59">
        <v>-1799.1000000000001</v>
      </c>
      <c r="AM398" s="59">
        <v>3220.88</v>
      </c>
      <c r="AN398" s="59">
        <v>14806.61</v>
      </c>
      <c r="AO398" s="58"/>
      <c r="AP398" s="59">
        <v>6755.79</v>
      </c>
      <c r="AQ398" s="59">
        <v>4387.03</v>
      </c>
      <c r="AR398" s="59">
        <v>4462.29</v>
      </c>
      <c r="AS398" s="59">
        <v>-15961.1</v>
      </c>
      <c r="AT398" s="59">
        <v>8907.93</v>
      </c>
      <c r="AU398" s="59">
        <v>-47278.37</v>
      </c>
      <c r="AV398" s="59">
        <v>4254.55</v>
      </c>
      <c r="AW398" s="59">
        <v>2852.7200000000003</v>
      </c>
      <c r="AX398" s="59">
        <v>7708.56</v>
      </c>
      <c r="AY398" s="59">
        <v>7453.76</v>
      </c>
      <c r="AZ398" s="59">
        <v>31590.57</v>
      </c>
      <c r="BA398" s="59">
        <v>-115.94</v>
      </c>
    </row>
    <row r="399" spans="1:53" s="46" customFormat="1" outlineLevel="2">
      <c r="A399" s="46" t="s">
        <v>1109</v>
      </c>
      <c r="B399" s="47" t="s">
        <v>1110</v>
      </c>
      <c r="C399" s="48" t="s">
        <v>1111</v>
      </c>
      <c r="D399" s="49"/>
      <c r="E399" s="50"/>
      <c r="F399" s="51">
        <v>2710.56</v>
      </c>
      <c r="G399" s="51">
        <v>2267.0700000000002</v>
      </c>
      <c r="H399" s="52">
        <v>443.48999999999978</v>
      </c>
      <c r="I399" s="53">
        <v>0.19562254363561768</v>
      </c>
      <c r="J399" s="54"/>
      <c r="K399" s="51">
        <v>49988.25</v>
      </c>
      <c r="L399" s="51">
        <v>42953.120999999999</v>
      </c>
      <c r="M399" s="52">
        <v>7035.1290000000008</v>
      </c>
      <c r="N399" s="53">
        <v>0.16378621241515839</v>
      </c>
      <c r="O399" s="55"/>
      <c r="P399" s="54"/>
      <c r="Q399" s="51">
        <v>5786.51</v>
      </c>
      <c r="R399" s="51">
        <v>7921.1100000000006</v>
      </c>
      <c r="S399" s="52">
        <v>-2134.6000000000004</v>
      </c>
      <c r="T399" s="53">
        <v>-0.26948243364881946</v>
      </c>
      <c r="U399" s="54"/>
      <c r="V399" s="51">
        <v>52501.11</v>
      </c>
      <c r="W399" s="51">
        <v>48648.771000000001</v>
      </c>
      <c r="X399" s="52">
        <v>3852.3389999999999</v>
      </c>
      <c r="Y399" s="53">
        <v>7.918676917860884E-2</v>
      </c>
      <c r="Z399" s="56"/>
      <c r="AA399" s="57">
        <v>5695.6500000000005</v>
      </c>
      <c r="AB399" s="58"/>
      <c r="AC399" s="59">
        <v>5379.1500000000005</v>
      </c>
      <c r="AD399" s="59">
        <v>2087.6010000000001</v>
      </c>
      <c r="AE399" s="59">
        <v>8034.51</v>
      </c>
      <c r="AF399" s="59">
        <v>3763.29</v>
      </c>
      <c r="AG399" s="59">
        <v>4978.3599999999997</v>
      </c>
      <c r="AH399" s="59">
        <v>4285.47</v>
      </c>
      <c r="AI399" s="59">
        <v>4184.57</v>
      </c>
      <c r="AJ399" s="59">
        <v>2319.06</v>
      </c>
      <c r="AK399" s="59">
        <v>3128.6</v>
      </c>
      <c r="AL399" s="59">
        <v>2525.44</v>
      </c>
      <c r="AM399" s="59">
        <v>2267.0700000000002</v>
      </c>
      <c r="AN399" s="59">
        <v>2512.86</v>
      </c>
      <c r="AO399" s="58"/>
      <c r="AP399" s="59">
        <v>314.81</v>
      </c>
      <c r="AQ399" s="59">
        <v>416.29</v>
      </c>
      <c r="AR399" s="59">
        <v>9580.630000000001</v>
      </c>
      <c r="AS399" s="59">
        <v>12938.59</v>
      </c>
      <c r="AT399" s="59">
        <v>7353.14</v>
      </c>
      <c r="AU399" s="59">
        <v>4423.8100000000004</v>
      </c>
      <c r="AV399" s="59">
        <v>3263.03</v>
      </c>
      <c r="AW399" s="59">
        <v>5911.4400000000005</v>
      </c>
      <c r="AX399" s="59">
        <v>2651.53</v>
      </c>
      <c r="AY399" s="59">
        <v>424.42</v>
      </c>
      <c r="AZ399" s="59">
        <v>2710.56</v>
      </c>
      <c r="BA399" s="59">
        <v>272.70999999999998</v>
      </c>
    </row>
    <row r="400" spans="1:53" s="46" customFormat="1" outlineLevel="2">
      <c r="A400" s="46" t="s">
        <v>1112</v>
      </c>
      <c r="B400" s="47" t="s">
        <v>1113</v>
      </c>
      <c r="C400" s="48" t="s">
        <v>1114</v>
      </c>
      <c r="D400" s="49"/>
      <c r="E400" s="50"/>
      <c r="F400" s="51">
        <v>11759.73</v>
      </c>
      <c r="G400" s="51">
        <v>3429.9700000000003</v>
      </c>
      <c r="H400" s="52">
        <v>8329.7599999999984</v>
      </c>
      <c r="I400" s="53">
        <v>2.4285226984492567</v>
      </c>
      <c r="J400" s="54"/>
      <c r="K400" s="51">
        <v>-13099.41</v>
      </c>
      <c r="L400" s="51">
        <v>49574.928</v>
      </c>
      <c r="M400" s="52">
        <v>-62674.338000000003</v>
      </c>
      <c r="N400" s="53">
        <v>-1.2642345743800174</v>
      </c>
      <c r="O400" s="55"/>
      <c r="P400" s="54"/>
      <c r="Q400" s="51">
        <v>16650.920000000002</v>
      </c>
      <c r="R400" s="51">
        <v>10244.16</v>
      </c>
      <c r="S400" s="52">
        <v>6406.760000000002</v>
      </c>
      <c r="T400" s="53">
        <v>0.62540608502795758</v>
      </c>
      <c r="U400" s="54"/>
      <c r="V400" s="51">
        <v>-5553.38</v>
      </c>
      <c r="W400" s="51">
        <v>55920.637999999999</v>
      </c>
      <c r="X400" s="52">
        <v>-61474.017999999996</v>
      </c>
      <c r="Y400" s="53">
        <v>-1.09930823750616</v>
      </c>
      <c r="Z400" s="56"/>
      <c r="AA400" s="57">
        <v>6345.71</v>
      </c>
      <c r="AB400" s="58"/>
      <c r="AC400" s="59">
        <v>8759.56</v>
      </c>
      <c r="AD400" s="59">
        <v>3434.9180000000001</v>
      </c>
      <c r="AE400" s="59">
        <v>5110.9000000000005</v>
      </c>
      <c r="AF400" s="59">
        <v>2639.4900000000002</v>
      </c>
      <c r="AG400" s="59">
        <v>10412.91</v>
      </c>
      <c r="AH400" s="59">
        <v>5149.21</v>
      </c>
      <c r="AI400" s="59">
        <v>3957.7000000000003</v>
      </c>
      <c r="AJ400" s="59">
        <v>-133.92000000000002</v>
      </c>
      <c r="AK400" s="59">
        <v>5630.56</v>
      </c>
      <c r="AL400" s="59">
        <v>1183.6300000000001</v>
      </c>
      <c r="AM400" s="59">
        <v>3429.9700000000003</v>
      </c>
      <c r="AN400" s="59">
        <v>7546.03</v>
      </c>
      <c r="AO400" s="58"/>
      <c r="AP400" s="59">
        <v>3109.4900000000002</v>
      </c>
      <c r="AQ400" s="59">
        <v>1111.25</v>
      </c>
      <c r="AR400" s="59">
        <v>1805.58</v>
      </c>
      <c r="AS400" s="59">
        <v>-21339.54</v>
      </c>
      <c r="AT400" s="59">
        <v>164.43</v>
      </c>
      <c r="AU400" s="59">
        <v>-15595.92</v>
      </c>
      <c r="AV400" s="59">
        <v>337.7</v>
      </c>
      <c r="AW400" s="59">
        <v>656.68000000000006</v>
      </c>
      <c r="AX400" s="59">
        <v>1275.21</v>
      </c>
      <c r="AY400" s="59">
        <v>3615.98</v>
      </c>
      <c r="AZ400" s="59">
        <v>11759.73</v>
      </c>
      <c r="BA400" s="59">
        <v>-423.89</v>
      </c>
    </row>
    <row r="401" spans="1:53" s="46" customFormat="1" outlineLevel="2">
      <c r="A401" s="46" t="s">
        <v>1115</v>
      </c>
      <c r="B401" s="47" t="s">
        <v>1116</v>
      </c>
      <c r="C401" s="48" t="s">
        <v>1117</v>
      </c>
      <c r="D401" s="49"/>
      <c r="E401" s="50"/>
      <c r="F401" s="51">
        <v>3149.32</v>
      </c>
      <c r="G401" s="51">
        <v>1725.25</v>
      </c>
      <c r="H401" s="52">
        <v>1424.0700000000002</v>
      </c>
      <c r="I401" s="53">
        <v>0.82542819881176654</v>
      </c>
      <c r="J401" s="54"/>
      <c r="K401" s="51">
        <v>47324.53</v>
      </c>
      <c r="L401" s="51">
        <v>30127.344000000001</v>
      </c>
      <c r="M401" s="52">
        <v>17197.185999999998</v>
      </c>
      <c r="N401" s="53">
        <v>0.57081653132118104</v>
      </c>
      <c r="O401" s="55"/>
      <c r="P401" s="54"/>
      <c r="Q401" s="51">
        <v>10890.87</v>
      </c>
      <c r="R401" s="51">
        <v>6040.26</v>
      </c>
      <c r="S401" s="52">
        <v>4850.6100000000006</v>
      </c>
      <c r="T401" s="53">
        <v>0.80304655759851407</v>
      </c>
      <c r="U401" s="54"/>
      <c r="V401" s="51">
        <v>52054.57</v>
      </c>
      <c r="W401" s="51">
        <v>32372.784</v>
      </c>
      <c r="X401" s="52">
        <v>19681.786</v>
      </c>
      <c r="Y401" s="53">
        <v>0.6079732283760334</v>
      </c>
      <c r="Z401" s="56"/>
      <c r="AA401" s="57">
        <v>2245.44</v>
      </c>
      <c r="AB401" s="58"/>
      <c r="AC401" s="59">
        <v>3603.19</v>
      </c>
      <c r="AD401" s="59">
        <v>4931.4940000000006</v>
      </c>
      <c r="AE401" s="59">
        <v>2746.37</v>
      </c>
      <c r="AF401" s="59">
        <v>2315.52</v>
      </c>
      <c r="AG401" s="59">
        <v>2530.23</v>
      </c>
      <c r="AH401" s="59">
        <v>2638.9900000000002</v>
      </c>
      <c r="AI401" s="59">
        <v>3741.44</v>
      </c>
      <c r="AJ401" s="59">
        <v>1579.8500000000001</v>
      </c>
      <c r="AK401" s="59">
        <v>1934.19</v>
      </c>
      <c r="AL401" s="59">
        <v>2380.8200000000002</v>
      </c>
      <c r="AM401" s="59">
        <v>1725.25</v>
      </c>
      <c r="AN401" s="59">
        <v>4730.04</v>
      </c>
      <c r="AO401" s="58"/>
      <c r="AP401" s="59">
        <v>5961.5</v>
      </c>
      <c r="AQ401" s="59">
        <v>3179.7000000000003</v>
      </c>
      <c r="AR401" s="59">
        <v>1547.8400000000001</v>
      </c>
      <c r="AS401" s="59">
        <v>5944.71</v>
      </c>
      <c r="AT401" s="59">
        <v>3440.3</v>
      </c>
      <c r="AU401" s="59">
        <v>5591.35</v>
      </c>
      <c r="AV401" s="59">
        <v>5277.42</v>
      </c>
      <c r="AW401" s="59">
        <v>5490.84</v>
      </c>
      <c r="AX401" s="59">
        <v>3526.15</v>
      </c>
      <c r="AY401" s="59">
        <v>4215.3999999999996</v>
      </c>
      <c r="AZ401" s="59">
        <v>3149.32</v>
      </c>
      <c r="BA401" s="59">
        <v>14.13</v>
      </c>
    </row>
    <row r="402" spans="1:53" s="46" customFormat="1" outlineLevel="2">
      <c r="A402" s="46" t="s">
        <v>1118</v>
      </c>
      <c r="B402" s="47" t="s">
        <v>1119</v>
      </c>
      <c r="C402" s="48" t="s">
        <v>1120</v>
      </c>
      <c r="D402" s="49"/>
      <c r="E402" s="50"/>
      <c r="F402" s="51">
        <v>1289.83</v>
      </c>
      <c r="G402" s="51">
        <v>1568.94</v>
      </c>
      <c r="H402" s="52">
        <v>-279.11000000000013</v>
      </c>
      <c r="I402" s="53">
        <v>-0.1778971789870869</v>
      </c>
      <c r="J402" s="54"/>
      <c r="K402" s="51">
        <v>9051.7199999999993</v>
      </c>
      <c r="L402" s="51">
        <v>38759.69</v>
      </c>
      <c r="M402" s="52">
        <v>-29707.97</v>
      </c>
      <c r="N402" s="53">
        <v>-0.76646562446706878</v>
      </c>
      <c r="O402" s="55"/>
      <c r="P402" s="54"/>
      <c r="Q402" s="51">
        <v>3151.33</v>
      </c>
      <c r="R402" s="51">
        <v>5853.7300000000005</v>
      </c>
      <c r="S402" s="52">
        <v>-2702.4000000000005</v>
      </c>
      <c r="T402" s="53">
        <v>-0.46165436396963994</v>
      </c>
      <c r="U402" s="54"/>
      <c r="V402" s="51">
        <v>11448.34</v>
      </c>
      <c r="W402" s="51">
        <v>52033.75</v>
      </c>
      <c r="X402" s="52">
        <v>-40585.410000000003</v>
      </c>
      <c r="Y402" s="53">
        <v>-0.77998241525932699</v>
      </c>
      <c r="Z402" s="56"/>
      <c r="AA402" s="57">
        <v>13274.06</v>
      </c>
      <c r="AB402" s="58"/>
      <c r="AC402" s="59">
        <v>5725.93</v>
      </c>
      <c r="AD402" s="59">
        <v>3396.75</v>
      </c>
      <c r="AE402" s="59">
        <v>6106.4000000000005</v>
      </c>
      <c r="AF402" s="59">
        <v>2217.09</v>
      </c>
      <c r="AG402" s="59">
        <v>6374.46</v>
      </c>
      <c r="AH402" s="59">
        <v>3904.13</v>
      </c>
      <c r="AI402" s="59">
        <v>1975.06</v>
      </c>
      <c r="AJ402" s="59">
        <v>3206.14</v>
      </c>
      <c r="AK402" s="59">
        <v>1710.19</v>
      </c>
      <c r="AL402" s="59">
        <v>2574.6</v>
      </c>
      <c r="AM402" s="59">
        <v>1568.94</v>
      </c>
      <c r="AN402" s="59">
        <v>2396.62</v>
      </c>
      <c r="AO402" s="58"/>
      <c r="AP402" s="59">
        <v>2311.1799999999998</v>
      </c>
      <c r="AQ402" s="59">
        <v>1305.8500000000001</v>
      </c>
      <c r="AR402" s="59">
        <v>2596.31</v>
      </c>
      <c r="AS402" s="59">
        <v>-21.330000000000002</v>
      </c>
      <c r="AT402" s="59">
        <v>1375.79</v>
      </c>
      <c r="AU402" s="59">
        <v>-2924.43</v>
      </c>
      <c r="AV402" s="59">
        <v>901.79</v>
      </c>
      <c r="AW402" s="59">
        <v>355.23</v>
      </c>
      <c r="AX402" s="59">
        <v>1678.1200000000001</v>
      </c>
      <c r="AY402" s="59">
        <v>183.38</v>
      </c>
      <c r="AZ402" s="59">
        <v>1289.83</v>
      </c>
      <c r="BA402" s="59">
        <v>0</v>
      </c>
    </row>
    <row r="403" spans="1:53" s="46" customFormat="1" outlineLevel="2">
      <c r="A403" s="46" t="s">
        <v>1121</v>
      </c>
      <c r="B403" s="47"/>
      <c r="C403" s="48" t="s">
        <v>1122</v>
      </c>
      <c r="D403" s="49"/>
      <c r="E403" s="50"/>
      <c r="F403" s="51">
        <v>2400524.41</v>
      </c>
      <c r="G403" s="51">
        <v>2167646.0699999998</v>
      </c>
      <c r="H403" s="52">
        <v>232878.34000000032</v>
      </c>
      <c r="I403" s="53">
        <v>0.10743374724453994</v>
      </c>
      <c r="J403" s="54"/>
      <c r="K403" s="51">
        <v>34289814.280000001</v>
      </c>
      <c r="L403" s="51">
        <v>39552162.365999989</v>
      </c>
      <c r="M403" s="52">
        <v>-5262348.085999988</v>
      </c>
      <c r="N403" s="53">
        <v>-0.13304830308149301</v>
      </c>
      <c r="O403" s="55"/>
      <c r="P403" s="54"/>
      <c r="Q403" s="51">
        <v>6828848.9099999992</v>
      </c>
      <c r="R403" s="51">
        <v>11078061.800000001</v>
      </c>
      <c r="S403" s="52">
        <v>-4249212.8900000015</v>
      </c>
      <c r="T403" s="53">
        <v>-0.3835700654784216</v>
      </c>
      <c r="U403" s="54"/>
      <c r="V403" s="51">
        <v>27776303.830000002</v>
      </c>
      <c r="W403" s="51">
        <v>42240311.015999995</v>
      </c>
      <c r="X403" s="52">
        <v>-14464007.185999993</v>
      </c>
      <c r="Y403" s="53">
        <v>-0.34242189127161599</v>
      </c>
      <c r="Z403" s="56"/>
      <c r="AA403" s="57">
        <v>2688148.65</v>
      </c>
      <c r="AB403" s="58"/>
      <c r="AC403" s="59">
        <v>3100697.25</v>
      </c>
      <c r="AD403" s="59">
        <v>2554376.8529999992</v>
      </c>
      <c r="AE403" s="59">
        <v>2642842.2899999996</v>
      </c>
      <c r="AF403" s="59">
        <v>8187517.7869999995</v>
      </c>
      <c r="AG403" s="59">
        <v>5393298.8410000019</v>
      </c>
      <c r="AH403" s="59">
        <v>4099201.2650000006</v>
      </c>
      <c r="AI403" s="59">
        <v>3506864.3200000003</v>
      </c>
      <c r="AJ403" s="59">
        <v>-1010698.0399999999</v>
      </c>
      <c r="AK403" s="59">
        <v>2391882.7399999998</v>
      </c>
      <c r="AL403" s="59">
        <v>6518532.9900000002</v>
      </c>
      <c r="AM403" s="59">
        <v>2167646.0699999998</v>
      </c>
      <c r="AN403" s="59">
        <v>-6513510.4499999993</v>
      </c>
      <c r="AO403" s="58"/>
      <c r="AP403" s="59">
        <v>2844784.6080000009</v>
      </c>
      <c r="AQ403" s="59">
        <v>3127470.0520000001</v>
      </c>
      <c r="AR403" s="59">
        <v>6953479.9050000003</v>
      </c>
      <c r="AS403" s="59">
        <v>3053500.9949999996</v>
      </c>
      <c r="AT403" s="59">
        <v>2690404.5000000005</v>
      </c>
      <c r="AU403" s="59">
        <v>2162045.7199999997</v>
      </c>
      <c r="AV403" s="59">
        <v>3739624.4699999993</v>
      </c>
      <c r="AW403" s="59">
        <v>2889655.12</v>
      </c>
      <c r="AX403" s="59">
        <v>2404371.2919999999</v>
      </c>
      <c r="AY403" s="59">
        <v>2023953.2079999996</v>
      </c>
      <c r="AZ403" s="59">
        <v>2400524.41</v>
      </c>
      <c r="BA403" s="59">
        <v>-3132610.06</v>
      </c>
    </row>
    <row r="404" spans="1:53" s="119" customFormat="1" outlineLevel="1">
      <c r="B404" s="120"/>
      <c r="C404" s="121"/>
      <c r="D404" s="135"/>
      <c r="E404" s="135"/>
      <c r="F404" s="123"/>
      <c r="G404" s="123"/>
      <c r="H404" s="143"/>
      <c r="I404" s="144"/>
      <c r="J404" s="137"/>
      <c r="K404" s="123"/>
      <c r="L404" s="123"/>
      <c r="M404" s="143"/>
      <c r="N404" s="144"/>
      <c r="O404" s="155"/>
      <c r="P404" s="139"/>
      <c r="Q404" s="123"/>
      <c r="R404" s="123"/>
      <c r="S404" s="143"/>
      <c r="T404" s="144"/>
      <c r="U404" s="139"/>
      <c r="V404" s="123"/>
      <c r="W404" s="123"/>
      <c r="X404" s="143"/>
      <c r="Y404" s="138"/>
      <c r="AA404" s="141"/>
      <c r="AB404" s="142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42"/>
      <c r="AP404" s="123"/>
      <c r="AQ404" s="123"/>
      <c r="AR404" s="123"/>
      <c r="AS404" s="123"/>
      <c r="AT404" s="123"/>
      <c r="AU404" s="123"/>
      <c r="AV404" s="123"/>
      <c r="AW404" s="123"/>
      <c r="AX404" s="123"/>
      <c r="AY404" s="123"/>
      <c r="AZ404" s="123"/>
      <c r="BA404" s="123"/>
    </row>
    <row r="405" spans="1:53" s="119" customFormat="1" outlineLevel="2">
      <c r="A405" s="119" t="s">
        <v>1123</v>
      </c>
      <c r="B405" s="120"/>
      <c r="C405" s="121" t="s">
        <v>1124</v>
      </c>
      <c r="D405" s="135"/>
      <c r="E405" s="135"/>
      <c r="F405" s="123">
        <v>0</v>
      </c>
      <c r="G405" s="123">
        <v>0</v>
      </c>
      <c r="H405" s="123">
        <v>0</v>
      </c>
      <c r="I405" s="136">
        <v>0</v>
      </c>
      <c r="J405" s="137"/>
      <c r="K405" s="123">
        <v>0</v>
      </c>
      <c r="L405" s="123">
        <v>0</v>
      </c>
      <c r="M405" s="123">
        <v>0</v>
      </c>
      <c r="N405" s="144">
        <v>0</v>
      </c>
      <c r="O405" s="155"/>
      <c r="P405" s="139"/>
      <c r="Q405" s="123">
        <v>0</v>
      </c>
      <c r="R405" s="123">
        <v>0</v>
      </c>
      <c r="S405" s="123">
        <v>0</v>
      </c>
      <c r="T405" s="136">
        <v>0</v>
      </c>
      <c r="U405" s="139"/>
      <c r="V405" s="123">
        <v>0</v>
      </c>
      <c r="W405" s="123">
        <v>0</v>
      </c>
      <c r="X405" s="123">
        <v>0</v>
      </c>
      <c r="Y405" s="140">
        <v>0</v>
      </c>
      <c r="AA405" s="141">
        <v>0</v>
      </c>
      <c r="AB405" s="142"/>
      <c r="AC405" s="123">
        <v>0</v>
      </c>
      <c r="AD405" s="123">
        <v>0</v>
      </c>
      <c r="AE405" s="123">
        <v>0</v>
      </c>
      <c r="AF405" s="123">
        <v>0</v>
      </c>
      <c r="AG405" s="123">
        <v>0</v>
      </c>
      <c r="AH405" s="123">
        <v>0</v>
      </c>
      <c r="AI405" s="123">
        <v>0</v>
      </c>
      <c r="AJ405" s="123">
        <v>0</v>
      </c>
      <c r="AK405" s="123">
        <v>0</v>
      </c>
      <c r="AL405" s="123">
        <v>0</v>
      </c>
      <c r="AM405" s="123">
        <v>0</v>
      </c>
      <c r="AN405" s="123">
        <v>0</v>
      </c>
      <c r="AO405" s="142"/>
      <c r="AP405" s="123">
        <v>0</v>
      </c>
      <c r="AQ405" s="123">
        <v>0</v>
      </c>
      <c r="AR405" s="123">
        <v>0</v>
      </c>
      <c r="AS405" s="123">
        <v>0</v>
      </c>
      <c r="AT405" s="123">
        <v>0</v>
      </c>
      <c r="AU405" s="123">
        <v>0</v>
      </c>
      <c r="AV405" s="123">
        <v>0</v>
      </c>
      <c r="AW405" s="123">
        <v>0</v>
      </c>
      <c r="AX405" s="123">
        <v>0</v>
      </c>
      <c r="AY405" s="123">
        <v>0</v>
      </c>
      <c r="AZ405" s="123">
        <v>0</v>
      </c>
      <c r="BA405" s="123">
        <v>0</v>
      </c>
    </row>
    <row r="406" spans="1:53" s="119" customFormat="1" outlineLevel="1">
      <c r="B406" s="120"/>
      <c r="C406" s="121"/>
      <c r="D406" s="135"/>
      <c r="E406" s="135"/>
      <c r="F406" s="123"/>
      <c r="G406" s="123"/>
      <c r="H406" s="143"/>
      <c r="I406" s="144"/>
      <c r="J406" s="137"/>
      <c r="K406" s="123"/>
      <c r="L406" s="123"/>
      <c r="M406" s="143"/>
      <c r="N406" s="144"/>
      <c r="O406" s="155"/>
      <c r="P406" s="139"/>
      <c r="Q406" s="123"/>
      <c r="R406" s="123"/>
      <c r="S406" s="143"/>
      <c r="T406" s="144"/>
      <c r="U406" s="139"/>
      <c r="V406" s="123"/>
      <c r="W406" s="123"/>
      <c r="X406" s="143"/>
      <c r="Y406" s="138"/>
      <c r="AA406" s="141"/>
      <c r="AB406" s="142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42"/>
      <c r="AP406" s="123"/>
      <c r="AQ406" s="123"/>
      <c r="AR406" s="123"/>
      <c r="AS406" s="123"/>
      <c r="AT406" s="123"/>
      <c r="AU406" s="123"/>
      <c r="AV406" s="123"/>
      <c r="AW406" s="123"/>
      <c r="AX406" s="123"/>
      <c r="AY406" s="123"/>
      <c r="AZ406" s="123"/>
      <c r="BA406" s="123"/>
    </row>
    <row r="407" spans="1:53" s="119" customFormat="1" outlineLevel="2">
      <c r="A407" s="119" t="s">
        <v>1125</v>
      </c>
      <c r="B407" s="120" t="s">
        <v>1126</v>
      </c>
      <c r="C407" s="121" t="s">
        <v>1127</v>
      </c>
      <c r="D407" s="135"/>
      <c r="E407" s="135"/>
      <c r="F407" s="123">
        <v>0</v>
      </c>
      <c r="G407" s="123">
        <v>0</v>
      </c>
      <c r="H407" s="123">
        <v>0</v>
      </c>
      <c r="I407" s="136">
        <v>0</v>
      </c>
      <c r="J407" s="137"/>
      <c r="K407" s="123">
        <v>4261.3999999999996</v>
      </c>
      <c r="L407" s="123">
        <v>1893.8</v>
      </c>
      <c r="M407" s="123">
        <v>2367.5999999999995</v>
      </c>
      <c r="N407" s="144">
        <v>1.2501848136022808</v>
      </c>
      <c r="O407" s="155"/>
      <c r="P407" s="139"/>
      <c r="Q407" s="123">
        <v>1884.13</v>
      </c>
      <c r="R407" s="123">
        <v>1485.3</v>
      </c>
      <c r="S407" s="123">
        <v>398.83000000000015</v>
      </c>
      <c r="T407" s="136">
        <v>0.2685181444825962</v>
      </c>
      <c r="U407" s="139"/>
      <c r="V407" s="123">
        <v>4265.4799999999996</v>
      </c>
      <c r="W407" s="123">
        <v>1893.8</v>
      </c>
      <c r="X407" s="123">
        <v>2371.6799999999994</v>
      </c>
      <c r="Y407" s="140">
        <v>1.2523392121660151</v>
      </c>
      <c r="AA407" s="141">
        <v>0</v>
      </c>
      <c r="AB407" s="142"/>
      <c r="AC407" s="123">
        <v>0</v>
      </c>
      <c r="AD407" s="123">
        <v>156.76</v>
      </c>
      <c r="AE407" s="123">
        <v>18.14</v>
      </c>
      <c r="AF407" s="123">
        <v>0</v>
      </c>
      <c r="AG407" s="123">
        <v>0</v>
      </c>
      <c r="AH407" s="123">
        <v>0</v>
      </c>
      <c r="AI407" s="123">
        <v>0</v>
      </c>
      <c r="AJ407" s="123">
        <v>233.6</v>
      </c>
      <c r="AK407" s="123">
        <v>1485.3</v>
      </c>
      <c r="AL407" s="123">
        <v>0</v>
      </c>
      <c r="AM407" s="123">
        <v>0</v>
      </c>
      <c r="AN407" s="123">
        <v>4.08</v>
      </c>
      <c r="AO407" s="142"/>
      <c r="AP407" s="123">
        <v>-4.08</v>
      </c>
      <c r="AQ407" s="123">
        <v>0</v>
      </c>
      <c r="AR407" s="123">
        <v>0</v>
      </c>
      <c r="AS407" s="123">
        <v>2317.59</v>
      </c>
      <c r="AT407" s="123">
        <v>861.98</v>
      </c>
      <c r="AU407" s="123">
        <v>17757.11</v>
      </c>
      <c r="AV407" s="123">
        <v>-20168.47</v>
      </c>
      <c r="AW407" s="123">
        <v>1613.14</v>
      </c>
      <c r="AX407" s="123">
        <v>1752.68</v>
      </c>
      <c r="AY407" s="123">
        <v>131.44999999999999</v>
      </c>
      <c r="AZ407" s="123">
        <v>0</v>
      </c>
      <c r="BA407" s="123">
        <v>0</v>
      </c>
    </row>
    <row r="408" spans="1:53" s="46" customFormat="1" outlineLevel="2">
      <c r="A408" s="46" t="s">
        <v>1128</v>
      </c>
      <c r="B408" s="47" t="s">
        <v>1129</v>
      </c>
      <c r="C408" s="48" t="s">
        <v>1130</v>
      </c>
      <c r="D408" s="49"/>
      <c r="E408" s="50"/>
      <c r="F408" s="51">
        <v>71412.2</v>
      </c>
      <c r="G408" s="51">
        <v>51242.9</v>
      </c>
      <c r="H408" s="52">
        <v>20169.299999999996</v>
      </c>
      <c r="I408" s="53">
        <v>0.3936018453288162</v>
      </c>
      <c r="J408" s="54"/>
      <c r="K408" s="51">
        <v>849113.94000000006</v>
      </c>
      <c r="L408" s="51">
        <v>595053.1</v>
      </c>
      <c r="M408" s="52">
        <v>254060.84000000008</v>
      </c>
      <c r="N408" s="53">
        <v>0.42695490536894959</v>
      </c>
      <c r="O408" s="55"/>
      <c r="P408" s="54"/>
      <c r="Q408" s="51">
        <v>249875.43</v>
      </c>
      <c r="R408" s="51">
        <v>144156.9</v>
      </c>
      <c r="S408" s="52">
        <v>105718.53</v>
      </c>
      <c r="T408" s="53">
        <v>0.73335740432820073</v>
      </c>
      <c r="U408" s="54"/>
      <c r="V408" s="51">
        <v>1033396.9600000001</v>
      </c>
      <c r="W408" s="51">
        <v>732122.52</v>
      </c>
      <c r="X408" s="52">
        <v>301274.44000000006</v>
      </c>
      <c r="Y408" s="53">
        <v>0.41150822679242272</v>
      </c>
      <c r="Z408" s="56"/>
      <c r="AA408" s="57">
        <v>137069.42000000001</v>
      </c>
      <c r="AB408" s="58"/>
      <c r="AC408" s="59">
        <v>74341.73</v>
      </c>
      <c r="AD408" s="59">
        <v>90621.430000000008</v>
      </c>
      <c r="AE408" s="59">
        <v>44019.25</v>
      </c>
      <c r="AF408" s="59">
        <v>42803.26</v>
      </c>
      <c r="AG408" s="59">
        <v>64297.32</v>
      </c>
      <c r="AH408" s="59">
        <v>49787.64</v>
      </c>
      <c r="AI408" s="59">
        <v>51343.23</v>
      </c>
      <c r="AJ408" s="59">
        <v>33682.340000000004</v>
      </c>
      <c r="AK408" s="59">
        <v>37664.1</v>
      </c>
      <c r="AL408" s="59">
        <v>55249.9</v>
      </c>
      <c r="AM408" s="59">
        <v>51242.9</v>
      </c>
      <c r="AN408" s="59">
        <v>184283.02</v>
      </c>
      <c r="AO408" s="58"/>
      <c r="AP408" s="59">
        <v>61170.06</v>
      </c>
      <c r="AQ408" s="59">
        <v>45565.88</v>
      </c>
      <c r="AR408" s="59">
        <v>86806.89</v>
      </c>
      <c r="AS408" s="59">
        <v>48627</v>
      </c>
      <c r="AT408" s="59">
        <v>71864.009999999995</v>
      </c>
      <c r="AU408" s="59">
        <v>55881.23</v>
      </c>
      <c r="AV408" s="59">
        <v>176354.91</v>
      </c>
      <c r="AW408" s="59">
        <v>52968.53</v>
      </c>
      <c r="AX408" s="59">
        <v>73141.7</v>
      </c>
      <c r="AY408" s="59">
        <v>105321.53</v>
      </c>
      <c r="AZ408" s="59">
        <v>71412.2</v>
      </c>
      <c r="BA408" s="59">
        <v>0</v>
      </c>
    </row>
    <row r="409" spans="1:53" s="46" customFormat="1" outlineLevel="2">
      <c r="A409" s="46" t="s">
        <v>1131</v>
      </c>
      <c r="B409" s="47" t="s">
        <v>1132</v>
      </c>
      <c r="C409" s="48" t="s">
        <v>1133</v>
      </c>
      <c r="D409" s="49"/>
      <c r="E409" s="50"/>
      <c r="F409" s="51">
        <v>27797.09</v>
      </c>
      <c r="G409" s="51">
        <v>4098.16</v>
      </c>
      <c r="H409" s="52">
        <v>23698.93</v>
      </c>
      <c r="I409" s="53">
        <v>5.7828220469674196</v>
      </c>
      <c r="J409" s="54"/>
      <c r="K409" s="51">
        <v>187582.22</v>
      </c>
      <c r="L409" s="51">
        <v>82220.87</v>
      </c>
      <c r="M409" s="52">
        <v>105361.35</v>
      </c>
      <c r="N409" s="53">
        <v>1.281442898864972</v>
      </c>
      <c r="O409" s="55"/>
      <c r="P409" s="54"/>
      <c r="Q409" s="51">
        <v>40595.57</v>
      </c>
      <c r="R409" s="51">
        <v>8357.73</v>
      </c>
      <c r="S409" s="52">
        <v>32237.84</v>
      </c>
      <c r="T409" s="53">
        <v>3.8572483198188983</v>
      </c>
      <c r="U409" s="54"/>
      <c r="V409" s="51">
        <v>199370.15</v>
      </c>
      <c r="W409" s="51">
        <v>124089.53</v>
      </c>
      <c r="X409" s="52">
        <v>75280.62</v>
      </c>
      <c r="Y409" s="53">
        <v>0.60666375317885401</v>
      </c>
      <c r="Z409" s="56"/>
      <c r="AA409" s="57">
        <v>41868.660000000003</v>
      </c>
      <c r="AB409" s="58"/>
      <c r="AC409" s="59">
        <v>16169.550000000001</v>
      </c>
      <c r="AD409" s="59">
        <v>13040.220000000001</v>
      </c>
      <c r="AE409" s="59">
        <v>8022.85</v>
      </c>
      <c r="AF409" s="59">
        <v>16848.88</v>
      </c>
      <c r="AG409" s="59">
        <v>2975.53</v>
      </c>
      <c r="AH409" s="59">
        <v>8586.56</v>
      </c>
      <c r="AI409" s="59">
        <v>7220.84</v>
      </c>
      <c r="AJ409" s="59">
        <v>998.71</v>
      </c>
      <c r="AK409" s="59">
        <v>1370.1200000000001</v>
      </c>
      <c r="AL409" s="59">
        <v>2889.4500000000003</v>
      </c>
      <c r="AM409" s="59">
        <v>4098.16</v>
      </c>
      <c r="AN409" s="59">
        <v>11787.93</v>
      </c>
      <c r="AO409" s="58"/>
      <c r="AP409" s="59">
        <v>909.29</v>
      </c>
      <c r="AQ409" s="59">
        <v>1555.57</v>
      </c>
      <c r="AR409" s="59">
        <v>1626.08</v>
      </c>
      <c r="AS409" s="59">
        <v>1498.5</v>
      </c>
      <c r="AT409" s="59">
        <v>1309.92</v>
      </c>
      <c r="AU409" s="59">
        <v>18711.75</v>
      </c>
      <c r="AV409" s="59">
        <v>2346.08</v>
      </c>
      <c r="AW409" s="59">
        <v>119029.46</v>
      </c>
      <c r="AX409" s="59">
        <v>8987.07</v>
      </c>
      <c r="AY409" s="59">
        <v>3811.41</v>
      </c>
      <c r="AZ409" s="59">
        <v>27797.09</v>
      </c>
      <c r="BA409" s="59">
        <v>0</v>
      </c>
    </row>
    <row r="410" spans="1:53" s="46" customFormat="1" outlineLevel="2">
      <c r="A410" s="46" t="s">
        <v>1134</v>
      </c>
      <c r="B410" s="47" t="s">
        <v>1135</v>
      </c>
      <c r="C410" s="48" t="s">
        <v>1136</v>
      </c>
      <c r="D410" s="49"/>
      <c r="E410" s="50"/>
      <c r="F410" s="51">
        <v>254.42000000000002</v>
      </c>
      <c r="G410" s="51">
        <v>190.15</v>
      </c>
      <c r="H410" s="52">
        <v>64.27000000000001</v>
      </c>
      <c r="I410" s="53">
        <v>0.33799631869576652</v>
      </c>
      <c r="J410" s="54"/>
      <c r="K410" s="51">
        <v>2958.23</v>
      </c>
      <c r="L410" s="51">
        <v>5785.57</v>
      </c>
      <c r="M410" s="52">
        <v>-2827.3399999999997</v>
      </c>
      <c r="N410" s="53">
        <v>-0.48868823642268605</v>
      </c>
      <c r="O410" s="55"/>
      <c r="P410" s="54"/>
      <c r="Q410" s="51">
        <v>764.75</v>
      </c>
      <c r="R410" s="51">
        <v>569.25</v>
      </c>
      <c r="S410" s="52">
        <v>195.5</v>
      </c>
      <c r="T410" s="53">
        <v>0.34343434343434343</v>
      </c>
      <c r="U410" s="54"/>
      <c r="V410" s="51">
        <v>3148.61</v>
      </c>
      <c r="W410" s="51">
        <v>12036.7</v>
      </c>
      <c r="X410" s="52">
        <v>-8888.09</v>
      </c>
      <c r="Y410" s="53">
        <v>-0.73841584487442569</v>
      </c>
      <c r="Z410" s="56"/>
      <c r="AA410" s="57">
        <v>6251.13</v>
      </c>
      <c r="AB410" s="58"/>
      <c r="AC410" s="59">
        <v>-1323.91</v>
      </c>
      <c r="AD410" s="59">
        <v>2571.46</v>
      </c>
      <c r="AE410" s="59">
        <v>1230.1400000000001</v>
      </c>
      <c r="AF410" s="59">
        <v>563.03</v>
      </c>
      <c r="AG410" s="59">
        <v>1690.64</v>
      </c>
      <c r="AH410" s="59">
        <v>104.93</v>
      </c>
      <c r="AI410" s="59">
        <v>190.44</v>
      </c>
      <c r="AJ410" s="59">
        <v>189.59</v>
      </c>
      <c r="AK410" s="59">
        <v>189.4</v>
      </c>
      <c r="AL410" s="59">
        <v>189.70000000000002</v>
      </c>
      <c r="AM410" s="59">
        <v>190.15</v>
      </c>
      <c r="AN410" s="59">
        <v>190.38</v>
      </c>
      <c r="AO410" s="58"/>
      <c r="AP410" s="59">
        <v>285.38</v>
      </c>
      <c r="AQ410" s="59">
        <v>278.58</v>
      </c>
      <c r="AR410" s="59">
        <v>278.69</v>
      </c>
      <c r="AS410" s="59">
        <v>277.69</v>
      </c>
      <c r="AT410" s="59">
        <v>276.88</v>
      </c>
      <c r="AU410" s="59">
        <v>270.64999999999998</v>
      </c>
      <c r="AV410" s="59">
        <v>266.13</v>
      </c>
      <c r="AW410" s="59">
        <v>259.48</v>
      </c>
      <c r="AX410" s="59">
        <v>256.35000000000002</v>
      </c>
      <c r="AY410" s="59">
        <v>253.98000000000002</v>
      </c>
      <c r="AZ410" s="59">
        <v>254.42000000000002</v>
      </c>
      <c r="BA410" s="59">
        <v>0</v>
      </c>
    </row>
    <row r="411" spans="1:53" s="46" customFormat="1" outlineLevel="2">
      <c r="A411" s="46" t="s">
        <v>1137</v>
      </c>
      <c r="B411" s="47" t="s">
        <v>1138</v>
      </c>
      <c r="C411" s="48" t="s">
        <v>1139</v>
      </c>
      <c r="D411" s="49"/>
      <c r="E411" s="50"/>
      <c r="F411" s="51">
        <v>82774.720000000001</v>
      </c>
      <c r="G411" s="51">
        <v>88758.87</v>
      </c>
      <c r="H411" s="52">
        <v>-5984.1499999999942</v>
      </c>
      <c r="I411" s="53">
        <v>-6.7420304021445901E-2</v>
      </c>
      <c r="J411" s="54"/>
      <c r="K411" s="51">
        <v>1021303.29</v>
      </c>
      <c r="L411" s="51">
        <v>1027177.063</v>
      </c>
      <c r="M411" s="52">
        <v>-5873.7729999999283</v>
      </c>
      <c r="N411" s="53">
        <v>-5.7183646438179166E-3</v>
      </c>
      <c r="O411" s="55"/>
      <c r="P411" s="54"/>
      <c r="Q411" s="51">
        <v>252910.03</v>
      </c>
      <c r="R411" s="51">
        <v>270898.83</v>
      </c>
      <c r="S411" s="52">
        <v>-17988.800000000017</v>
      </c>
      <c r="T411" s="53">
        <v>-6.6404125850229825E-2</v>
      </c>
      <c r="U411" s="54"/>
      <c r="V411" s="51">
        <v>1162660.3800000001</v>
      </c>
      <c r="W411" s="51">
        <v>1177585.513</v>
      </c>
      <c r="X411" s="52">
        <v>-14925.132999999914</v>
      </c>
      <c r="Y411" s="53">
        <v>-1.2674351743659667E-2</v>
      </c>
      <c r="Z411" s="56"/>
      <c r="AA411" s="57">
        <v>150408.45000000001</v>
      </c>
      <c r="AB411" s="58"/>
      <c r="AC411" s="59">
        <v>132321.4</v>
      </c>
      <c r="AD411" s="59">
        <v>150924.86300000001</v>
      </c>
      <c r="AE411" s="59">
        <v>94457.24</v>
      </c>
      <c r="AF411" s="59">
        <v>54590.270000000004</v>
      </c>
      <c r="AG411" s="59">
        <v>99543.7</v>
      </c>
      <c r="AH411" s="59">
        <v>54445.71</v>
      </c>
      <c r="AI411" s="59">
        <v>73033.53</v>
      </c>
      <c r="AJ411" s="59">
        <v>96961.52</v>
      </c>
      <c r="AK411" s="59">
        <v>76533.31</v>
      </c>
      <c r="AL411" s="59">
        <v>105606.65000000001</v>
      </c>
      <c r="AM411" s="59">
        <v>88758.87</v>
      </c>
      <c r="AN411" s="59">
        <v>141357.09</v>
      </c>
      <c r="AO411" s="58"/>
      <c r="AP411" s="59">
        <v>122395.62</v>
      </c>
      <c r="AQ411" s="59">
        <v>61160.56</v>
      </c>
      <c r="AR411" s="59">
        <v>97710.17</v>
      </c>
      <c r="AS411" s="59">
        <v>100723.46</v>
      </c>
      <c r="AT411" s="59">
        <v>93826.97</v>
      </c>
      <c r="AU411" s="59">
        <v>91863.27</v>
      </c>
      <c r="AV411" s="59">
        <v>94009.11</v>
      </c>
      <c r="AW411" s="59">
        <v>106704.1</v>
      </c>
      <c r="AX411" s="59">
        <v>93466.28</v>
      </c>
      <c r="AY411" s="59">
        <v>76669.03</v>
      </c>
      <c r="AZ411" s="59">
        <v>82774.720000000001</v>
      </c>
      <c r="BA411" s="59">
        <v>6601.99</v>
      </c>
    </row>
    <row r="412" spans="1:53" s="46" customFormat="1" outlineLevel="2">
      <c r="A412" s="46" t="s">
        <v>1140</v>
      </c>
      <c r="B412" s="47" t="s">
        <v>1141</v>
      </c>
      <c r="C412" s="48" t="s">
        <v>1142</v>
      </c>
      <c r="D412" s="49"/>
      <c r="E412" s="50"/>
      <c r="F412" s="51">
        <v>70408.98</v>
      </c>
      <c r="G412" s="51">
        <v>67969.67</v>
      </c>
      <c r="H412" s="52">
        <v>2439.3099999999977</v>
      </c>
      <c r="I412" s="53">
        <v>3.588821308092268E-2</v>
      </c>
      <c r="J412" s="54"/>
      <c r="K412" s="51">
        <v>643592.47</v>
      </c>
      <c r="L412" s="51">
        <v>799298.21</v>
      </c>
      <c r="M412" s="52">
        <v>-155705.74</v>
      </c>
      <c r="N412" s="53">
        <v>-0.1948030635524631</v>
      </c>
      <c r="O412" s="55"/>
      <c r="P412" s="54"/>
      <c r="Q412" s="51">
        <v>197331.73</v>
      </c>
      <c r="R412" s="51">
        <v>179792.55000000002</v>
      </c>
      <c r="S412" s="52">
        <v>17539.179999999993</v>
      </c>
      <c r="T412" s="53">
        <v>9.7552317935309288E-2</v>
      </c>
      <c r="U412" s="54"/>
      <c r="V412" s="51">
        <v>713488.77</v>
      </c>
      <c r="W412" s="51">
        <v>883852.83</v>
      </c>
      <c r="X412" s="52">
        <v>-170364.05999999994</v>
      </c>
      <c r="Y412" s="53">
        <v>-0.192751614541982</v>
      </c>
      <c r="Z412" s="56"/>
      <c r="AA412" s="57">
        <v>84554.62</v>
      </c>
      <c r="AB412" s="58"/>
      <c r="AC412" s="59">
        <v>285737.39</v>
      </c>
      <c r="AD412" s="59">
        <v>-4628.01</v>
      </c>
      <c r="AE412" s="59">
        <v>43146.93</v>
      </c>
      <c r="AF412" s="59">
        <v>66228.820000000007</v>
      </c>
      <c r="AG412" s="59">
        <v>48397.04</v>
      </c>
      <c r="AH412" s="59">
        <v>65051.91</v>
      </c>
      <c r="AI412" s="59">
        <v>50960.770000000004</v>
      </c>
      <c r="AJ412" s="59">
        <v>64610.810000000005</v>
      </c>
      <c r="AK412" s="59">
        <v>56917.82</v>
      </c>
      <c r="AL412" s="59">
        <v>54905.06</v>
      </c>
      <c r="AM412" s="59">
        <v>67969.67</v>
      </c>
      <c r="AN412" s="59">
        <v>69896.3</v>
      </c>
      <c r="AO412" s="58"/>
      <c r="AP412" s="59">
        <v>54774.25</v>
      </c>
      <c r="AQ412" s="59">
        <v>48921.31</v>
      </c>
      <c r="AR412" s="59">
        <v>66389.03</v>
      </c>
      <c r="AS412" s="59">
        <v>40593.42</v>
      </c>
      <c r="AT412" s="59">
        <v>70231.540000000008</v>
      </c>
      <c r="AU412" s="59">
        <v>54078.87</v>
      </c>
      <c r="AV412" s="59">
        <v>56705.55</v>
      </c>
      <c r="AW412" s="59">
        <v>54566.770000000004</v>
      </c>
      <c r="AX412" s="59">
        <v>58737.61</v>
      </c>
      <c r="AY412" s="59">
        <v>68185.14</v>
      </c>
      <c r="AZ412" s="59">
        <v>70408.98</v>
      </c>
      <c r="BA412" s="59">
        <v>0</v>
      </c>
    </row>
    <row r="413" spans="1:53" s="46" customFormat="1" outlineLevel="2">
      <c r="A413" s="46" t="s">
        <v>1143</v>
      </c>
      <c r="B413" s="47" t="s">
        <v>1144</v>
      </c>
      <c r="C413" s="48" t="s">
        <v>1145</v>
      </c>
      <c r="D413" s="49"/>
      <c r="E413" s="50"/>
      <c r="F413" s="51">
        <v>0</v>
      </c>
      <c r="G413" s="51">
        <v>0</v>
      </c>
      <c r="H413" s="52">
        <v>0</v>
      </c>
      <c r="I413" s="53">
        <v>0</v>
      </c>
      <c r="J413" s="54"/>
      <c r="K413" s="51">
        <v>-1.51</v>
      </c>
      <c r="L413" s="51">
        <v>23.28</v>
      </c>
      <c r="M413" s="52">
        <v>-24.790000000000003</v>
      </c>
      <c r="N413" s="53">
        <v>-1.0648625429553265</v>
      </c>
      <c r="O413" s="55"/>
      <c r="P413" s="54"/>
      <c r="Q413" s="51">
        <v>0</v>
      </c>
      <c r="R413" s="51">
        <v>5.67</v>
      </c>
      <c r="S413" s="52">
        <v>-5.67</v>
      </c>
      <c r="T413" s="53" t="s">
        <v>157</v>
      </c>
      <c r="U413" s="54"/>
      <c r="V413" s="51">
        <v>-1.51</v>
      </c>
      <c r="W413" s="51">
        <v>24.700000000000003</v>
      </c>
      <c r="X413" s="52">
        <v>-26.210000000000004</v>
      </c>
      <c r="Y413" s="53">
        <v>-1.0611336032388665</v>
      </c>
      <c r="Z413" s="56"/>
      <c r="AA413" s="57">
        <v>1.42</v>
      </c>
      <c r="AB413" s="58"/>
      <c r="AC413" s="59">
        <v>12.85</v>
      </c>
      <c r="AD413" s="59">
        <v>0</v>
      </c>
      <c r="AE413" s="59">
        <v>4.76</v>
      </c>
      <c r="AF413" s="59">
        <v>0</v>
      </c>
      <c r="AG413" s="59">
        <v>0</v>
      </c>
      <c r="AH413" s="59">
        <v>0</v>
      </c>
      <c r="AI413" s="59">
        <v>0</v>
      </c>
      <c r="AJ413" s="59">
        <v>0</v>
      </c>
      <c r="AK413" s="59">
        <v>2.5</v>
      </c>
      <c r="AL413" s="59">
        <v>3.17</v>
      </c>
      <c r="AM413" s="59">
        <v>0</v>
      </c>
      <c r="AN413" s="59">
        <v>0</v>
      </c>
      <c r="AO413" s="58"/>
      <c r="AP413" s="59">
        <v>-3.0100000000000002</v>
      </c>
      <c r="AQ413" s="59">
        <v>0</v>
      </c>
      <c r="AR413" s="59">
        <v>0</v>
      </c>
      <c r="AS413" s="59">
        <v>1.5</v>
      </c>
      <c r="AT413" s="59">
        <v>0</v>
      </c>
      <c r="AU413" s="59">
        <v>0</v>
      </c>
      <c r="AV413" s="59">
        <v>0</v>
      </c>
      <c r="AW413" s="59">
        <v>0</v>
      </c>
      <c r="AX413" s="59">
        <v>0</v>
      </c>
      <c r="AY413" s="59">
        <v>0</v>
      </c>
      <c r="AZ413" s="59">
        <v>0</v>
      </c>
      <c r="BA413" s="59">
        <v>0</v>
      </c>
    </row>
    <row r="414" spans="1:53" s="46" customFormat="1" outlineLevel="2">
      <c r="A414" s="46" t="s">
        <v>1146</v>
      </c>
      <c r="B414" s="47" t="s">
        <v>1147</v>
      </c>
      <c r="C414" s="48" t="s">
        <v>1148</v>
      </c>
      <c r="D414" s="49"/>
      <c r="E414" s="50"/>
      <c r="F414" s="51">
        <v>100.08</v>
      </c>
      <c r="G414" s="51">
        <v>0</v>
      </c>
      <c r="H414" s="52">
        <v>100.08</v>
      </c>
      <c r="I414" s="53" t="s">
        <v>157</v>
      </c>
      <c r="J414" s="54"/>
      <c r="K414" s="51">
        <v>3154.48</v>
      </c>
      <c r="L414" s="51">
        <v>0</v>
      </c>
      <c r="M414" s="52">
        <v>3154.48</v>
      </c>
      <c r="N414" s="53" t="s">
        <v>157</v>
      </c>
      <c r="O414" s="55"/>
      <c r="P414" s="54"/>
      <c r="Q414" s="51">
        <v>299.69</v>
      </c>
      <c r="R414" s="51">
        <v>0</v>
      </c>
      <c r="S414" s="52">
        <v>299.69</v>
      </c>
      <c r="T414" s="53" t="s">
        <v>157</v>
      </c>
      <c r="U414" s="54"/>
      <c r="V414" s="51">
        <v>3154.48</v>
      </c>
      <c r="W414" s="51">
        <v>0</v>
      </c>
      <c r="X414" s="52">
        <v>3154.48</v>
      </c>
      <c r="Y414" s="53" t="s">
        <v>157</v>
      </c>
      <c r="Z414" s="56"/>
      <c r="AA414" s="57">
        <v>0</v>
      </c>
      <c r="AB414" s="58"/>
      <c r="AC414" s="59">
        <v>0</v>
      </c>
      <c r="AD414" s="59">
        <v>0</v>
      </c>
      <c r="AE414" s="59">
        <v>0</v>
      </c>
      <c r="AF414" s="59">
        <v>0</v>
      </c>
      <c r="AG414" s="59">
        <v>0</v>
      </c>
      <c r="AH414" s="59">
        <v>0</v>
      </c>
      <c r="AI414" s="59">
        <v>0</v>
      </c>
      <c r="AJ414" s="59">
        <v>0</v>
      </c>
      <c r="AK414" s="59">
        <v>0</v>
      </c>
      <c r="AL414" s="59">
        <v>0</v>
      </c>
      <c r="AM414" s="59">
        <v>0</v>
      </c>
      <c r="AN414" s="59">
        <v>0</v>
      </c>
      <c r="AO414" s="58"/>
      <c r="AP414" s="59">
        <v>0</v>
      </c>
      <c r="AQ414" s="59">
        <v>2550.85</v>
      </c>
      <c r="AR414" s="59">
        <v>0</v>
      </c>
      <c r="AS414" s="59">
        <v>0</v>
      </c>
      <c r="AT414" s="59">
        <v>0</v>
      </c>
      <c r="AU414" s="59">
        <v>102.22</v>
      </c>
      <c r="AV414" s="59">
        <v>100.35000000000001</v>
      </c>
      <c r="AW414" s="59">
        <v>101.37</v>
      </c>
      <c r="AX414" s="59">
        <v>100.36</v>
      </c>
      <c r="AY414" s="59">
        <v>99.25</v>
      </c>
      <c r="AZ414" s="59">
        <v>100.08</v>
      </c>
      <c r="BA414" s="59">
        <v>0</v>
      </c>
    </row>
    <row r="415" spans="1:53" s="46" customFormat="1" outlineLevel="2">
      <c r="A415" s="46" t="s">
        <v>1149</v>
      </c>
      <c r="B415" s="47" t="s">
        <v>1150</v>
      </c>
      <c r="C415" s="48" t="s">
        <v>1151</v>
      </c>
      <c r="D415" s="49"/>
      <c r="E415" s="50"/>
      <c r="F415" s="51">
        <v>86.11</v>
      </c>
      <c r="G415" s="51">
        <v>96.06</v>
      </c>
      <c r="H415" s="52">
        <v>-9.9500000000000028</v>
      </c>
      <c r="I415" s="53">
        <v>-0.10358109514886532</v>
      </c>
      <c r="J415" s="54"/>
      <c r="K415" s="51">
        <v>1083.8399999999999</v>
      </c>
      <c r="L415" s="51">
        <v>1080.0999999999999</v>
      </c>
      <c r="M415" s="52">
        <v>3.7400000000000091</v>
      </c>
      <c r="N415" s="53">
        <v>3.462642347930756E-3</v>
      </c>
      <c r="O415" s="55"/>
      <c r="P415" s="54"/>
      <c r="Q415" s="51">
        <v>282.82</v>
      </c>
      <c r="R415" s="51">
        <v>292.49</v>
      </c>
      <c r="S415" s="52">
        <v>-9.6700000000000159</v>
      </c>
      <c r="T415" s="53">
        <v>-3.3060959349037626E-2</v>
      </c>
      <c r="U415" s="54"/>
      <c r="V415" s="51">
        <v>1180.8499999999999</v>
      </c>
      <c r="W415" s="51">
        <v>1005.43</v>
      </c>
      <c r="X415" s="52">
        <v>175.41999999999996</v>
      </c>
      <c r="Y415" s="53">
        <v>0.17447261370756786</v>
      </c>
      <c r="Z415" s="56"/>
      <c r="AA415" s="57">
        <v>-74.67</v>
      </c>
      <c r="AB415" s="58"/>
      <c r="AC415" s="59">
        <v>101.77</v>
      </c>
      <c r="AD415" s="59">
        <v>97.600000000000009</v>
      </c>
      <c r="AE415" s="59">
        <v>97.92</v>
      </c>
      <c r="AF415" s="59">
        <v>97.31</v>
      </c>
      <c r="AG415" s="59">
        <v>97.8</v>
      </c>
      <c r="AH415" s="59">
        <v>98.28</v>
      </c>
      <c r="AI415" s="59">
        <v>98.240000000000009</v>
      </c>
      <c r="AJ415" s="59">
        <v>98.69</v>
      </c>
      <c r="AK415" s="59">
        <v>99.320000000000007</v>
      </c>
      <c r="AL415" s="59">
        <v>97.11</v>
      </c>
      <c r="AM415" s="59">
        <v>96.06</v>
      </c>
      <c r="AN415" s="59">
        <v>97.01</v>
      </c>
      <c r="AO415" s="58"/>
      <c r="AP415" s="59">
        <v>99.31</v>
      </c>
      <c r="AQ415" s="59">
        <v>99.28</v>
      </c>
      <c r="AR415" s="59">
        <v>104.61</v>
      </c>
      <c r="AS415" s="59">
        <v>103.84</v>
      </c>
      <c r="AT415" s="59">
        <v>98.75</v>
      </c>
      <c r="AU415" s="59">
        <v>98.97</v>
      </c>
      <c r="AV415" s="59">
        <v>97.97</v>
      </c>
      <c r="AW415" s="59">
        <v>98.29</v>
      </c>
      <c r="AX415" s="59">
        <v>98.93</v>
      </c>
      <c r="AY415" s="59">
        <v>97.78</v>
      </c>
      <c r="AZ415" s="59">
        <v>86.11</v>
      </c>
      <c r="BA415" s="59">
        <v>0</v>
      </c>
    </row>
    <row r="416" spans="1:53" s="46" customFormat="1" outlineLevel="2">
      <c r="A416" s="46" t="s">
        <v>1152</v>
      </c>
      <c r="B416" s="47" t="s">
        <v>1153</v>
      </c>
      <c r="C416" s="48" t="s">
        <v>1154</v>
      </c>
      <c r="D416" s="49"/>
      <c r="E416" s="50"/>
      <c r="F416" s="51">
        <v>1007.09</v>
      </c>
      <c r="G416" s="51">
        <v>441.37</v>
      </c>
      <c r="H416" s="52">
        <v>565.72</v>
      </c>
      <c r="I416" s="53">
        <v>1.2817364116274328</v>
      </c>
      <c r="J416" s="54"/>
      <c r="K416" s="51">
        <v>22312.84</v>
      </c>
      <c r="L416" s="51">
        <v>16164.481</v>
      </c>
      <c r="M416" s="52">
        <v>6148.3590000000004</v>
      </c>
      <c r="N416" s="53">
        <v>0.38036228939240302</v>
      </c>
      <c r="O416" s="55"/>
      <c r="P416" s="54"/>
      <c r="Q416" s="51">
        <v>8151.33</v>
      </c>
      <c r="R416" s="51">
        <v>4141</v>
      </c>
      <c r="S416" s="52">
        <v>4010.33</v>
      </c>
      <c r="T416" s="53">
        <v>0.96844482009176525</v>
      </c>
      <c r="U416" s="54"/>
      <c r="V416" s="51">
        <v>24694.23</v>
      </c>
      <c r="W416" s="51">
        <v>17138.811000000002</v>
      </c>
      <c r="X416" s="52">
        <v>7555.4189999999981</v>
      </c>
      <c r="Y416" s="53">
        <v>0.44083682351126907</v>
      </c>
      <c r="Z416" s="56"/>
      <c r="AA416" s="57">
        <v>974.33</v>
      </c>
      <c r="AB416" s="58"/>
      <c r="AC416" s="59">
        <v>2057.02</v>
      </c>
      <c r="AD416" s="59">
        <v>1176.8110000000001</v>
      </c>
      <c r="AE416" s="59">
        <v>404.49</v>
      </c>
      <c r="AF416" s="59">
        <v>540.35</v>
      </c>
      <c r="AG416" s="59">
        <v>2270.23</v>
      </c>
      <c r="AH416" s="59">
        <v>1566.76</v>
      </c>
      <c r="AI416" s="59">
        <v>3053.14</v>
      </c>
      <c r="AJ416" s="59">
        <v>954.68000000000006</v>
      </c>
      <c r="AK416" s="59">
        <v>2143.77</v>
      </c>
      <c r="AL416" s="59">
        <v>1555.8600000000001</v>
      </c>
      <c r="AM416" s="59">
        <v>441.37</v>
      </c>
      <c r="AN416" s="59">
        <v>2381.39</v>
      </c>
      <c r="AO416" s="58"/>
      <c r="AP416" s="59">
        <v>4116.12</v>
      </c>
      <c r="AQ416" s="59">
        <v>940.06000000000006</v>
      </c>
      <c r="AR416" s="59">
        <v>1624.71</v>
      </c>
      <c r="AS416" s="59">
        <v>119.47</v>
      </c>
      <c r="AT416" s="59">
        <v>1723.69</v>
      </c>
      <c r="AU416" s="59">
        <v>-234.76</v>
      </c>
      <c r="AV416" s="59">
        <v>4507.2700000000004</v>
      </c>
      <c r="AW416" s="59">
        <v>1364.95</v>
      </c>
      <c r="AX416" s="59">
        <v>1797.43</v>
      </c>
      <c r="AY416" s="59">
        <v>5346.81</v>
      </c>
      <c r="AZ416" s="59">
        <v>1007.09</v>
      </c>
      <c r="BA416" s="59">
        <v>0</v>
      </c>
    </row>
    <row r="417" spans="1:53" s="46" customFormat="1" outlineLevel="2">
      <c r="A417" s="46" t="s">
        <v>1155</v>
      </c>
      <c r="B417" s="47"/>
      <c r="C417" s="48" t="s">
        <v>1156</v>
      </c>
      <c r="D417" s="49"/>
      <c r="E417" s="50"/>
      <c r="F417" s="51">
        <v>253840.68999999994</v>
      </c>
      <c r="G417" s="51">
        <v>212797.18</v>
      </c>
      <c r="H417" s="52">
        <v>41043.509999999951</v>
      </c>
      <c r="I417" s="53">
        <v>0.19287619319015389</v>
      </c>
      <c r="J417" s="54"/>
      <c r="K417" s="51">
        <v>2735361.1999999997</v>
      </c>
      <c r="L417" s="51">
        <v>2528696.4739999999</v>
      </c>
      <c r="M417" s="52">
        <v>206664.72599999979</v>
      </c>
      <c r="N417" s="53">
        <v>8.1727770859382237E-2</v>
      </c>
      <c r="O417" s="55"/>
      <c r="P417" s="54"/>
      <c r="Q417" s="51">
        <v>752095.47999999986</v>
      </c>
      <c r="R417" s="51">
        <v>609699.72000000009</v>
      </c>
      <c r="S417" s="52">
        <v>142395.75999999978</v>
      </c>
      <c r="T417" s="53">
        <v>0.23355064030536171</v>
      </c>
      <c r="U417" s="54"/>
      <c r="V417" s="51">
        <v>3145358.4</v>
      </c>
      <c r="W417" s="51">
        <v>2949749.8339999998</v>
      </c>
      <c r="X417" s="52">
        <v>195608.56600000011</v>
      </c>
      <c r="Y417" s="53">
        <v>6.631361200374937E-2</v>
      </c>
      <c r="Z417" s="56"/>
      <c r="AA417" s="57">
        <v>421053.36000000004</v>
      </c>
      <c r="AB417" s="58"/>
      <c r="AC417" s="59">
        <v>509417.80000000005</v>
      </c>
      <c r="AD417" s="59">
        <v>253961.13399999999</v>
      </c>
      <c r="AE417" s="59">
        <v>191401.72</v>
      </c>
      <c r="AF417" s="59">
        <v>181671.92</v>
      </c>
      <c r="AG417" s="59">
        <v>219272.26</v>
      </c>
      <c r="AH417" s="59">
        <v>179641.79</v>
      </c>
      <c r="AI417" s="59">
        <v>185900.19</v>
      </c>
      <c r="AJ417" s="59">
        <v>197729.94</v>
      </c>
      <c r="AK417" s="59">
        <v>176405.64</v>
      </c>
      <c r="AL417" s="59">
        <v>220496.9</v>
      </c>
      <c r="AM417" s="59">
        <v>212797.18</v>
      </c>
      <c r="AN417" s="59">
        <v>409997.2</v>
      </c>
      <c r="AO417" s="58"/>
      <c r="AP417" s="59">
        <v>243742.93999999997</v>
      </c>
      <c r="AQ417" s="59">
        <v>161072.09</v>
      </c>
      <c r="AR417" s="59">
        <v>254540.18</v>
      </c>
      <c r="AS417" s="59">
        <v>194262.46999999997</v>
      </c>
      <c r="AT417" s="59">
        <v>240193.74000000002</v>
      </c>
      <c r="AU417" s="59">
        <v>238529.31</v>
      </c>
      <c r="AV417" s="59">
        <v>314218.89999999997</v>
      </c>
      <c r="AW417" s="59">
        <v>336706.09</v>
      </c>
      <c r="AX417" s="59">
        <v>238338.40999999997</v>
      </c>
      <c r="AY417" s="59">
        <v>259916.37999999998</v>
      </c>
      <c r="AZ417" s="59">
        <v>253840.68999999994</v>
      </c>
      <c r="BA417" s="59">
        <v>6601.99</v>
      </c>
    </row>
    <row r="418" spans="1:53" s="119" customFormat="1" outlineLevel="1">
      <c r="B418" s="120" t="s">
        <v>1157</v>
      </c>
      <c r="C418" s="121" t="s">
        <v>1158</v>
      </c>
      <c r="D418" s="135"/>
      <c r="E418" s="135"/>
      <c r="F418" s="123">
        <v>5625734.3100000005</v>
      </c>
      <c r="G418" s="123">
        <v>4545416.017</v>
      </c>
      <c r="H418" s="143">
        <v>1080318.2930000005</v>
      </c>
      <c r="I418" s="144">
        <v>0.23767203902999767</v>
      </c>
      <c r="J418" s="137"/>
      <c r="K418" s="123">
        <v>61340171.525000006</v>
      </c>
      <c r="L418" s="123">
        <v>65966043.583999984</v>
      </c>
      <c r="M418" s="143">
        <v>-4625872.058999978</v>
      </c>
      <c r="N418" s="144">
        <v>-7.0125049308277454E-2</v>
      </c>
      <c r="O418" s="155"/>
      <c r="P418" s="139"/>
      <c r="Q418" s="123">
        <v>14214765.309999999</v>
      </c>
      <c r="R418" s="123">
        <v>17961836.266000003</v>
      </c>
      <c r="S418" s="143">
        <v>-3747070.956000004</v>
      </c>
      <c r="T418" s="144">
        <v>-0.20861291131424253</v>
      </c>
      <c r="U418" s="139" t="s">
        <v>43</v>
      </c>
      <c r="V418" s="123">
        <v>57269316.324999996</v>
      </c>
      <c r="W418" s="123">
        <v>72260450.55399999</v>
      </c>
      <c r="X418" s="143">
        <v>-14991134.228999995</v>
      </c>
      <c r="Y418" s="138">
        <v>-0.2074597392358794</v>
      </c>
      <c r="AA418" s="141">
        <v>6294406.9700000007</v>
      </c>
      <c r="AB418" s="142"/>
      <c r="AC418" s="123">
        <v>6017479.3700000001</v>
      </c>
      <c r="AD418" s="123">
        <v>4771604.4669999992</v>
      </c>
      <c r="AE418" s="123">
        <v>4164207.03</v>
      </c>
      <c r="AF418" s="123">
        <v>10015130.348999999</v>
      </c>
      <c r="AG418" s="123">
        <v>8184091.1910000015</v>
      </c>
      <c r="AH418" s="123">
        <v>6863684.7609999999</v>
      </c>
      <c r="AI418" s="123">
        <v>6015051.21</v>
      </c>
      <c r="AJ418" s="123">
        <v>1972958.9400000002</v>
      </c>
      <c r="AK418" s="123">
        <v>5191501.01</v>
      </c>
      <c r="AL418" s="123">
        <v>8224919.239000001</v>
      </c>
      <c r="AM418" s="123">
        <v>4545416.017</v>
      </c>
      <c r="AN418" s="123">
        <v>-4070855.1999999993</v>
      </c>
      <c r="AO418" s="142"/>
      <c r="AP418" s="123">
        <v>5237510.9080000017</v>
      </c>
      <c r="AQ418" s="123">
        <v>4017414.5719999997</v>
      </c>
      <c r="AR418" s="123">
        <v>10122185.504999999</v>
      </c>
      <c r="AS418" s="123">
        <v>6426087.3729999997</v>
      </c>
      <c r="AT418" s="123">
        <v>4608289.6500000004</v>
      </c>
      <c r="AU418" s="123">
        <v>4890363.67</v>
      </c>
      <c r="AV418" s="123">
        <v>6815593.3999999994</v>
      </c>
      <c r="AW418" s="123">
        <v>5007961.1370000001</v>
      </c>
      <c r="AX418" s="123">
        <v>4081320.7590000001</v>
      </c>
      <c r="AY418" s="123">
        <v>4507710.2409999995</v>
      </c>
      <c r="AZ418" s="123">
        <v>5625734.3100000005</v>
      </c>
      <c r="BA418" s="123">
        <v>-3938574.76</v>
      </c>
    </row>
    <row r="419" spans="1:53" s="153" customFormat="1">
      <c r="A419" s="119"/>
      <c r="B419" s="120"/>
      <c r="C419" s="145"/>
      <c r="D419" s="151"/>
      <c r="E419" s="151"/>
      <c r="F419" s="148"/>
      <c r="G419" s="148"/>
      <c r="H419" s="143"/>
      <c r="I419" s="144"/>
      <c r="J419" s="152"/>
      <c r="K419" s="148"/>
      <c r="L419" s="148"/>
      <c r="M419" s="143"/>
      <c r="N419" s="144"/>
      <c r="O419" s="56"/>
      <c r="P419" s="149"/>
      <c r="Q419" s="148"/>
      <c r="R419" s="148"/>
      <c r="S419" s="143"/>
      <c r="T419" s="144"/>
      <c r="U419" s="149"/>
      <c r="V419" s="148"/>
      <c r="W419" s="148"/>
      <c r="X419" s="143"/>
      <c r="Y419" s="138"/>
      <c r="AA419" s="150"/>
      <c r="AB419" s="154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54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</row>
    <row r="420" spans="1:53" s="153" customFormat="1" outlineLevel="2">
      <c r="A420" s="119" t="s">
        <v>1159</v>
      </c>
      <c r="B420" s="120" t="s">
        <v>1160</v>
      </c>
      <c r="C420" s="145" t="s">
        <v>1161</v>
      </c>
      <c r="D420" s="151"/>
      <c r="E420" s="151"/>
      <c r="F420" s="148">
        <v>7802508.9100000001</v>
      </c>
      <c r="G420" s="148">
        <v>7527232.8499999996</v>
      </c>
      <c r="H420" s="143">
        <v>275276.06000000052</v>
      </c>
      <c r="I420" s="144">
        <v>3.6570684803513227E-2</v>
      </c>
      <c r="J420" s="152"/>
      <c r="K420" s="148">
        <v>84993504.579999998</v>
      </c>
      <c r="L420" s="148">
        <v>81952208.989999995</v>
      </c>
      <c r="M420" s="143">
        <v>3041295.5900000036</v>
      </c>
      <c r="N420" s="144">
        <v>3.7110599305152467E-2</v>
      </c>
      <c r="O420" s="56"/>
      <c r="P420" s="149"/>
      <c r="Q420" s="148">
        <v>23277110.48</v>
      </c>
      <c r="R420" s="148">
        <v>22629480.93</v>
      </c>
      <c r="S420" s="143">
        <v>647629.55000000075</v>
      </c>
      <c r="T420" s="144">
        <v>2.8618842473820752E-2</v>
      </c>
      <c r="U420" s="149"/>
      <c r="V420" s="148">
        <v>92587566.879999995</v>
      </c>
      <c r="W420" s="148">
        <v>89233716.669999987</v>
      </c>
      <c r="X420" s="143">
        <v>3353850.2100000083</v>
      </c>
      <c r="Y420" s="138">
        <v>3.7585010858654046E-2</v>
      </c>
      <c r="AA420" s="150">
        <v>7281507.6799999997</v>
      </c>
      <c r="AB420" s="154"/>
      <c r="AC420" s="148">
        <v>7291403.1299999999</v>
      </c>
      <c r="AD420" s="148">
        <v>7308129.79</v>
      </c>
      <c r="AE420" s="148">
        <v>7435247.1900000004</v>
      </c>
      <c r="AF420" s="148">
        <v>7396890.0899999999</v>
      </c>
      <c r="AG420" s="148">
        <v>7414280.1799999997</v>
      </c>
      <c r="AH420" s="148">
        <v>7541212.7599999998</v>
      </c>
      <c r="AI420" s="148">
        <v>7453589.2699999996</v>
      </c>
      <c r="AJ420" s="148">
        <v>7481975.6500000004</v>
      </c>
      <c r="AK420" s="148">
        <v>7584120.4199999999</v>
      </c>
      <c r="AL420" s="148">
        <v>7518127.6600000001</v>
      </c>
      <c r="AM420" s="148">
        <v>7527232.8499999996</v>
      </c>
      <c r="AN420" s="148">
        <v>7594062.2999999998</v>
      </c>
      <c r="AO420" s="154"/>
      <c r="AP420" s="148">
        <v>7636273.3399999999</v>
      </c>
      <c r="AQ420" s="148">
        <v>7673458.9299999997</v>
      </c>
      <c r="AR420" s="148">
        <v>7767805.6100000003</v>
      </c>
      <c r="AS420" s="148">
        <v>7741560.7199999997</v>
      </c>
      <c r="AT420" s="148">
        <v>7750321.5899999999</v>
      </c>
      <c r="AU420" s="148">
        <v>7740976.3399999999</v>
      </c>
      <c r="AV420" s="148">
        <v>7699285.7300000004</v>
      </c>
      <c r="AW420" s="148">
        <v>7706711.8399999999</v>
      </c>
      <c r="AX420" s="148">
        <v>7739219.8799999999</v>
      </c>
      <c r="AY420" s="148">
        <v>7735381.6900000004</v>
      </c>
      <c r="AZ420" s="148">
        <v>7802508.9100000001</v>
      </c>
      <c r="BA420" s="148">
        <v>0</v>
      </c>
    </row>
    <row r="421" spans="1:53" s="46" customFormat="1" outlineLevel="2">
      <c r="A421" s="46" t="s">
        <v>1162</v>
      </c>
      <c r="B421" s="47" t="s">
        <v>1163</v>
      </c>
      <c r="C421" s="48" t="s">
        <v>1164</v>
      </c>
      <c r="D421" s="49"/>
      <c r="E421" s="50"/>
      <c r="F421" s="51">
        <v>-126863.25</v>
      </c>
      <c r="G421" s="51">
        <v>-441641</v>
      </c>
      <c r="H421" s="52">
        <v>314777.75</v>
      </c>
      <c r="I421" s="53">
        <v>0.7127457595648955</v>
      </c>
      <c r="J421" s="54"/>
      <c r="K421" s="51">
        <v>526857.5</v>
      </c>
      <c r="L421" s="51">
        <v>-2826613.18</v>
      </c>
      <c r="M421" s="52">
        <v>3353470.68</v>
      </c>
      <c r="N421" s="53">
        <v>1.1863917934466011</v>
      </c>
      <c r="O421" s="55"/>
      <c r="P421" s="54"/>
      <c r="Q421" s="51">
        <v>67614.5</v>
      </c>
      <c r="R421" s="51">
        <v>-930939</v>
      </c>
      <c r="S421" s="52">
        <v>998553.5</v>
      </c>
      <c r="T421" s="53">
        <v>1.0726304301355942</v>
      </c>
      <c r="U421" s="54"/>
      <c r="V421" s="51">
        <v>1554854.5</v>
      </c>
      <c r="W421" s="51">
        <v>-1783305.1800000002</v>
      </c>
      <c r="X421" s="52">
        <v>3338159.68</v>
      </c>
      <c r="Y421" s="53">
        <v>1.8718947925671363</v>
      </c>
      <c r="Z421" s="56"/>
      <c r="AA421" s="57">
        <v>1043308</v>
      </c>
      <c r="AB421" s="58"/>
      <c r="AC421" s="59">
        <v>770684.82000000007</v>
      </c>
      <c r="AD421" s="59">
        <v>-831070</v>
      </c>
      <c r="AE421" s="59">
        <v>-1151024</v>
      </c>
      <c r="AF421" s="59">
        <v>77063</v>
      </c>
      <c r="AG421" s="59">
        <v>-22234</v>
      </c>
      <c r="AH421" s="59">
        <v>212240</v>
      </c>
      <c r="AI421" s="59">
        <v>-430489</v>
      </c>
      <c r="AJ421" s="59">
        <v>-520845</v>
      </c>
      <c r="AK421" s="59">
        <v>356384</v>
      </c>
      <c r="AL421" s="59">
        <v>-845682</v>
      </c>
      <c r="AM421" s="59">
        <v>-441641</v>
      </c>
      <c r="AN421" s="59">
        <v>1027997</v>
      </c>
      <c r="AO421" s="58"/>
      <c r="AP421" s="59">
        <v>1704313</v>
      </c>
      <c r="AQ421" s="59">
        <v>-456116</v>
      </c>
      <c r="AR421" s="59">
        <v>-71423</v>
      </c>
      <c r="AS421" s="59">
        <v>-132457</v>
      </c>
      <c r="AT421" s="59">
        <v>784063</v>
      </c>
      <c r="AU421" s="59">
        <v>-1474061</v>
      </c>
      <c r="AV421" s="59">
        <v>264644</v>
      </c>
      <c r="AW421" s="59">
        <v>-159720</v>
      </c>
      <c r="AX421" s="59">
        <v>77866</v>
      </c>
      <c r="AY421" s="59">
        <v>116611.75</v>
      </c>
      <c r="AZ421" s="59">
        <v>-126863.25</v>
      </c>
      <c r="BA421" s="59">
        <v>5446451.5</v>
      </c>
    </row>
    <row r="422" spans="1:53" s="46" customFormat="1" outlineLevel="2">
      <c r="A422" s="46" t="s">
        <v>1165</v>
      </c>
      <c r="B422" s="47" t="s">
        <v>1166</v>
      </c>
      <c r="C422" s="48" t="s">
        <v>1167</v>
      </c>
      <c r="D422" s="49"/>
      <c r="E422" s="50"/>
      <c r="F422" s="51">
        <v>7675645.6600000001</v>
      </c>
      <c r="G422" s="51">
        <v>7085591.8499999996</v>
      </c>
      <c r="H422" s="52">
        <v>590053.81000000052</v>
      </c>
      <c r="I422" s="53">
        <v>8.3275162116485807E-2</v>
      </c>
      <c r="J422" s="54"/>
      <c r="K422" s="51">
        <v>85520362.079999998</v>
      </c>
      <c r="L422" s="51">
        <v>79125595.809999987</v>
      </c>
      <c r="M422" s="52">
        <v>6394766.2700000107</v>
      </c>
      <c r="N422" s="53">
        <v>8.0817922500772285E-2</v>
      </c>
      <c r="O422" s="55"/>
      <c r="P422" s="54"/>
      <c r="Q422" s="51">
        <v>23344724.98</v>
      </c>
      <c r="R422" s="51">
        <v>21698541.93</v>
      </c>
      <c r="S422" s="52">
        <v>1646183.0500000007</v>
      </c>
      <c r="T422" s="53">
        <v>7.5866067651486693E-2</v>
      </c>
      <c r="U422" s="54" t="s">
        <v>43</v>
      </c>
      <c r="V422" s="51">
        <v>94142421.379999995</v>
      </c>
      <c r="W422" s="51">
        <v>87450411.48999998</v>
      </c>
      <c r="X422" s="52">
        <v>6692009.8900000155</v>
      </c>
      <c r="Y422" s="53">
        <v>7.6523480861668117E-2</v>
      </c>
      <c r="Z422" s="56"/>
      <c r="AA422" s="57">
        <v>8324815.6799999997</v>
      </c>
      <c r="AB422" s="58"/>
      <c r="AC422" s="59">
        <v>8062087.9500000002</v>
      </c>
      <c r="AD422" s="59">
        <v>6477059.79</v>
      </c>
      <c r="AE422" s="59">
        <v>6284223.1900000004</v>
      </c>
      <c r="AF422" s="59">
        <v>7473953.0899999999</v>
      </c>
      <c r="AG422" s="59">
        <v>7392046.1799999997</v>
      </c>
      <c r="AH422" s="59">
        <v>7753452.7599999998</v>
      </c>
      <c r="AI422" s="59">
        <v>7023100.2699999996</v>
      </c>
      <c r="AJ422" s="59">
        <v>6961130.6500000004</v>
      </c>
      <c r="AK422" s="59">
        <v>7940504.4199999999</v>
      </c>
      <c r="AL422" s="59">
        <v>6672445.6600000001</v>
      </c>
      <c r="AM422" s="59">
        <v>7085591.8499999996</v>
      </c>
      <c r="AN422" s="59">
        <v>8622059.3000000007</v>
      </c>
      <c r="AO422" s="58"/>
      <c r="AP422" s="59">
        <v>9340586.3399999999</v>
      </c>
      <c r="AQ422" s="59">
        <v>7217342.9299999997</v>
      </c>
      <c r="AR422" s="59">
        <v>7696382.6100000003</v>
      </c>
      <c r="AS422" s="59">
        <v>7609103.7199999997</v>
      </c>
      <c r="AT422" s="59">
        <v>8534384.5899999999</v>
      </c>
      <c r="AU422" s="59">
        <v>6266915.3399999999</v>
      </c>
      <c r="AV422" s="59">
        <v>7963929.7300000004</v>
      </c>
      <c r="AW422" s="59">
        <v>7546991.8399999999</v>
      </c>
      <c r="AX422" s="59">
        <v>7817085.8799999999</v>
      </c>
      <c r="AY422" s="59">
        <v>7851993.4400000004</v>
      </c>
      <c r="AZ422" s="59">
        <v>7675645.6600000001</v>
      </c>
      <c r="BA422" s="59">
        <v>5446451.5</v>
      </c>
    </row>
    <row r="423" spans="1:53" s="153" customFormat="1">
      <c r="A423" s="119"/>
      <c r="B423" s="120"/>
      <c r="C423" s="145"/>
      <c r="D423" s="151"/>
      <c r="E423" s="151"/>
      <c r="F423" s="148"/>
      <c r="G423" s="148"/>
      <c r="H423" s="143"/>
      <c r="I423" s="144"/>
      <c r="J423" s="152"/>
      <c r="K423" s="148"/>
      <c r="L423" s="148"/>
      <c r="M423" s="143"/>
      <c r="N423" s="144"/>
      <c r="O423" s="56"/>
      <c r="P423" s="149"/>
      <c r="Q423" s="148"/>
      <c r="R423" s="148"/>
      <c r="S423" s="143"/>
      <c r="T423" s="144"/>
      <c r="U423" s="149"/>
      <c r="V423" s="148"/>
      <c r="W423" s="148"/>
      <c r="X423" s="143"/>
      <c r="Y423" s="138"/>
      <c r="AA423" s="150"/>
      <c r="AB423" s="154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54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</row>
    <row r="424" spans="1:53" s="153" customFormat="1" outlineLevel="2">
      <c r="A424" s="119" t="s">
        <v>1168</v>
      </c>
      <c r="B424" s="120" t="s">
        <v>1169</v>
      </c>
      <c r="C424" s="145" t="s">
        <v>1170</v>
      </c>
      <c r="D424" s="151"/>
      <c r="E424" s="151"/>
      <c r="F424" s="148">
        <v>4861.53</v>
      </c>
      <c r="G424" s="148">
        <v>20854.22</v>
      </c>
      <c r="H424" s="143">
        <v>-15992.690000000002</v>
      </c>
      <c r="I424" s="144">
        <v>-0.76688027650998225</v>
      </c>
      <c r="J424" s="152"/>
      <c r="K424" s="148">
        <v>150999.53</v>
      </c>
      <c r="L424" s="148">
        <v>262832.59999999998</v>
      </c>
      <c r="M424" s="143">
        <v>-111833.06999999998</v>
      </c>
      <c r="N424" s="144">
        <v>-0.42549162470713292</v>
      </c>
      <c r="O424" s="56"/>
      <c r="P424" s="149"/>
      <c r="Q424" s="148">
        <v>14584.65</v>
      </c>
      <c r="R424" s="148">
        <v>66277.790000000008</v>
      </c>
      <c r="S424" s="143">
        <v>-51693.140000000007</v>
      </c>
      <c r="T424" s="144">
        <v>-0.77994664577681305</v>
      </c>
      <c r="U424" s="149"/>
      <c r="V424" s="148">
        <v>171853.77</v>
      </c>
      <c r="W424" s="148">
        <v>286478.96999999997</v>
      </c>
      <c r="X424" s="143">
        <v>-114625.19999999998</v>
      </c>
      <c r="Y424" s="138">
        <v>-0.40011732798397032</v>
      </c>
      <c r="AA424" s="150">
        <v>23646.37</v>
      </c>
      <c r="AB424" s="154"/>
      <c r="AC424" s="148">
        <v>24569.360000000001</v>
      </c>
      <c r="AD424" s="148">
        <v>24569.360000000001</v>
      </c>
      <c r="AE424" s="148">
        <v>24569.34</v>
      </c>
      <c r="AF424" s="148">
        <v>24569.34</v>
      </c>
      <c r="AG424" s="148">
        <v>24569.360000000001</v>
      </c>
      <c r="AH424" s="148">
        <v>24569.34</v>
      </c>
      <c r="AI424" s="148">
        <v>24569.37</v>
      </c>
      <c r="AJ424" s="148">
        <v>24569.34</v>
      </c>
      <c r="AK424" s="148">
        <v>24569.350000000002</v>
      </c>
      <c r="AL424" s="148">
        <v>20854.22</v>
      </c>
      <c r="AM424" s="148">
        <v>20854.22</v>
      </c>
      <c r="AN424" s="148">
        <v>20854.240000000002</v>
      </c>
      <c r="AO424" s="154"/>
      <c r="AP424" s="148">
        <v>21149.850000000002</v>
      </c>
      <c r="AQ424" s="148">
        <v>21149.850000000002</v>
      </c>
      <c r="AR424" s="148">
        <v>21149.850000000002</v>
      </c>
      <c r="AS424" s="148">
        <v>21149.84</v>
      </c>
      <c r="AT424" s="148">
        <v>21149.850000000002</v>
      </c>
      <c r="AU424" s="148">
        <v>20942.52</v>
      </c>
      <c r="AV424" s="148">
        <v>4861.57</v>
      </c>
      <c r="AW424" s="148">
        <v>4861.55</v>
      </c>
      <c r="AX424" s="148">
        <v>4861.55</v>
      </c>
      <c r="AY424" s="148">
        <v>4861.57</v>
      </c>
      <c r="AZ424" s="148">
        <v>4861.53</v>
      </c>
      <c r="BA424" s="148">
        <v>0</v>
      </c>
    </row>
    <row r="425" spans="1:53" s="46" customFormat="1" outlineLevel="2">
      <c r="A425" s="46" t="s">
        <v>1171</v>
      </c>
      <c r="B425" s="47" t="s">
        <v>1172</v>
      </c>
      <c r="C425" s="48" t="s">
        <v>1173</v>
      </c>
      <c r="D425" s="49"/>
      <c r="E425" s="50"/>
      <c r="F425" s="51">
        <v>4861.53</v>
      </c>
      <c r="G425" s="51">
        <v>20854.22</v>
      </c>
      <c r="H425" s="52">
        <v>-15992.690000000002</v>
      </c>
      <c r="I425" s="53">
        <v>-0.76688027650998225</v>
      </c>
      <c r="J425" s="54"/>
      <c r="K425" s="51">
        <v>150999.53</v>
      </c>
      <c r="L425" s="51">
        <v>262832.59999999998</v>
      </c>
      <c r="M425" s="52">
        <v>-111833.06999999998</v>
      </c>
      <c r="N425" s="53">
        <v>-0.42549162470713292</v>
      </c>
      <c r="O425" s="55"/>
      <c r="P425" s="54"/>
      <c r="Q425" s="51">
        <v>14584.65</v>
      </c>
      <c r="R425" s="51">
        <v>66277.790000000008</v>
      </c>
      <c r="S425" s="52">
        <v>-51693.140000000007</v>
      </c>
      <c r="T425" s="53">
        <v>-0.77994664577681305</v>
      </c>
      <c r="U425" s="54"/>
      <c r="V425" s="51">
        <v>171853.77</v>
      </c>
      <c r="W425" s="51">
        <v>286478.96999999997</v>
      </c>
      <c r="X425" s="52">
        <v>-114625.19999999998</v>
      </c>
      <c r="Y425" s="53">
        <v>-0.40011732798397032</v>
      </c>
      <c r="Z425" s="56"/>
      <c r="AA425" s="57">
        <v>23646.37</v>
      </c>
      <c r="AB425" s="58"/>
      <c r="AC425" s="59">
        <v>24569.360000000001</v>
      </c>
      <c r="AD425" s="59">
        <v>24569.360000000001</v>
      </c>
      <c r="AE425" s="59">
        <v>24569.34</v>
      </c>
      <c r="AF425" s="59">
        <v>24569.34</v>
      </c>
      <c r="AG425" s="59">
        <v>24569.360000000001</v>
      </c>
      <c r="AH425" s="59">
        <v>24569.34</v>
      </c>
      <c r="AI425" s="59">
        <v>24569.37</v>
      </c>
      <c r="AJ425" s="59">
        <v>24569.34</v>
      </c>
      <c r="AK425" s="59">
        <v>24569.350000000002</v>
      </c>
      <c r="AL425" s="59">
        <v>20854.22</v>
      </c>
      <c r="AM425" s="59">
        <v>20854.22</v>
      </c>
      <c r="AN425" s="59">
        <v>20854.240000000002</v>
      </c>
      <c r="AO425" s="58"/>
      <c r="AP425" s="59">
        <v>21149.850000000002</v>
      </c>
      <c r="AQ425" s="59">
        <v>21149.850000000002</v>
      </c>
      <c r="AR425" s="59">
        <v>21149.850000000002</v>
      </c>
      <c r="AS425" s="59">
        <v>21149.84</v>
      </c>
      <c r="AT425" s="59">
        <v>21149.850000000002</v>
      </c>
      <c r="AU425" s="59">
        <v>20942.52</v>
      </c>
      <c r="AV425" s="59">
        <v>4861.57</v>
      </c>
      <c r="AW425" s="59">
        <v>4861.55</v>
      </c>
      <c r="AX425" s="59">
        <v>4861.55</v>
      </c>
      <c r="AY425" s="59">
        <v>4861.57</v>
      </c>
      <c r="AZ425" s="59">
        <v>4861.53</v>
      </c>
      <c r="BA425" s="59">
        <v>0</v>
      </c>
    </row>
    <row r="426" spans="1:53" s="153" customFormat="1">
      <c r="A426" s="119"/>
      <c r="B426" s="120"/>
      <c r="C426" s="145"/>
      <c r="D426" s="151"/>
      <c r="E426" s="151"/>
      <c r="F426" s="148"/>
      <c r="G426" s="148"/>
      <c r="H426" s="143"/>
      <c r="I426" s="144"/>
      <c r="J426" s="152"/>
      <c r="K426" s="148"/>
      <c r="L426" s="148"/>
      <c r="M426" s="143"/>
      <c r="N426" s="144"/>
      <c r="O426" s="56"/>
      <c r="P426" s="149"/>
      <c r="Q426" s="148"/>
      <c r="R426" s="148"/>
      <c r="S426" s="143"/>
      <c r="T426" s="144"/>
      <c r="U426" s="149"/>
      <c r="V426" s="148"/>
      <c r="W426" s="148"/>
      <c r="X426" s="143"/>
      <c r="Y426" s="138"/>
      <c r="AA426" s="150"/>
      <c r="AB426" s="154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54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</row>
    <row r="427" spans="1:53" s="153" customFormat="1" outlineLevel="2">
      <c r="A427" s="119" t="s">
        <v>1174</v>
      </c>
      <c r="B427" s="120" t="s">
        <v>1175</v>
      </c>
      <c r="C427" s="145" t="s">
        <v>1176</v>
      </c>
      <c r="D427" s="151"/>
      <c r="E427" s="151"/>
      <c r="F427" s="148">
        <v>768107.70000000007</v>
      </c>
      <c r="G427" s="148">
        <v>691538.26</v>
      </c>
      <c r="H427" s="143">
        <v>76569.440000000061</v>
      </c>
      <c r="I427" s="144">
        <v>0.11072336041103505</v>
      </c>
      <c r="J427" s="152"/>
      <c r="K427" s="148">
        <v>7931840.3300000001</v>
      </c>
      <c r="L427" s="148">
        <v>6720636.0600000005</v>
      </c>
      <c r="M427" s="143">
        <v>1211204.2699999996</v>
      </c>
      <c r="N427" s="144">
        <v>0.18022167235164932</v>
      </c>
      <c r="O427" s="56"/>
      <c r="P427" s="149"/>
      <c r="Q427" s="148">
        <v>2275603.37</v>
      </c>
      <c r="R427" s="148">
        <v>2044076.35</v>
      </c>
      <c r="S427" s="143">
        <v>231527.02000000002</v>
      </c>
      <c r="T427" s="144">
        <v>0.11326730530393349</v>
      </c>
      <c r="U427" s="149"/>
      <c r="V427" s="148">
        <v>8613238.9100000001</v>
      </c>
      <c r="W427" s="148">
        <v>7199858.1000000006</v>
      </c>
      <c r="X427" s="143">
        <v>1413380.8099999996</v>
      </c>
      <c r="Y427" s="138">
        <v>0.19630675915682275</v>
      </c>
      <c r="AA427" s="150">
        <v>479222.04000000004</v>
      </c>
      <c r="AB427" s="154"/>
      <c r="AC427" s="148">
        <v>554461.92000000004</v>
      </c>
      <c r="AD427" s="148">
        <v>563456.31000000006</v>
      </c>
      <c r="AE427" s="148">
        <v>476877.39</v>
      </c>
      <c r="AF427" s="148">
        <v>571963.43000000005</v>
      </c>
      <c r="AG427" s="148">
        <v>610037.46</v>
      </c>
      <c r="AH427" s="148">
        <v>590734.95000000007</v>
      </c>
      <c r="AI427" s="148">
        <v>649798.41</v>
      </c>
      <c r="AJ427" s="148">
        <v>659229.84</v>
      </c>
      <c r="AK427" s="148">
        <v>670301.53</v>
      </c>
      <c r="AL427" s="148">
        <v>682236.56</v>
      </c>
      <c r="AM427" s="148">
        <v>691538.26</v>
      </c>
      <c r="AN427" s="148">
        <v>681398.58</v>
      </c>
      <c r="AO427" s="154"/>
      <c r="AP427" s="148">
        <v>689687.13</v>
      </c>
      <c r="AQ427" s="148">
        <v>720356.19000000006</v>
      </c>
      <c r="AR427" s="148">
        <v>652809.74</v>
      </c>
      <c r="AS427" s="148">
        <v>704374.13</v>
      </c>
      <c r="AT427" s="148">
        <v>712714.14</v>
      </c>
      <c r="AU427" s="148">
        <v>718791.66</v>
      </c>
      <c r="AV427" s="148">
        <v>721132.44000000006</v>
      </c>
      <c r="AW427" s="148">
        <v>736371.53</v>
      </c>
      <c r="AX427" s="148">
        <v>749396.39</v>
      </c>
      <c r="AY427" s="148">
        <v>758099.28</v>
      </c>
      <c r="AZ427" s="148">
        <v>768107.70000000007</v>
      </c>
      <c r="BA427" s="148">
        <v>0</v>
      </c>
    </row>
    <row r="428" spans="1:53" s="46" customFormat="1" outlineLevel="2">
      <c r="A428" s="46" t="s">
        <v>1177</v>
      </c>
      <c r="B428" s="47" t="s">
        <v>1178</v>
      </c>
      <c r="C428" s="48" t="s">
        <v>1179</v>
      </c>
      <c r="D428" s="49"/>
      <c r="E428" s="50"/>
      <c r="F428" s="51">
        <v>10649.58</v>
      </c>
      <c r="G428" s="51">
        <v>6375.49</v>
      </c>
      <c r="H428" s="52">
        <v>4274.09</v>
      </c>
      <c r="I428" s="53">
        <v>0.67039396187587152</v>
      </c>
      <c r="J428" s="54"/>
      <c r="K428" s="51">
        <v>96408.62</v>
      </c>
      <c r="L428" s="51">
        <v>39370.200000000004</v>
      </c>
      <c r="M428" s="52">
        <v>57038.419999999991</v>
      </c>
      <c r="N428" s="53">
        <v>1.4487714057840697</v>
      </c>
      <c r="O428" s="55"/>
      <c r="P428" s="54"/>
      <c r="Q428" s="51">
        <v>30795.440000000002</v>
      </c>
      <c r="R428" s="51">
        <v>17988.29</v>
      </c>
      <c r="S428" s="52">
        <v>12807.150000000001</v>
      </c>
      <c r="T428" s="53">
        <v>0.711971510354792</v>
      </c>
      <c r="U428" s="54"/>
      <c r="V428" s="51">
        <v>103035.17</v>
      </c>
      <c r="W428" s="51">
        <v>39370.200000000004</v>
      </c>
      <c r="X428" s="52">
        <v>63664.969999999994</v>
      </c>
      <c r="Y428" s="53">
        <v>1.617085257377407</v>
      </c>
      <c r="Z428" s="56"/>
      <c r="AA428" s="57">
        <v>0</v>
      </c>
      <c r="AB428" s="58"/>
      <c r="AC428" s="59">
        <v>0</v>
      </c>
      <c r="AD428" s="59">
        <v>1029.49</v>
      </c>
      <c r="AE428" s="59">
        <v>1694.8500000000001</v>
      </c>
      <c r="AF428" s="59">
        <v>2372.6799999999998</v>
      </c>
      <c r="AG428" s="59">
        <v>3140.12</v>
      </c>
      <c r="AH428" s="59">
        <v>3617.27</v>
      </c>
      <c r="AI428" s="59">
        <v>4384.75</v>
      </c>
      <c r="AJ428" s="59">
        <v>5142.75</v>
      </c>
      <c r="AK428" s="59">
        <v>5523.56</v>
      </c>
      <c r="AL428" s="59">
        <v>6089.24</v>
      </c>
      <c r="AM428" s="59">
        <v>6375.49</v>
      </c>
      <c r="AN428" s="59">
        <v>6626.55</v>
      </c>
      <c r="AO428" s="58"/>
      <c r="AP428" s="59">
        <v>7104.96</v>
      </c>
      <c r="AQ428" s="59">
        <v>7275.37</v>
      </c>
      <c r="AR428" s="59">
        <v>7563.46</v>
      </c>
      <c r="AS428" s="59">
        <v>8009.38</v>
      </c>
      <c r="AT428" s="59">
        <v>8370.42</v>
      </c>
      <c r="AU428" s="59">
        <v>8710.58</v>
      </c>
      <c r="AV428" s="59">
        <v>9005.2000000000007</v>
      </c>
      <c r="AW428" s="59">
        <v>9573.81</v>
      </c>
      <c r="AX428" s="59">
        <v>9868.49</v>
      </c>
      <c r="AY428" s="59">
        <v>10277.370000000001</v>
      </c>
      <c r="AZ428" s="59">
        <v>10649.58</v>
      </c>
      <c r="BA428" s="59">
        <v>0</v>
      </c>
    </row>
    <row r="429" spans="1:53" s="46" customFormat="1" outlineLevel="2">
      <c r="A429" s="46" t="s">
        <v>1180</v>
      </c>
      <c r="B429" s="47" t="s">
        <v>1181</v>
      </c>
      <c r="C429" s="48" t="s">
        <v>1182</v>
      </c>
      <c r="D429" s="49"/>
      <c r="E429" s="50"/>
      <c r="F429" s="51">
        <v>778757.28</v>
      </c>
      <c r="G429" s="51">
        <v>697913.75</v>
      </c>
      <c r="H429" s="52">
        <v>80843.530000000028</v>
      </c>
      <c r="I429" s="53">
        <v>0.11583598976234531</v>
      </c>
      <c r="J429" s="54"/>
      <c r="K429" s="51">
        <v>8028248.9500000002</v>
      </c>
      <c r="L429" s="51">
        <v>6760006.2600000007</v>
      </c>
      <c r="M429" s="52">
        <v>1268242.6899999995</v>
      </c>
      <c r="N429" s="53">
        <v>0.18760969165138011</v>
      </c>
      <c r="O429" s="55"/>
      <c r="P429" s="54"/>
      <c r="Q429" s="51">
        <v>2306398.81</v>
      </c>
      <c r="R429" s="51">
        <v>2062064.6400000001</v>
      </c>
      <c r="S429" s="52">
        <v>244334.16999999993</v>
      </c>
      <c r="T429" s="53">
        <v>0.11849006343467483</v>
      </c>
      <c r="U429" s="54" t="s">
        <v>43</v>
      </c>
      <c r="V429" s="51">
        <v>8716274.0800000001</v>
      </c>
      <c r="W429" s="51">
        <v>7239228.3000000007</v>
      </c>
      <c r="X429" s="52">
        <v>1477045.7799999993</v>
      </c>
      <c r="Y429" s="53">
        <v>0.20403359568035714</v>
      </c>
      <c r="Z429" s="56"/>
      <c r="AA429" s="57">
        <v>479222.04000000004</v>
      </c>
      <c r="AB429" s="58"/>
      <c r="AC429" s="59">
        <v>554461.92000000004</v>
      </c>
      <c r="AD429" s="59">
        <v>564485.80000000005</v>
      </c>
      <c r="AE429" s="59">
        <v>478572.24</v>
      </c>
      <c r="AF429" s="59">
        <v>574336.1100000001</v>
      </c>
      <c r="AG429" s="59">
        <v>613177.57999999996</v>
      </c>
      <c r="AH429" s="59">
        <v>594352.22000000009</v>
      </c>
      <c r="AI429" s="59">
        <v>654183.16</v>
      </c>
      <c r="AJ429" s="59">
        <v>664372.59</v>
      </c>
      <c r="AK429" s="59">
        <v>675825.09000000008</v>
      </c>
      <c r="AL429" s="59">
        <v>688325.8</v>
      </c>
      <c r="AM429" s="59">
        <v>697913.75</v>
      </c>
      <c r="AN429" s="59">
        <v>688025.13</v>
      </c>
      <c r="AO429" s="58"/>
      <c r="AP429" s="59">
        <v>696792.09</v>
      </c>
      <c r="AQ429" s="59">
        <v>727631.56</v>
      </c>
      <c r="AR429" s="59">
        <v>660373.19999999995</v>
      </c>
      <c r="AS429" s="59">
        <v>712383.51</v>
      </c>
      <c r="AT429" s="59">
        <v>721084.56</v>
      </c>
      <c r="AU429" s="59">
        <v>727502.24</v>
      </c>
      <c r="AV429" s="59">
        <v>730137.64</v>
      </c>
      <c r="AW429" s="59">
        <v>745945.34000000008</v>
      </c>
      <c r="AX429" s="59">
        <v>759264.88</v>
      </c>
      <c r="AY429" s="59">
        <v>768376.65</v>
      </c>
      <c r="AZ429" s="59">
        <v>778757.28</v>
      </c>
      <c r="BA429" s="59">
        <v>0</v>
      </c>
    </row>
    <row r="430" spans="1:53" s="153" customFormat="1">
      <c r="A430" s="119"/>
      <c r="B430" s="120"/>
      <c r="C430" s="145"/>
      <c r="D430" s="151"/>
      <c r="E430" s="151"/>
      <c r="F430" s="148"/>
      <c r="G430" s="148"/>
      <c r="H430" s="143"/>
      <c r="I430" s="144"/>
      <c r="J430" s="152"/>
      <c r="K430" s="148"/>
      <c r="L430" s="148"/>
      <c r="M430" s="143"/>
      <c r="N430" s="144"/>
      <c r="O430" s="56"/>
      <c r="P430" s="149"/>
      <c r="Q430" s="148"/>
      <c r="R430" s="148"/>
      <c r="S430" s="143"/>
      <c r="T430" s="144"/>
      <c r="U430" s="149"/>
      <c r="V430" s="148"/>
      <c r="W430" s="148"/>
      <c r="X430" s="143"/>
      <c r="Y430" s="138"/>
      <c r="AA430" s="150"/>
      <c r="AB430" s="154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54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</row>
    <row r="431" spans="1:53" s="153" customFormat="1" outlineLevel="2">
      <c r="A431" s="119" t="s">
        <v>1183</v>
      </c>
      <c r="B431" s="120" t="s">
        <v>1184</v>
      </c>
      <c r="C431" s="145" t="s">
        <v>1185</v>
      </c>
      <c r="D431" s="151"/>
      <c r="E431" s="151"/>
      <c r="F431" s="148">
        <v>3218</v>
      </c>
      <c r="G431" s="148">
        <v>3218</v>
      </c>
      <c r="H431" s="143">
        <v>0</v>
      </c>
      <c r="I431" s="144">
        <v>0</v>
      </c>
      <c r="J431" s="152"/>
      <c r="K431" s="148">
        <v>35398</v>
      </c>
      <c r="L431" s="148">
        <v>35398</v>
      </c>
      <c r="M431" s="143">
        <v>0</v>
      </c>
      <c r="N431" s="144">
        <v>0</v>
      </c>
      <c r="O431" s="56"/>
      <c r="P431" s="149"/>
      <c r="Q431" s="148">
        <v>9654</v>
      </c>
      <c r="R431" s="148">
        <v>9654</v>
      </c>
      <c r="S431" s="143">
        <v>0</v>
      </c>
      <c r="T431" s="144">
        <v>0</v>
      </c>
      <c r="U431" s="149"/>
      <c r="V431" s="148">
        <v>38616</v>
      </c>
      <c r="W431" s="148">
        <v>38616</v>
      </c>
      <c r="X431" s="143">
        <v>0</v>
      </c>
      <c r="Y431" s="138">
        <v>0</v>
      </c>
      <c r="AA431" s="150">
        <v>3218</v>
      </c>
      <c r="AB431" s="154"/>
      <c r="AC431" s="148">
        <v>3218</v>
      </c>
      <c r="AD431" s="148">
        <v>3218</v>
      </c>
      <c r="AE431" s="148">
        <v>3218</v>
      </c>
      <c r="AF431" s="148">
        <v>3218</v>
      </c>
      <c r="AG431" s="148">
        <v>3218</v>
      </c>
      <c r="AH431" s="148">
        <v>3218</v>
      </c>
      <c r="AI431" s="148">
        <v>3218</v>
      </c>
      <c r="AJ431" s="148">
        <v>3218</v>
      </c>
      <c r="AK431" s="148">
        <v>3218</v>
      </c>
      <c r="AL431" s="148">
        <v>3218</v>
      </c>
      <c r="AM431" s="148">
        <v>3218</v>
      </c>
      <c r="AN431" s="148">
        <v>3218</v>
      </c>
      <c r="AO431" s="154"/>
      <c r="AP431" s="148">
        <v>3218</v>
      </c>
      <c r="AQ431" s="148">
        <v>3218</v>
      </c>
      <c r="AR431" s="148">
        <v>3218</v>
      </c>
      <c r="AS431" s="148">
        <v>3218</v>
      </c>
      <c r="AT431" s="148">
        <v>3218</v>
      </c>
      <c r="AU431" s="148">
        <v>3218</v>
      </c>
      <c r="AV431" s="148">
        <v>3218</v>
      </c>
      <c r="AW431" s="148">
        <v>3218</v>
      </c>
      <c r="AX431" s="148">
        <v>3218</v>
      </c>
      <c r="AY431" s="148">
        <v>3218</v>
      </c>
      <c r="AZ431" s="148">
        <v>3218</v>
      </c>
      <c r="BA431" s="148">
        <v>0</v>
      </c>
    </row>
    <row r="432" spans="1:53" s="46" customFormat="1" outlineLevel="2">
      <c r="A432" s="46" t="s">
        <v>1186</v>
      </c>
      <c r="B432" s="47" t="s">
        <v>1187</v>
      </c>
      <c r="C432" s="48" t="s">
        <v>1188</v>
      </c>
      <c r="D432" s="49"/>
      <c r="E432" s="50"/>
      <c r="F432" s="51">
        <v>3218</v>
      </c>
      <c r="G432" s="51">
        <v>3218</v>
      </c>
      <c r="H432" s="52">
        <v>0</v>
      </c>
      <c r="I432" s="53">
        <v>0</v>
      </c>
      <c r="J432" s="54"/>
      <c r="K432" s="51">
        <v>35398</v>
      </c>
      <c r="L432" s="51">
        <v>35398</v>
      </c>
      <c r="M432" s="52">
        <v>0</v>
      </c>
      <c r="N432" s="53">
        <v>0</v>
      </c>
      <c r="O432" s="55"/>
      <c r="P432" s="54"/>
      <c r="Q432" s="51">
        <v>9654</v>
      </c>
      <c r="R432" s="51">
        <v>9654</v>
      </c>
      <c r="S432" s="52">
        <v>0</v>
      </c>
      <c r="T432" s="53">
        <v>0</v>
      </c>
      <c r="U432" s="54" t="s">
        <v>43</v>
      </c>
      <c r="V432" s="51">
        <v>38616</v>
      </c>
      <c r="W432" s="51">
        <v>38616</v>
      </c>
      <c r="X432" s="52">
        <v>0</v>
      </c>
      <c r="Y432" s="53">
        <v>0</v>
      </c>
      <c r="Z432" s="56"/>
      <c r="AA432" s="57">
        <v>3218</v>
      </c>
      <c r="AB432" s="58"/>
      <c r="AC432" s="59">
        <v>3218</v>
      </c>
      <c r="AD432" s="59">
        <v>3218</v>
      </c>
      <c r="AE432" s="59">
        <v>3218</v>
      </c>
      <c r="AF432" s="59">
        <v>3218</v>
      </c>
      <c r="AG432" s="59">
        <v>3218</v>
      </c>
      <c r="AH432" s="59">
        <v>3218</v>
      </c>
      <c r="AI432" s="59">
        <v>3218</v>
      </c>
      <c r="AJ432" s="59">
        <v>3218</v>
      </c>
      <c r="AK432" s="59">
        <v>3218</v>
      </c>
      <c r="AL432" s="59">
        <v>3218</v>
      </c>
      <c r="AM432" s="59">
        <v>3218</v>
      </c>
      <c r="AN432" s="59">
        <v>3218</v>
      </c>
      <c r="AO432" s="58"/>
      <c r="AP432" s="59">
        <v>3218</v>
      </c>
      <c r="AQ432" s="59">
        <v>3218</v>
      </c>
      <c r="AR432" s="59">
        <v>3218</v>
      </c>
      <c r="AS432" s="59">
        <v>3218</v>
      </c>
      <c r="AT432" s="59">
        <v>3218</v>
      </c>
      <c r="AU432" s="59">
        <v>3218</v>
      </c>
      <c r="AV432" s="59">
        <v>3218</v>
      </c>
      <c r="AW432" s="59">
        <v>3218</v>
      </c>
      <c r="AX432" s="59">
        <v>3218</v>
      </c>
      <c r="AY432" s="59">
        <v>3218</v>
      </c>
      <c r="AZ432" s="59">
        <v>3218</v>
      </c>
      <c r="BA432" s="59">
        <v>0</v>
      </c>
    </row>
    <row r="433" spans="1:53" s="153" customFormat="1">
      <c r="A433" s="119"/>
      <c r="B433" s="120"/>
      <c r="C433" s="145"/>
      <c r="D433" s="151"/>
      <c r="E433" s="151"/>
      <c r="F433" s="148"/>
      <c r="G433" s="148"/>
      <c r="H433" s="143"/>
      <c r="I433" s="144"/>
      <c r="J433" s="152"/>
      <c r="K433" s="148"/>
      <c r="L433" s="148"/>
      <c r="M433" s="143"/>
      <c r="N433" s="144"/>
      <c r="O433" s="56"/>
      <c r="P433" s="149"/>
      <c r="Q433" s="148"/>
      <c r="R433" s="148"/>
      <c r="S433" s="143"/>
      <c r="T433" s="144"/>
      <c r="U433" s="149"/>
      <c r="V433" s="148"/>
      <c r="W433" s="148"/>
      <c r="X433" s="143"/>
      <c r="Y433" s="138"/>
      <c r="AA433" s="150"/>
      <c r="AB433" s="154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54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</row>
    <row r="434" spans="1:53" s="153" customFormat="1" outlineLevel="1">
      <c r="A434" s="119" t="s">
        <v>1189</v>
      </c>
      <c r="B434" s="120" t="s">
        <v>1190</v>
      </c>
      <c r="C434" s="145" t="s">
        <v>1191</v>
      </c>
      <c r="D434" s="151"/>
      <c r="E434" s="151"/>
      <c r="F434" s="148">
        <v>0</v>
      </c>
      <c r="G434" s="148">
        <v>0</v>
      </c>
      <c r="H434" s="143">
        <v>0</v>
      </c>
      <c r="I434" s="144">
        <v>0</v>
      </c>
      <c r="J434" s="152"/>
      <c r="K434" s="148">
        <v>0</v>
      </c>
      <c r="L434" s="148">
        <v>0</v>
      </c>
      <c r="M434" s="143">
        <v>0</v>
      </c>
      <c r="N434" s="144">
        <v>0</v>
      </c>
      <c r="O434" s="56"/>
      <c r="P434" s="149"/>
      <c r="Q434" s="148">
        <v>0</v>
      </c>
      <c r="R434" s="148">
        <v>0</v>
      </c>
      <c r="S434" s="143">
        <v>0</v>
      </c>
      <c r="T434" s="144">
        <v>0</v>
      </c>
      <c r="U434" s="149" t="s">
        <v>43</v>
      </c>
      <c r="V434" s="148">
        <v>0</v>
      </c>
      <c r="W434" s="148">
        <v>0</v>
      </c>
      <c r="X434" s="143">
        <v>0</v>
      </c>
      <c r="Y434" s="138">
        <v>0</v>
      </c>
      <c r="AA434" s="150">
        <v>0</v>
      </c>
      <c r="AB434" s="154"/>
      <c r="AC434" s="148">
        <v>0</v>
      </c>
      <c r="AD434" s="148">
        <v>0</v>
      </c>
      <c r="AE434" s="148">
        <v>0</v>
      </c>
      <c r="AF434" s="148">
        <v>0</v>
      </c>
      <c r="AG434" s="148">
        <v>0</v>
      </c>
      <c r="AH434" s="148">
        <v>0</v>
      </c>
      <c r="AI434" s="148">
        <v>0</v>
      </c>
      <c r="AJ434" s="148">
        <v>0</v>
      </c>
      <c r="AK434" s="148">
        <v>0</v>
      </c>
      <c r="AL434" s="148">
        <v>0</v>
      </c>
      <c r="AM434" s="148">
        <v>0</v>
      </c>
      <c r="AN434" s="148">
        <v>0</v>
      </c>
      <c r="AO434" s="154"/>
      <c r="AP434" s="148">
        <v>0</v>
      </c>
      <c r="AQ434" s="148">
        <v>0</v>
      </c>
      <c r="AR434" s="148">
        <v>0</v>
      </c>
      <c r="AS434" s="148">
        <v>0</v>
      </c>
      <c r="AT434" s="148">
        <v>0</v>
      </c>
      <c r="AU434" s="148">
        <v>0</v>
      </c>
      <c r="AV434" s="148">
        <v>0</v>
      </c>
      <c r="AW434" s="148">
        <v>0</v>
      </c>
      <c r="AX434" s="148">
        <v>0</v>
      </c>
      <c r="AY434" s="148">
        <v>0</v>
      </c>
      <c r="AZ434" s="148">
        <v>0</v>
      </c>
      <c r="BA434" s="148">
        <v>0</v>
      </c>
    </row>
    <row r="435" spans="1:53" s="153" customFormat="1">
      <c r="A435" s="119"/>
      <c r="B435" s="120"/>
      <c r="C435" s="145"/>
      <c r="D435" s="151"/>
      <c r="E435" s="151"/>
      <c r="F435" s="148"/>
      <c r="G435" s="148"/>
      <c r="H435" s="143"/>
      <c r="I435" s="144"/>
      <c r="J435" s="152"/>
      <c r="K435" s="148"/>
      <c r="L435" s="148"/>
      <c r="M435" s="143"/>
      <c r="N435" s="144"/>
      <c r="O435" s="56"/>
      <c r="P435" s="149"/>
      <c r="Q435" s="148"/>
      <c r="R435" s="148"/>
      <c r="S435" s="143"/>
      <c r="T435" s="144"/>
      <c r="U435" s="149"/>
      <c r="V435" s="148"/>
      <c r="W435" s="148"/>
      <c r="X435" s="143"/>
      <c r="Y435" s="138"/>
      <c r="AA435" s="150"/>
      <c r="AB435" s="154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54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</row>
    <row r="436" spans="1:53" s="153" customFormat="1" outlineLevel="2">
      <c r="A436" s="119"/>
      <c r="B436" s="120" t="s">
        <v>1192</v>
      </c>
      <c r="C436" s="145" t="s">
        <v>1193</v>
      </c>
      <c r="D436" s="151"/>
      <c r="E436" s="151"/>
      <c r="F436" s="148"/>
      <c r="G436" s="148"/>
      <c r="H436" s="143">
        <v>0</v>
      </c>
      <c r="I436" s="144">
        <v>0</v>
      </c>
      <c r="J436" s="152"/>
      <c r="K436" s="148"/>
      <c r="L436" s="148"/>
      <c r="M436" s="143">
        <v>0</v>
      </c>
      <c r="N436" s="144">
        <v>0</v>
      </c>
      <c r="O436" s="56"/>
      <c r="P436" s="149"/>
      <c r="Q436" s="148"/>
      <c r="R436" s="148"/>
      <c r="S436" s="143">
        <v>0</v>
      </c>
      <c r="T436" s="144">
        <v>0</v>
      </c>
      <c r="U436" s="149" t="s">
        <v>43</v>
      </c>
      <c r="V436" s="148"/>
      <c r="W436" s="148"/>
      <c r="X436" s="143">
        <v>0</v>
      </c>
      <c r="Y436" s="138">
        <v>0</v>
      </c>
      <c r="AA436" s="150"/>
      <c r="AB436" s="154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54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</row>
    <row r="437" spans="1:53" s="153" customFormat="1">
      <c r="A437" s="119"/>
      <c r="B437" s="120"/>
      <c r="C437" s="145"/>
      <c r="D437" s="151"/>
      <c r="E437" s="151"/>
      <c r="F437" s="148"/>
      <c r="G437" s="148"/>
      <c r="H437" s="143"/>
      <c r="I437" s="144"/>
      <c r="J437" s="152"/>
      <c r="K437" s="148"/>
      <c r="L437" s="148"/>
      <c r="M437" s="143"/>
      <c r="N437" s="144"/>
      <c r="O437" s="56"/>
      <c r="P437" s="149"/>
      <c r="Q437" s="148"/>
      <c r="R437" s="148"/>
      <c r="S437" s="143"/>
      <c r="T437" s="144"/>
      <c r="U437" s="149"/>
      <c r="V437" s="148"/>
      <c r="W437" s="148"/>
      <c r="X437" s="143"/>
      <c r="Y437" s="138"/>
      <c r="AA437" s="150"/>
      <c r="AB437" s="154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54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</row>
    <row r="438" spans="1:53" s="153" customFormat="1" outlineLevel="2">
      <c r="A438" s="119" t="s">
        <v>1194</v>
      </c>
      <c r="B438" s="120" t="s">
        <v>1195</v>
      </c>
      <c r="C438" s="145" t="s">
        <v>1196</v>
      </c>
      <c r="D438" s="151"/>
      <c r="E438" s="151"/>
      <c r="F438" s="148">
        <v>30095.49</v>
      </c>
      <c r="G438" s="148">
        <v>0</v>
      </c>
      <c r="H438" s="143">
        <v>30095.49</v>
      </c>
      <c r="I438" s="144" t="s">
        <v>157</v>
      </c>
      <c r="J438" s="152"/>
      <c r="K438" s="148">
        <v>331050.38</v>
      </c>
      <c r="L438" s="148">
        <v>-2E-3</v>
      </c>
      <c r="M438" s="143">
        <v>331050.38199999998</v>
      </c>
      <c r="N438" s="144" t="s">
        <v>157</v>
      </c>
      <c r="O438" s="56"/>
      <c r="P438" s="149"/>
      <c r="Q438" s="148">
        <v>90286.47</v>
      </c>
      <c r="R438" s="148">
        <v>0</v>
      </c>
      <c r="S438" s="143">
        <v>90286.47</v>
      </c>
      <c r="T438" s="144" t="s">
        <v>157</v>
      </c>
      <c r="U438" s="149"/>
      <c r="V438" s="148">
        <v>331050.38</v>
      </c>
      <c r="W438" s="148">
        <v>11436.977999999999</v>
      </c>
      <c r="X438" s="143">
        <v>319613.402</v>
      </c>
      <c r="Y438" s="138" t="s">
        <v>157</v>
      </c>
      <c r="AA438" s="150">
        <v>11436.98</v>
      </c>
      <c r="AB438" s="154"/>
      <c r="AC438" s="148">
        <v>0</v>
      </c>
      <c r="AD438" s="148">
        <v>0</v>
      </c>
      <c r="AE438" s="148">
        <v>0</v>
      </c>
      <c r="AF438" s="148">
        <v>0</v>
      </c>
      <c r="AG438" s="148">
        <v>0</v>
      </c>
      <c r="AH438" s="148">
        <v>-2E-3</v>
      </c>
      <c r="AI438" s="148">
        <v>0</v>
      </c>
      <c r="AJ438" s="148">
        <v>0</v>
      </c>
      <c r="AK438" s="148">
        <v>0</v>
      </c>
      <c r="AL438" s="148">
        <v>0</v>
      </c>
      <c r="AM438" s="148">
        <v>0</v>
      </c>
      <c r="AN438" s="148">
        <v>0</v>
      </c>
      <c r="AO438" s="154"/>
      <c r="AP438" s="148">
        <v>0</v>
      </c>
      <c r="AQ438" s="148">
        <v>0</v>
      </c>
      <c r="AR438" s="148">
        <v>90286.46</v>
      </c>
      <c r="AS438" s="148">
        <v>30095.49</v>
      </c>
      <c r="AT438" s="148">
        <v>30095.49</v>
      </c>
      <c r="AU438" s="148">
        <v>30095.49</v>
      </c>
      <c r="AV438" s="148">
        <v>30095.49</v>
      </c>
      <c r="AW438" s="148">
        <v>30095.49</v>
      </c>
      <c r="AX438" s="148">
        <v>30095.49</v>
      </c>
      <c r="AY438" s="148">
        <v>30095.49</v>
      </c>
      <c r="AZ438" s="148">
        <v>30095.49</v>
      </c>
      <c r="BA438" s="148">
        <v>0</v>
      </c>
    </row>
    <row r="439" spans="1:53" s="46" customFormat="1" outlineLevel="2">
      <c r="A439" s="46" t="s">
        <v>1197</v>
      </c>
      <c r="B439" s="47" t="s">
        <v>1198</v>
      </c>
      <c r="C439" s="48" t="s">
        <v>1199</v>
      </c>
      <c r="D439" s="49"/>
      <c r="E439" s="50"/>
      <c r="F439" s="51">
        <v>1133689.9099999999</v>
      </c>
      <c r="G439" s="51">
        <v>86086.42</v>
      </c>
      <c r="H439" s="52">
        <v>1047603.4899999999</v>
      </c>
      <c r="I439" s="53" t="s">
        <v>157</v>
      </c>
      <c r="J439" s="54"/>
      <c r="K439" s="51">
        <v>10517348.5</v>
      </c>
      <c r="L439" s="51">
        <v>4567717.1399999997</v>
      </c>
      <c r="M439" s="52">
        <v>5949631.3600000003</v>
      </c>
      <c r="N439" s="53">
        <v>1.3025393599569524</v>
      </c>
      <c r="O439" s="55"/>
      <c r="P439" s="54"/>
      <c r="Q439" s="51">
        <v>2104418.5</v>
      </c>
      <c r="R439" s="51">
        <v>1049418.1599999999</v>
      </c>
      <c r="S439" s="52">
        <v>1055000.3400000001</v>
      </c>
      <c r="T439" s="53">
        <v>1.0053193095114727</v>
      </c>
      <c r="U439" s="54"/>
      <c r="V439" s="51">
        <v>11762183.01</v>
      </c>
      <c r="W439" s="51">
        <v>5393389.3599999994</v>
      </c>
      <c r="X439" s="52">
        <v>6368793.6500000004</v>
      </c>
      <c r="Y439" s="53">
        <v>1.1808518215343535</v>
      </c>
      <c r="Z439" s="56"/>
      <c r="AA439" s="57">
        <v>825672.22</v>
      </c>
      <c r="AB439" s="58"/>
      <c r="AC439" s="59">
        <v>777367.49</v>
      </c>
      <c r="AD439" s="59">
        <v>718278.27</v>
      </c>
      <c r="AE439" s="59">
        <v>422540.91000000003</v>
      </c>
      <c r="AF439" s="59">
        <v>270189.99</v>
      </c>
      <c r="AG439" s="59">
        <v>437114.42</v>
      </c>
      <c r="AH439" s="59">
        <v>-150242.76999999999</v>
      </c>
      <c r="AI439" s="59">
        <v>545390.24</v>
      </c>
      <c r="AJ439" s="59">
        <v>497660.43</v>
      </c>
      <c r="AK439" s="59">
        <v>230839.01</v>
      </c>
      <c r="AL439" s="59">
        <v>732492.73</v>
      </c>
      <c r="AM439" s="59">
        <v>86086.42</v>
      </c>
      <c r="AN439" s="59">
        <v>1244834.51</v>
      </c>
      <c r="AO439" s="58"/>
      <c r="AP439" s="59">
        <v>1134084.1200000001</v>
      </c>
      <c r="AQ439" s="59">
        <v>1249633.94</v>
      </c>
      <c r="AR439" s="59">
        <v>655805.89</v>
      </c>
      <c r="AS439" s="59">
        <v>958554.97</v>
      </c>
      <c r="AT439" s="59">
        <v>560614.15</v>
      </c>
      <c r="AU439" s="59">
        <v>903454.26</v>
      </c>
      <c r="AV439" s="59">
        <v>1007139.77</v>
      </c>
      <c r="AW439" s="59">
        <v>1943642.9</v>
      </c>
      <c r="AX439" s="59">
        <v>-98846.720000000001</v>
      </c>
      <c r="AY439" s="59">
        <v>1069575.31</v>
      </c>
      <c r="AZ439" s="59">
        <v>1133689.9099999999</v>
      </c>
      <c r="BA439" s="59">
        <v>0</v>
      </c>
    </row>
    <row r="440" spans="1:53" s="46" customFormat="1" outlineLevel="2">
      <c r="A440" s="46" t="s">
        <v>1200</v>
      </c>
      <c r="B440" s="47" t="s">
        <v>1201</v>
      </c>
      <c r="C440" s="48" t="s">
        <v>1202</v>
      </c>
      <c r="D440" s="49"/>
      <c r="E440" s="50"/>
      <c r="F440" s="51">
        <v>1163785.3999999999</v>
      </c>
      <c r="G440" s="51">
        <v>86086.42</v>
      </c>
      <c r="H440" s="52">
        <v>1077698.98</v>
      </c>
      <c r="I440" s="53" t="s">
        <v>157</v>
      </c>
      <c r="J440" s="54"/>
      <c r="K440" s="51">
        <v>10848398.880000001</v>
      </c>
      <c r="L440" s="51">
        <v>4567717.1379999993</v>
      </c>
      <c r="M440" s="52">
        <v>6280681.7420000015</v>
      </c>
      <c r="N440" s="53">
        <v>1.3750154732107676</v>
      </c>
      <c r="O440" s="55"/>
      <c r="P440" s="54"/>
      <c r="Q440" s="51">
        <v>2194704.9700000002</v>
      </c>
      <c r="R440" s="51">
        <v>1049418.1599999999</v>
      </c>
      <c r="S440" s="52">
        <v>1145286.8100000003</v>
      </c>
      <c r="T440" s="53">
        <v>1.091354098541615</v>
      </c>
      <c r="U440" s="54"/>
      <c r="V440" s="51">
        <v>12093233.390000001</v>
      </c>
      <c r="W440" s="51">
        <v>5404826.3379999995</v>
      </c>
      <c r="X440" s="52">
        <v>6688407.0520000011</v>
      </c>
      <c r="Y440" s="53">
        <v>1.237487873565051</v>
      </c>
      <c r="Z440" s="56"/>
      <c r="AA440" s="57">
        <v>837109.2</v>
      </c>
      <c r="AB440" s="58"/>
      <c r="AC440" s="59">
        <v>777367.49</v>
      </c>
      <c r="AD440" s="59">
        <v>718278.27</v>
      </c>
      <c r="AE440" s="59">
        <v>422540.91000000003</v>
      </c>
      <c r="AF440" s="59">
        <v>270189.99</v>
      </c>
      <c r="AG440" s="59">
        <v>437114.42</v>
      </c>
      <c r="AH440" s="59">
        <v>-150242.772</v>
      </c>
      <c r="AI440" s="59">
        <v>545390.24</v>
      </c>
      <c r="AJ440" s="59">
        <v>497660.43</v>
      </c>
      <c r="AK440" s="59">
        <v>230839.01</v>
      </c>
      <c r="AL440" s="59">
        <v>732492.73</v>
      </c>
      <c r="AM440" s="59">
        <v>86086.42</v>
      </c>
      <c r="AN440" s="59">
        <v>1244834.51</v>
      </c>
      <c r="AO440" s="58"/>
      <c r="AP440" s="59">
        <v>1134084.1200000001</v>
      </c>
      <c r="AQ440" s="59">
        <v>1249633.94</v>
      </c>
      <c r="AR440" s="59">
        <v>746092.35</v>
      </c>
      <c r="AS440" s="59">
        <v>988650.46</v>
      </c>
      <c r="AT440" s="59">
        <v>590709.64</v>
      </c>
      <c r="AU440" s="59">
        <v>933549.75</v>
      </c>
      <c r="AV440" s="59">
        <v>1037235.26</v>
      </c>
      <c r="AW440" s="59">
        <v>1973738.39</v>
      </c>
      <c r="AX440" s="59">
        <v>-68751.23</v>
      </c>
      <c r="AY440" s="59">
        <v>1099670.8</v>
      </c>
      <c r="AZ440" s="59">
        <v>1163785.3999999999</v>
      </c>
      <c r="BA440" s="59">
        <v>0</v>
      </c>
    </row>
    <row r="441" spans="1:53" s="153" customFormat="1">
      <c r="A441" s="119"/>
      <c r="B441" s="120"/>
      <c r="C441" s="145"/>
      <c r="D441" s="151"/>
      <c r="E441" s="151"/>
      <c r="F441" s="148"/>
      <c r="G441" s="148"/>
      <c r="H441" s="143"/>
      <c r="I441" s="144"/>
      <c r="J441" s="152"/>
      <c r="K441" s="148"/>
      <c r="L441" s="148"/>
      <c r="M441" s="143"/>
      <c r="N441" s="144"/>
      <c r="O441" s="56"/>
      <c r="P441" s="149"/>
      <c r="Q441" s="148"/>
      <c r="R441" s="148"/>
      <c r="S441" s="143"/>
      <c r="T441" s="144"/>
      <c r="U441" s="149"/>
      <c r="V441" s="148"/>
      <c r="W441" s="148"/>
      <c r="X441" s="143"/>
      <c r="Y441" s="138"/>
      <c r="AA441" s="150"/>
      <c r="AB441" s="154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54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</row>
    <row r="442" spans="1:53" s="153" customFormat="1" outlineLevel="2">
      <c r="A442" s="119" t="s">
        <v>1203</v>
      </c>
      <c r="B442" s="120" t="s">
        <v>1204</v>
      </c>
      <c r="C442" s="145" t="s">
        <v>1205</v>
      </c>
      <c r="D442" s="151"/>
      <c r="E442" s="151"/>
      <c r="F442" s="148">
        <v>0</v>
      </c>
      <c r="G442" s="148">
        <v>0</v>
      </c>
      <c r="H442" s="143">
        <v>0</v>
      </c>
      <c r="I442" s="144">
        <v>0</v>
      </c>
      <c r="J442" s="152"/>
      <c r="K442" s="148">
        <v>0</v>
      </c>
      <c r="L442" s="148">
        <v>0</v>
      </c>
      <c r="M442" s="143">
        <v>0</v>
      </c>
      <c r="N442" s="144">
        <v>0</v>
      </c>
      <c r="O442" s="56"/>
      <c r="P442" s="149"/>
      <c r="Q442" s="148">
        <v>0</v>
      </c>
      <c r="R442" s="148">
        <v>0</v>
      </c>
      <c r="S442" s="143">
        <v>0</v>
      </c>
      <c r="T442" s="144">
        <v>0</v>
      </c>
      <c r="U442" s="149"/>
      <c r="V442" s="148">
        <v>0</v>
      </c>
      <c r="W442" s="148">
        <v>0</v>
      </c>
      <c r="X442" s="143">
        <v>0</v>
      </c>
      <c r="Y442" s="138">
        <v>0</v>
      </c>
      <c r="AA442" s="150">
        <v>0</v>
      </c>
      <c r="AB442" s="154"/>
      <c r="AC442" s="148">
        <v>0</v>
      </c>
      <c r="AD442" s="148">
        <v>0</v>
      </c>
      <c r="AE442" s="148">
        <v>0</v>
      </c>
      <c r="AF442" s="148">
        <v>0</v>
      </c>
      <c r="AG442" s="148">
        <v>0</v>
      </c>
      <c r="AH442" s="148">
        <v>0</v>
      </c>
      <c r="AI442" s="148">
        <v>0</v>
      </c>
      <c r="AJ442" s="148">
        <v>0</v>
      </c>
      <c r="AK442" s="148">
        <v>0</v>
      </c>
      <c r="AL442" s="148">
        <v>0</v>
      </c>
      <c r="AM442" s="148">
        <v>0</v>
      </c>
      <c r="AN442" s="148">
        <v>0</v>
      </c>
      <c r="AO442" s="154"/>
      <c r="AP442" s="148">
        <v>0</v>
      </c>
      <c r="AQ442" s="148">
        <v>0</v>
      </c>
      <c r="AR442" s="148">
        <v>0</v>
      </c>
      <c r="AS442" s="148">
        <v>0</v>
      </c>
      <c r="AT442" s="148">
        <v>0</v>
      </c>
      <c r="AU442" s="148">
        <v>0</v>
      </c>
      <c r="AV442" s="148">
        <v>0</v>
      </c>
      <c r="AW442" s="148">
        <v>0</v>
      </c>
      <c r="AX442" s="148">
        <v>0</v>
      </c>
      <c r="AY442" s="148">
        <v>0</v>
      </c>
      <c r="AZ442" s="148">
        <v>0</v>
      </c>
      <c r="BA442" s="148">
        <v>0</v>
      </c>
    </row>
    <row r="443" spans="1:53" s="153" customFormat="1">
      <c r="A443" s="119"/>
      <c r="B443" s="120"/>
      <c r="C443" s="145"/>
      <c r="D443" s="151"/>
      <c r="E443" s="151"/>
      <c r="F443" s="148"/>
      <c r="G443" s="148"/>
      <c r="H443" s="143"/>
      <c r="I443" s="144"/>
      <c r="J443" s="152"/>
      <c r="K443" s="148"/>
      <c r="L443" s="148"/>
      <c r="M443" s="143"/>
      <c r="N443" s="144"/>
      <c r="O443" s="56"/>
      <c r="P443" s="149"/>
      <c r="Q443" s="148"/>
      <c r="R443" s="148"/>
      <c r="S443" s="143"/>
      <c r="T443" s="144"/>
      <c r="U443" s="149"/>
      <c r="V443" s="148"/>
      <c r="W443" s="148"/>
      <c r="X443" s="143"/>
      <c r="Y443" s="138"/>
      <c r="AA443" s="150"/>
      <c r="AB443" s="154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54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</row>
    <row r="444" spans="1:53" s="153" customFormat="1" outlineLevel="2">
      <c r="A444" s="119" t="s">
        <v>1206</v>
      </c>
      <c r="B444" s="120" t="s">
        <v>1207</v>
      </c>
      <c r="C444" s="145" t="s">
        <v>1208</v>
      </c>
      <c r="D444" s="151"/>
      <c r="E444" s="151"/>
      <c r="F444" s="148">
        <v>237400.61000000002</v>
      </c>
      <c r="G444" s="148">
        <v>266401.36</v>
      </c>
      <c r="H444" s="143">
        <v>-29000.749999999971</v>
      </c>
      <c r="I444" s="144">
        <v>-0.10886111842672264</v>
      </c>
      <c r="J444" s="152"/>
      <c r="K444" s="148">
        <v>2847059.45</v>
      </c>
      <c r="L444" s="148">
        <v>2827739.65</v>
      </c>
      <c r="M444" s="143">
        <v>19319.800000000279</v>
      </c>
      <c r="N444" s="144">
        <v>6.832241433542257E-3</v>
      </c>
      <c r="O444" s="56"/>
      <c r="P444" s="149"/>
      <c r="Q444" s="148">
        <v>728338.20000000007</v>
      </c>
      <c r="R444" s="148">
        <v>814327.31</v>
      </c>
      <c r="S444" s="143">
        <v>-85989.109999999986</v>
      </c>
      <c r="T444" s="144">
        <v>-0.10559526733789633</v>
      </c>
      <c r="U444" s="149"/>
      <c r="V444" s="148">
        <v>3297452.22</v>
      </c>
      <c r="W444" s="148">
        <v>3154433.31</v>
      </c>
      <c r="X444" s="143">
        <v>143018.91000000015</v>
      </c>
      <c r="Y444" s="138">
        <v>4.5339018436880554E-2</v>
      </c>
      <c r="AA444" s="150">
        <v>326693.66000000003</v>
      </c>
      <c r="AB444" s="154"/>
      <c r="AC444" s="148">
        <v>323858.43</v>
      </c>
      <c r="AD444" s="148">
        <v>236772.32</v>
      </c>
      <c r="AE444" s="148">
        <v>195950.21</v>
      </c>
      <c r="AF444" s="148">
        <v>300831.33</v>
      </c>
      <c r="AG444" s="148">
        <v>217973.56</v>
      </c>
      <c r="AH444" s="148">
        <v>253292.69</v>
      </c>
      <c r="AI444" s="148">
        <v>246589.86000000002</v>
      </c>
      <c r="AJ444" s="148">
        <v>238143.94</v>
      </c>
      <c r="AK444" s="148">
        <v>300544.23</v>
      </c>
      <c r="AL444" s="148">
        <v>247381.72</v>
      </c>
      <c r="AM444" s="148">
        <v>266401.36</v>
      </c>
      <c r="AN444" s="148">
        <v>450392.77</v>
      </c>
      <c r="AO444" s="154"/>
      <c r="AP444" s="148">
        <v>241496.13</v>
      </c>
      <c r="AQ444" s="148">
        <v>315308.51</v>
      </c>
      <c r="AR444" s="148">
        <v>329972.2</v>
      </c>
      <c r="AS444" s="148">
        <v>255773.39</v>
      </c>
      <c r="AT444" s="148">
        <v>233357.69</v>
      </c>
      <c r="AU444" s="148">
        <v>262649.53000000003</v>
      </c>
      <c r="AV444" s="148">
        <v>237914.78</v>
      </c>
      <c r="AW444" s="148">
        <v>242249.02000000002</v>
      </c>
      <c r="AX444" s="148">
        <v>271746.90000000002</v>
      </c>
      <c r="AY444" s="148">
        <v>219190.69</v>
      </c>
      <c r="AZ444" s="148">
        <v>237400.61000000002</v>
      </c>
      <c r="BA444" s="148">
        <v>-10897.300000000001</v>
      </c>
    </row>
    <row r="445" spans="1:53" s="46" customFormat="1" outlineLevel="2">
      <c r="A445" s="46" t="s">
        <v>1209</v>
      </c>
      <c r="B445" s="47" t="s">
        <v>1210</v>
      </c>
      <c r="C445" s="48" t="s">
        <v>1211</v>
      </c>
      <c r="D445" s="49"/>
      <c r="E445" s="50"/>
      <c r="F445" s="51">
        <v>349.59000000000003</v>
      </c>
      <c r="G445" s="51">
        <v>-64.66</v>
      </c>
      <c r="H445" s="52">
        <v>414.25</v>
      </c>
      <c r="I445" s="53">
        <v>6.4065883080729975</v>
      </c>
      <c r="J445" s="54"/>
      <c r="K445" s="51">
        <v>13371.24</v>
      </c>
      <c r="L445" s="51">
        <v>5479.1500000000005</v>
      </c>
      <c r="M445" s="52">
        <v>7892.0899999999992</v>
      </c>
      <c r="N445" s="53">
        <v>1.4403858262686728</v>
      </c>
      <c r="O445" s="55"/>
      <c r="P445" s="54"/>
      <c r="Q445" s="51">
        <v>543.61</v>
      </c>
      <c r="R445" s="51">
        <v>160.28</v>
      </c>
      <c r="S445" s="52">
        <v>383.33000000000004</v>
      </c>
      <c r="T445" s="53">
        <v>2.3916271524831547</v>
      </c>
      <c r="U445" s="54"/>
      <c r="V445" s="51">
        <v>17602.88</v>
      </c>
      <c r="W445" s="51">
        <v>18351.57</v>
      </c>
      <c r="X445" s="52">
        <v>-748.68999999999869</v>
      </c>
      <c r="Y445" s="53">
        <v>-4.0797054420956831E-2</v>
      </c>
      <c r="Z445" s="56"/>
      <c r="AA445" s="57">
        <v>12872.42</v>
      </c>
      <c r="AB445" s="58"/>
      <c r="AC445" s="59">
        <v>4968.3100000000004</v>
      </c>
      <c r="AD445" s="59">
        <v>-659.15</v>
      </c>
      <c r="AE445" s="59">
        <v>689.82</v>
      </c>
      <c r="AF445" s="59">
        <v>313.07</v>
      </c>
      <c r="AG445" s="59">
        <v>-46.28</v>
      </c>
      <c r="AH445" s="59">
        <v>86.52</v>
      </c>
      <c r="AI445" s="59">
        <v>-41.69</v>
      </c>
      <c r="AJ445" s="59">
        <v>8.27</v>
      </c>
      <c r="AK445" s="59">
        <v>51.19</v>
      </c>
      <c r="AL445" s="59">
        <v>173.75</v>
      </c>
      <c r="AM445" s="59">
        <v>-64.66</v>
      </c>
      <c r="AN445" s="59">
        <v>4231.6400000000003</v>
      </c>
      <c r="AO445" s="58"/>
      <c r="AP445" s="59">
        <v>13506.630000000001</v>
      </c>
      <c r="AQ445" s="59">
        <v>-1655.3500000000001</v>
      </c>
      <c r="AR445" s="59">
        <v>495.19</v>
      </c>
      <c r="AS445" s="59">
        <v>52.910000000000004</v>
      </c>
      <c r="AT445" s="59">
        <v>84.37</v>
      </c>
      <c r="AU445" s="59">
        <v>108.10000000000001</v>
      </c>
      <c r="AV445" s="59">
        <v>232.44</v>
      </c>
      <c r="AW445" s="59">
        <v>3.34</v>
      </c>
      <c r="AX445" s="59">
        <v>52.1</v>
      </c>
      <c r="AY445" s="59">
        <v>141.92000000000002</v>
      </c>
      <c r="AZ445" s="59">
        <v>349.59000000000003</v>
      </c>
      <c r="BA445" s="59">
        <v>-76.12</v>
      </c>
    </row>
    <row r="446" spans="1:53" s="46" customFormat="1" outlineLevel="2">
      <c r="A446" s="46" t="s">
        <v>1213</v>
      </c>
      <c r="B446" s="47" t="s">
        <v>1214</v>
      </c>
      <c r="C446" s="48" t="s">
        <v>1212</v>
      </c>
      <c r="D446" s="49"/>
      <c r="E446" s="50"/>
      <c r="F446" s="51">
        <v>0</v>
      </c>
      <c r="G446" s="51">
        <v>0</v>
      </c>
      <c r="H446" s="52">
        <v>0</v>
      </c>
      <c r="I446" s="53">
        <v>0</v>
      </c>
      <c r="J446" s="54"/>
      <c r="K446" s="51">
        <v>0</v>
      </c>
      <c r="L446" s="51">
        <v>1609768.3399999999</v>
      </c>
      <c r="M446" s="52">
        <v>-1609768.3399999999</v>
      </c>
      <c r="N446" s="53" t="s">
        <v>157</v>
      </c>
      <c r="O446" s="55"/>
      <c r="P446" s="54"/>
      <c r="Q446" s="51">
        <v>0</v>
      </c>
      <c r="R446" s="51">
        <v>1752.78</v>
      </c>
      <c r="S446" s="52">
        <v>-1752.78</v>
      </c>
      <c r="T446" s="53" t="s">
        <v>157</v>
      </c>
      <c r="U446" s="54"/>
      <c r="V446" s="51">
        <v>3662.21</v>
      </c>
      <c r="W446" s="51">
        <v>2972463.3499999996</v>
      </c>
      <c r="X446" s="52">
        <v>-2968801.1399999997</v>
      </c>
      <c r="Y446" s="53">
        <v>-0.99876795453171863</v>
      </c>
      <c r="Z446" s="56"/>
      <c r="AA446" s="57">
        <v>1362695.01</v>
      </c>
      <c r="AB446" s="58"/>
      <c r="AC446" s="59">
        <v>274071</v>
      </c>
      <c r="AD446" s="59">
        <v>274071</v>
      </c>
      <c r="AE446" s="59">
        <v>274071</v>
      </c>
      <c r="AF446" s="59">
        <v>274071</v>
      </c>
      <c r="AG446" s="59">
        <v>274071</v>
      </c>
      <c r="AH446" s="59">
        <v>237660.56</v>
      </c>
      <c r="AI446" s="59">
        <v>0</v>
      </c>
      <c r="AJ446" s="59">
        <v>0</v>
      </c>
      <c r="AK446" s="59">
        <v>1752.78</v>
      </c>
      <c r="AL446" s="59">
        <v>0</v>
      </c>
      <c r="AM446" s="59">
        <v>0</v>
      </c>
      <c r="AN446" s="59">
        <v>3662.21</v>
      </c>
      <c r="AO446" s="58"/>
      <c r="AP446" s="59">
        <v>0</v>
      </c>
      <c r="AQ446" s="59">
        <v>0</v>
      </c>
      <c r="AR446" s="59">
        <v>0</v>
      </c>
      <c r="AS446" s="59">
        <v>0</v>
      </c>
      <c r="AT446" s="59">
        <v>0</v>
      </c>
      <c r="AU446" s="59">
        <v>0</v>
      </c>
      <c r="AV446" s="59">
        <v>0</v>
      </c>
      <c r="AW446" s="59">
        <v>0</v>
      </c>
      <c r="AX446" s="59">
        <v>0</v>
      </c>
      <c r="AY446" s="59">
        <v>0</v>
      </c>
      <c r="AZ446" s="59">
        <v>0</v>
      </c>
      <c r="BA446" s="59">
        <v>0</v>
      </c>
    </row>
    <row r="447" spans="1:53" s="46" customFormat="1" outlineLevel="2">
      <c r="A447" s="46" t="s">
        <v>1215</v>
      </c>
      <c r="B447" s="47" t="s">
        <v>1216</v>
      </c>
      <c r="C447" s="48" t="s">
        <v>1212</v>
      </c>
      <c r="D447" s="49"/>
      <c r="E447" s="50"/>
      <c r="F447" s="51">
        <v>0</v>
      </c>
      <c r="G447" s="51">
        <v>1490774.5</v>
      </c>
      <c r="H447" s="52">
        <v>-1490774.5</v>
      </c>
      <c r="I447" s="53" t="s">
        <v>157</v>
      </c>
      <c r="J447" s="54"/>
      <c r="K447" s="51">
        <v>1523797.65</v>
      </c>
      <c r="L447" s="51">
        <v>14875167.029999999</v>
      </c>
      <c r="M447" s="52">
        <v>-13351369.379999999</v>
      </c>
      <c r="N447" s="53">
        <v>-0.89756097212711428</v>
      </c>
      <c r="O447" s="55"/>
      <c r="P447" s="54"/>
      <c r="Q447" s="51">
        <v>0</v>
      </c>
      <c r="R447" s="51">
        <v>4467828.03</v>
      </c>
      <c r="S447" s="52">
        <v>-4467828.03</v>
      </c>
      <c r="T447" s="53" t="s">
        <v>157</v>
      </c>
      <c r="U447" s="54"/>
      <c r="V447" s="51">
        <v>3014576.15</v>
      </c>
      <c r="W447" s="51">
        <v>14875167.029999999</v>
      </c>
      <c r="X447" s="52">
        <v>-11860590.879999999</v>
      </c>
      <c r="Y447" s="53">
        <v>-0.79734169411877853</v>
      </c>
      <c r="Z447" s="56"/>
      <c r="AA447" s="57">
        <v>0</v>
      </c>
      <c r="AB447" s="58"/>
      <c r="AC447" s="59">
        <v>1236808</v>
      </c>
      <c r="AD447" s="59">
        <v>1236808</v>
      </c>
      <c r="AE447" s="59">
        <v>1236808</v>
      </c>
      <c r="AF447" s="59">
        <v>1236808</v>
      </c>
      <c r="AG447" s="59">
        <v>1236808</v>
      </c>
      <c r="AH447" s="59">
        <v>1236808</v>
      </c>
      <c r="AI447" s="59">
        <v>1493245.5</v>
      </c>
      <c r="AJ447" s="59">
        <v>1493245.5</v>
      </c>
      <c r="AK447" s="59">
        <v>1486279.03</v>
      </c>
      <c r="AL447" s="59">
        <v>1490774.5</v>
      </c>
      <c r="AM447" s="59">
        <v>1490774.5</v>
      </c>
      <c r="AN447" s="59">
        <v>1490778.5</v>
      </c>
      <c r="AO447" s="58"/>
      <c r="AP447" s="59">
        <v>253966.5</v>
      </c>
      <c r="AQ447" s="59">
        <v>253966.5</v>
      </c>
      <c r="AR447" s="59">
        <v>253966.5</v>
      </c>
      <c r="AS447" s="59">
        <v>253966.5</v>
      </c>
      <c r="AT447" s="59">
        <v>253966.5</v>
      </c>
      <c r="AU447" s="59">
        <v>253965.15</v>
      </c>
      <c r="AV447" s="59">
        <v>0</v>
      </c>
      <c r="AW447" s="59">
        <v>0</v>
      </c>
      <c r="AX447" s="59">
        <v>0</v>
      </c>
      <c r="AY447" s="59">
        <v>0</v>
      </c>
      <c r="AZ447" s="59">
        <v>0</v>
      </c>
      <c r="BA447" s="59">
        <v>0</v>
      </c>
    </row>
    <row r="448" spans="1:53" s="46" customFormat="1" outlineLevel="2">
      <c r="A448" s="46" t="s">
        <v>1757</v>
      </c>
      <c r="B448" s="47" t="s">
        <v>1758</v>
      </c>
      <c r="C448" s="48" t="s">
        <v>1212</v>
      </c>
      <c r="D448" s="49"/>
      <c r="E448" s="50"/>
      <c r="F448" s="51">
        <v>1515133.5</v>
      </c>
      <c r="G448" s="51">
        <v>0</v>
      </c>
      <c r="H448" s="52">
        <v>1515133.5</v>
      </c>
      <c r="I448" s="53" t="s">
        <v>157</v>
      </c>
      <c r="J448" s="54"/>
      <c r="K448" s="51">
        <v>15131972.4</v>
      </c>
      <c r="L448" s="51">
        <v>0</v>
      </c>
      <c r="M448" s="52">
        <v>15131972.4</v>
      </c>
      <c r="N448" s="53" t="s">
        <v>157</v>
      </c>
      <c r="O448" s="55"/>
      <c r="P448" s="54"/>
      <c r="Q448" s="51">
        <v>4541541.4000000004</v>
      </c>
      <c r="R448" s="51">
        <v>0</v>
      </c>
      <c r="S448" s="52">
        <v>4541541.4000000004</v>
      </c>
      <c r="T448" s="53" t="s">
        <v>157</v>
      </c>
      <c r="U448" s="54"/>
      <c r="V448" s="51">
        <v>15131972.4</v>
      </c>
      <c r="W448" s="51">
        <v>0</v>
      </c>
      <c r="X448" s="52">
        <v>15131972.4</v>
      </c>
      <c r="Y448" s="53" t="s">
        <v>157</v>
      </c>
      <c r="Z448" s="56"/>
      <c r="AA448" s="57">
        <v>0</v>
      </c>
      <c r="AB448" s="58"/>
      <c r="AC448" s="59">
        <v>0</v>
      </c>
      <c r="AD448" s="59">
        <v>0</v>
      </c>
      <c r="AE448" s="59">
        <v>0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v>0</v>
      </c>
      <c r="AM448" s="59">
        <v>0</v>
      </c>
      <c r="AN448" s="59">
        <v>0</v>
      </c>
      <c r="AO448" s="58"/>
      <c r="AP448" s="59">
        <v>1259511</v>
      </c>
      <c r="AQ448" s="59">
        <v>1259511</v>
      </c>
      <c r="AR448" s="59">
        <v>1259511</v>
      </c>
      <c r="AS448" s="59">
        <v>1259511</v>
      </c>
      <c r="AT448" s="59">
        <v>1259511</v>
      </c>
      <c r="AU448" s="59">
        <v>1259511</v>
      </c>
      <c r="AV448" s="59">
        <v>1516682.5</v>
      </c>
      <c r="AW448" s="59">
        <v>1516682.5</v>
      </c>
      <c r="AX448" s="59">
        <v>1511274.4</v>
      </c>
      <c r="AY448" s="59">
        <v>1515133.5</v>
      </c>
      <c r="AZ448" s="59">
        <v>1515133.5</v>
      </c>
      <c r="BA448" s="59">
        <v>0</v>
      </c>
    </row>
    <row r="449" spans="1:53" s="46" customFormat="1" outlineLevel="2">
      <c r="A449" s="46" t="s">
        <v>1759</v>
      </c>
      <c r="B449" s="47" t="s">
        <v>1760</v>
      </c>
      <c r="C449" s="48" t="s">
        <v>1212</v>
      </c>
      <c r="D449" s="49"/>
      <c r="E449" s="50"/>
      <c r="F449" s="51">
        <v>0</v>
      </c>
      <c r="G449" s="51">
        <v>0</v>
      </c>
      <c r="H449" s="52">
        <v>0</v>
      </c>
      <c r="I449" s="53">
        <v>0</v>
      </c>
      <c r="J449" s="54"/>
      <c r="K449" s="51">
        <v>0</v>
      </c>
      <c r="L449" s="51">
        <v>0</v>
      </c>
      <c r="M449" s="52">
        <v>0</v>
      </c>
      <c r="N449" s="53">
        <v>0</v>
      </c>
      <c r="O449" s="55"/>
      <c r="P449" s="54"/>
      <c r="Q449" s="51">
        <v>0</v>
      </c>
      <c r="R449" s="51">
        <v>0</v>
      </c>
      <c r="S449" s="52">
        <v>0</v>
      </c>
      <c r="T449" s="53">
        <v>0</v>
      </c>
      <c r="U449" s="54"/>
      <c r="V449" s="51">
        <v>0</v>
      </c>
      <c r="W449" s="51">
        <v>0</v>
      </c>
      <c r="X449" s="52">
        <v>0</v>
      </c>
      <c r="Y449" s="53">
        <v>0</v>
      </c>
      <c r="Z449" s="56"/>
      <c r="AA449" s="57">
        <v>0</v>
      </c>
      <c r="AB449" s="58"/>
      <c r="AC449" s="59">
        <v>0</v>
      </c>
      <c r="AD449" s="59">
        <v>0</v>
      </c>
      <c r="AE449" s="59">
        <v>0</v>
      </c>
      <c r="AF449" s="59">
        <v>0</v>
      </c>
      <c r="AG449" s="59">
        <v>0</v>
      </c>
      <c r="AH449" s="59">
        <v>0</v>
      </c>
      <c r="AI449" s="59">
        <v>0</v>
      </c>
      <c r="AJ449" s="59">
        <v>0</v>
      </c>
      <c r="AK449" s="59">
        <v>0</v>
      </c>
      <c r="AL449" s="59">
        <v>0</v>
      </c>
      <c r="AM449" s="59">
        <v>0</v>
      </c>
      <c r="AN449" s="59">
        <v>0</v>
      </c>
      <c r="AO449" s="58"/>
      <c r="AP449" s="59">
        <v>0</v>
      </c>
      <c r="AQ449" s="59">
        <v>0</v>
      </c>
      <c r="AR449" s="59">
        <v>0</v>
      </c>
      <c r="AS449" s="59">
        <v>0</v>
      </c>
      <c r="AT449" s="59">
        <v>0</v>
      </c>
      <c r="AU449" s="59">
        <v>0</v>
      </c>
      <c r="AV449" s="59">
        <v>6600</v>
      </c>
      <c r="AW449" s="59">
        <v>-6600</v>
      </c>
      <c r="AX449" s="59">
        <v>0</v>
      </c>
      <c r="AY449" s="59">
        <v>0</v>
      </c>
      <c r="AZ449" s="59">
        <v>0</v>
      </c>
      <c r="BA449" s="59">
        <v>0</v>
      </c>
    </row>
    <row r="450" spans="1:53" s="46" customFormat="1" outlineLevel="2">
      <c r="A450" s="46" t="s">
        <v>1218</v>
      </c>
      <c r="B450" s="47" t="s">
        <v>1219</v>
      </c>
      <c r="C450" s="48" t="s">
        <v>1217</v>
      </c>
      <c r="D450" s="49"/>
      <c r="E450" s="50"/>
      <c r="F450" s="51">
        <v>0</v>
      </c>
      <c r="G450" s="51">
        <v>0</v>
      </c>
      <c r="H450" s="52">
        <v>0</v>
      </c>
      <c r="I450" s="53">
        <v>0</v>
      </c>
      <c r="J450" s="54"/>
      <c r="K450" s="51">
        <v>-2397.15</v>
      </c>
      <c r="L450" s="51">
        <v>-1199</v>
      </c>
      <c r="M450" s="52">
        <v>-1198.1500000000001</v>
      </c>
      <c r="N450" s="53">
        <v>-0.99929107589658051</v>
      </c>
      <c r="O450" s="55"/>
      <c r="P450" s="54"/>
      <c r="Q450" s="51">
        <v>0</v>
      </c>
      <c r="R450" s="51">
        <v>0</v>
      </c>
      <c r="S450" s="52">
        <v>0</v>
      </c>
      <c r="T450" s="53">
        <v>0</v>
      </c>
      <c r="U450" s="54"/>
      <c r="V450" s="51">
        <v>-2397.15</v>
      </c>
      <c r="W450" s="51">
        <v>532.27</v>
      </c>
      <c r="X450" s="52">
        <v>-2929.42</v>
      </c>
      <c r="Y450" s="53">
        <v>-5.5036353730249692</v>
      </c>
      <c r="Z450" s="56"/>
      <c r="AA450" s="57">
        <v>1731.27</v>
      </c>
      <c r="AB450" s="58"/>
      <c r="AC450" s="59">
        <v>0</v>
      </c>
      <c r="AD450" s="59">
        <v>-1199</v>
      </c>
      <c r="AE450" s="59">
        <v>0</v>
      </c>
      <c r="AF450" s="59">
        <v>0</v>
      </c>
      <c r="AG450" s="59">
        <v>0</v>
      </c>
      <c r="AH450" s="59">
        <v>0</v>
      </c>
      <c r="AI450" s="59">
        <v>0</v>
      </c>
      <c r="AJ450" s="59">
        <v>0</v>
      </c>
      <c r="AK450" s="59">
        <v>0</v>
      </c>
      <c r="AL450" s="59">
        <v>0</v>
      </c>
      <c r="AM450" s="59">
        <v>0</v>
      </c>
      <c r="AN450" s="59">
        <v>0</v>
      </c>
      <c r="AO450" s="58"/>
      <c r="AP450" s="59">
        <v>0</v>
      </c>
      <c r="AQ450" s="59">
        <v>0</v>
      </c>
      <c r="AR450" s="59">
        <v>0</v>
      </c>
      <c r="AS450" s="59">
        <v>0</v>
      </c>
      <c r="AT450" s="59">
        <v>0</v>
      </c>
      <c r="AU450" s="59">
        <v>0</v>
      </c>
      <c r="AV450" s="59">
        <v>0</v>
      </c>
      <c r="AW450" s="59">
        <v>-2397.15</v>
      </c>
      <c r="AX450" s="59">
        <v>0</v>
      </c>
      <c r="AY450" s="59">
        <v>0</v>
      </c>
      <c r="AZ450" s="59">
        <v>0</v>
      </c>
      <c r="BA450" s="59">
        <v>0</v>
      </c>
    </row>
    <row r="451" spans="1:53" s="46" customFormat="1" outlineLevel="2">
      <c r="A451" s="46" t="s">
        <v>1220</v>
      </c>
      <c r="B451" s="47" t="s">
        <v>1221</v>
      </c>
      <c r="C451" s="48" t="s">
        <v>1217</v>
      </c>
      <c r="D451" s="49"/>
      <c r="E451" s="50"/>
      <c r="F451" s="51">
        <v>0</v>
      </c>
      <c r="G451" s="51">
        <v>-1569.81</v>
      </c>
      <c r="H451" s="52">
        <v>1569.81</v>
      </c>
      <c r="I451" s="53" t="s">
        <v>157</v>
      </c>
      <c r="J451" s="54"/>
      <c r="K451" s="51">
        <v>-4724</v>
      </c>
      <c r="L451" s="51">
        <v>27760.09</v>
      </c>
      <c r="M451" s="52">
        <v>-32484.09</v>
      </c>
      <c r="N451" s="53">
        <v>-1.1701723589512858</v>
      </c>
      <c r="O451" s="55"/>
      <c r="P451" s="54"/>
      <c r="Q451" s="51">
        <v>0</v>
      </c>
      <c r="R451" s="51">
        <v>4300.57</v>
      </c>
      <c r="S451" s="52">
        <v>-4300.57</v>
      </c>
      <c r="T451" s="53" t="s">
        <v>157</v>
      </c>
      <c r="U451" s="54"/>
      <c r="V451" s="51">
        <v>-1788.9299999999998</v>
      </c>
      <c r="W451" s="51">
        <v>27760.09</v>
      </c>
      <c r="X451" s="52">
        <v>-29549.02</v>
      </c>
      <c r="Y451" s="53">
        <v>-1.0644425144154792</v>
      </c>
      <c r="Z451" s="56"/>
      <c r="AA451" s="57">
        <v>0</v>
      </c>
      <c r="AB451" s="58"/>
      <c r="AC451" s="59">
        <v>3169.46</v>
      </c>
      <c r="AD451" s="59">
        <v>2700.92</v>
      </c>
      <c r="AE451" s="59">
        <v>2935.19</v>
      </c>
      <c r="AF451" s="59">
        <v>2935.19</v>
      </c>
      <c r="AG451" s="59">
        <v>6703.1900000000005</v>
      </c>
      <c r="AH451" s="59">
        <v>2935.19</v>
      </c>
      <c r="AI451" s="59">
        <v>2935.19</v>
      </c>
      <c r="AJ451" s="59">
        <v>-854.81000000000006</v>
      </c>
      <c r="AK451" s="59">
        <v>2935.19</v>
      </c>
      <c r="AL451" s="59">
        <v>2935.19</v>
      </c>
      <c r="AM451" s="59">
        <v>-1569.81</v>
      </c>
      <c r="AN451" s="59">
        <v>2935.07</v>
      </c>
      <c r="AO451" s="58"/>
      <c r="AP451" s="59">
        <v>0</v>
      </c>
      <c r="AQ451" s="59">
        <v>-4724</v>
      </c>
      <c r="AR451" s="59">
        <v>0</v>
      </c>
      <c r="AS451" s="59">
        <v>0</v>
      </c>
      <c r="AT451" s="59">
        <v>-2316</v>
      </c>
      <c r="AU451" s="59">
        <v>2316</v>
      </c>
      <c r="AV451" s="59">
        <v>0</v>
      </c>
      <c r="AW451" s="59">
        <v>0</v>
      </c>
      <c r="AX451" s="59">
        <v>0</v>
      </c>
      <c r="AY451" s="59">
        <v>0</v>
      </c>
      <c r="AZ451" s="59">
        <v>0</v>
      </c>
      <c r="BA451" s="59">
        <v>0</v>
      </c>
    </row>
    <row r="452" spans="1:53" s="46" customFormat="1" outlineLevel="2">
      <c r="A452" s="46" t="s">
        <v>1761</v>
      </c>
      <c r="B452" s="47" t="s">
        <v>1762</v>
      </c>
      <c r="C452" s="48" t="s">
        <v>1217</v>
      </c>
      <c r="D452" s="49"/>
      <c r="E452" s="50"/>
      <c r="F452" s="51">
        <v>-1032.69</v>
      </c>
      <c r="G452" s="51">
        <v>0</v>
      </c>
      <c r="H452" s="52">
        <v>-1032.69</v>
      </c>
      <c r="I452" s="53" t="s">
        <v>157</v>
      </c>
      <c r="J452" s="54"/>
      <c r="K452" s="51">
        <v>21315.41</v>
      </c>
      <c r="L452" s="51">
        <v>0</v>
      </c>
      <c r="M452" s="52">
        <v>21315.41</v>
      </c>
      <c r="N452" s="53" t="s">
        <v>157</v>
      </c>
      <c r="O452" s="55"/>
      <c r="P452" s="54"/>
      <c r="Q452" s="51">
        <v>4741.93</v>
      </c>
      <c r="R452" s="51">
        <v>0</v>
      </c>
      <c r="S452" s="52">
        <v>4741.93</v>
      </c>
      <c r="T452" s="53" t="s">
        <v>157</v>
      </c>
      <c r="U452" s="54"/>
      <c r="V452" s="51">
        <v>21315.41</v>
      </c>
      <c r="W452" s="51">
        <v>0</v>
      </c>
      <c r="X452" s="52">
        <v>21315.41</v>
      </c>
      <c r="Y452" s="53" t="s">
        <v>157</v>
      </c>
      <c r="Z452" s="56"/>
      <c r="AA452" s="57">
        <v>0</v>
      </c>
      <c r="AB452" s="58"/>
      <c r="AC452" s="59">
        <v>0</v>
      </c>
      <c r="AD452" s="59">
        <v>0</v>
      </c>
      <c r="AE452" s="59">
        <v>0</v>
      </c>
      <c r="AF452" s="59">
        <v>0</v>
      </c>
      <c r="AG452" s="59">
        <v>0</v>
      </c>
      <c r="AH452" s="59">
        <v>0</v>
      </c>
      <c r="AI452" s="59">
        <v>0</v>
      </c>
      <c r="AJ452" s="59">
        <v>0</v>
      </c>
      <c r="AK452" s="59">
        <v>0</v>
      </c>
      <c r="AL452" s="59">
        <v>0</v>
      </c>
      <c r="AM452" s="59">
        <v>0</v>
      </c>
      <c r="AN452" s="59">
        <v>0</v>
      </c>
      <c r="AO452" s="58"/>
      <c r="AP452" s="59">
        <v>2887.31</v>
      </c>
      <c r="AQ452" s="59">
        <v>2887.31</v>
      </c>
      <c r="AR452" s="59">
        <v>2887.31</v>
      </c>
      <c r="AS452" s="59">
        <v>2887.31</v>
      </c>
      <c r="AT452" s="59">
        <v>2887.31</v>
      </c>
      <c r="AU452" s="59">
        <v>571.31000000000006</v>
      </c>
      <c r="AV452" s="59">
        <v>2887.31</v>
      </c>
      <c r="AW452" s="59">
        <v>-1321.69</v>
      </c>
      <c r="AX452" s="59">
        <v>2887.31</v>
      </c>
      <c r="AY452" s="59">
        <v>2887.31</v>
      </c>
      <c r="AZ452" s="59">
        <v>-1032.69</v>
      </c>
      <c r="BA452" s="59">
        <v>0</v>
      </c>
    </row>
    <row r="453" spans="1:53" s="46" customFormat="1" outlineLevel="2">
      <c r="A453" s="46" t="s">
        <v>1222</v>
      </c>
      <c r="B453" s="47" t="s">
        <v>1223</v>
      </c>
      <c r="C453" s="48" t="s">
        <v>1224</v>
      </c>
      <c r="D453" s="49"/>
      <c r="E453" s="50"/>
      <c r="F453" s="51">
        <v>842.28</v>
      </c>
      <c r="G453" s="51">
        <v>-51.85</v>
      </c>
      <c r="H453" s="52">
        <v>894.13</v>
      </c>
      <c r="I453" s="53" t="s">
        <v>157</v>
      </c>
      <c r="J453" s="54"/>
      <c r="K453" s="51">
        <v>22609.46</v>
      </c>
      <c r="L453" s="51">
        <v>10013.469999999999</v>
      </c>
      <c r="M453" s="52">
        <v>12595.99</v>
      </c>
      <c r="N453" s="53">
        <v>1.2579046025004319</v>
      </c>
      <c r="O453" s="55"/>
      <c r="P453" s="54"/>
      <c r="Q453" s="51">
        <v>1261.6200000000001</v>
      </c>
      <c r="R453" s="51">
        <v>118.63</v>
      </c>
      <c r="S453" s="52">
        <v>1142.9900000000002</v>
      </c>
      <c r="T453" s="53">
        <v>9.6349152828121074</v>
      </c>
      <c r="U453" s="54"/>
      <c r="V453" s="51">
        <v>29271.97</v>
      </c>
      <c r="W453" s="51">
        <v>29992.18</v>
      </c>
      <c r="X453" s="52">
        <v>-720.20999999999913</v>
      </c>
      <c r="Y453" s="53">
        <v>-2.4013259456298244E-2</v>
      </c>
      <c r="Z453" s="56"/>
      <c r="AA453" s="57">
        <v>19978.71</v>
      </c>
      <c r="AB453" s="58"/>
      <c r="AC453" s="59">
        <v>11428.12</v>
      </c>
      <c r="AD453" s="59">
        <v>-2438.98</v>
      </c>
      <c r="AE453" s="59">
        <v>472.03000000000003</v>
      </c>
      <c r="AF453" s="59">
        <v>268.67</v>
      </c>
      <c r="AG453" s="59">
        <v>49.06</v>
      </c>
      <c r="AH453" s="59">
        <v>285.49</v>
      </c>
      <c r="AI453" s="59">
        <v>-172.11</v>
      </c>
      <c r="AJ453" s="59">
        <v>2.56</v>
      </c>
      <c r="AK453" s="59">
        <v>25.990000000000002</v>
      </c>
      <c r="AL453" s="59">
        <v>144.49</v>
      </c>
      <c r="AM453" s="59">
        <v>-51.85</v>
      </c>
      <c r="AN453" s="59">
        <v>6662.51</v>
      </c>
      <c r="AO453" s="58"/>
      <c r="AP453" s="59">
        <v>38332.129999999997</v>
      </c>
      <c r="AQ453" s="59">
        <v>5918.14</v>
      </c>
      <c r="AR453" s="59">
        <v>-527.01</v>
      </c>
      <c r="AS453" s="59">
        <v>-1452.18</v>
      </c>
      <c r="AT453" s="59">
        <v>-18134.38</v>
      </c>
      <c r="AU453" s="59">
        <v>-3203.29</v>
      </c>
      <c r="AV453" s="59">
        <v>468.97</v>
      </c>
      <c r="AW453" s="59">
        <v>-54.54</v>
      </c>
      <c r="AX453" s="59">
        <v>135.85</v>
      </c>
      <c r="AY453" s="59">
        <v>283.49</v>
      </c>
      <c r="AZ453" s="59">
        <v>842.28</v>
      </c>
      <c r="BA453" s="59">
        <v>-239.14000000000001</v>
      </c>
    </row>
    <row r="454" spans="1:53" s="46" customFormat="1" outlineLevel="2">
      <c r="A454" s="46" t="s">
        <v>1226</v>
      </c>
      <c r="B454" s="47" t="s">
        <v>1227</v>
      </c>
      <c r="C454" s="48" t="s">
        <v>1225</v>
      </c>
      <c r="D454" s="49"/>
      <c r="E454" s="50"/>
      <c r="F454" s="51">
        <v>0</v>
      </c>
      <c r="G454" s="51">
        <v>0</v>
      </c>
      <c r="H454" s="52">
        <v>0</v>
      </c>
      <c r="I454" s="53">
        <v>0</v>
      </c>
      <c r="J454" s="54"/>
      <c r="K454" s="51">
        <v>0</v>
      </c>
      <c r="L454" s="51">
        <v>0</v>
      </c>
      <c r="M454" s="52">
        <v>0</v>
      </c>
      <c r="N454" s="53">
        <v>0</v>
      </c>
      <c r="O454" s="55"/>
      <c r="P454" s="54"/>
      <c r="Q454" s="51">
        <v>0</v>
      </c>
      <c r="R454" s="51">
        <v>0</v>
      </c>
      <c r="S454" s="52">
        <v>0</v>
      </c>
      <c r="T454" s="53">
        <v>0</v>
      </c>
      <c r="U454" s="54"/>
      <c r="V454" s="51">
        <v>0</v>
      </c>
      <c r="W454" s="51">
        <v>55796</v>
      </c>
      <c r="X454" s="52">
        <v>-55796</v>
      </c>
      <c r="Y454" s="53" t="s">
        <v>157</v>
      </c>
      <c r="Z454" s="56"/>
      <c r="AA454" s="57">
        <v>55796</v>
      </c>
      <c r="AB454" s="58"/>
      <c r="AC454" s="59">
        <v>0</v>
      </c>
      <c r="AD454" s="59">
        <v>0</v>
      </c>
      <c r="AE454" s="59">
        <v>0</v>
      </c>
      <c r="AF454" s="59">
        <v>0</v>
      </c>
      <c r="AG454" s="59">
        <v>0</v>
      </c>
      <c r="AH454" s="59">
        <v>0</v>
      </c>
      <c r="AI454" s="59">
        <v>0</v>
      </c>
      <c r="AJ454" s="59">
        <v>0</v>
      </c>
      <c r="AK454" s="59">
        <v>0</v>
      </c>
      <c r="AL454" s="59">
        <v>0</v>
      </c>
      <c r="AM454" s="59">
        <v>0</v>
      </c>
      <c r="AN454" s="59">
        <v>0</v>
      </c>
      <c r="AO454" s="58"/>
      <c r="AP454" s="59">
        <v>0</v>
      </c>
      <c r="AQ454" s="59">
        <v>0</v>
      </c>
      <c r="AR454" s="59">
        <v>0</v>
      </c>
      <c r="AS454" s="59">
        <v>0</v>
      </c>
      <c r="AT454" s="59">
        <v>0</v>
      </c>
      <c r="AU454" s="59">
        <v>0</v>
      </c>
      <c r="AV454" s="59">
        <v>0</v>
      </c>
      <c r="AW454" s="59">
        <v>0</v>
      </c>
      <c r="AX454" s="59">
        <v>0</v>
      </c>
      <c r="AY454" s="59">
        <v>0</v>
      </c>
      <c r="AZ454" s="59">
        <v>0</v>
      </c>
      <c r="BA454" s="59">
        <v>0</v>
      </c>
    </row>
    <row r="455" spans="1:53" s="46" customFormat="1" outlineLevel="2">
      <c r="A455" s="46" t="s">
        <v>1228</v>
      </c>
      <c r="B455" s="47" t="s">
        <v>1229</v>
      </c>
      <c r="C455" s="48" t="s">
        <v>1225</v>
      </c>
      <c r="D455" s="49"/>
      <c r="E455" s="50"/>
      <c r="F455" s="51">
        <v>0</v>
      </c>
      <c r="G455" s="51">
        <v>0</v>
      </c>
      <c r="H455" s="52">
        <v>0</v>
      </c>
      <c r="I455" s="53">
        <v>0</v>
      </c>
      <c r="J455" s="54"/>
      <c r="K455" s="51">
        <v>0</v>
      </c>
      <c r="L455" s="51">
        <v>0</v>
      </c>
      <c r="M455" s="52">
        <v>0</v>
      </c>
      <c r="N455" s="53">
        <v>0</v>
      </c>
      <c r="O455" s="55"/>
      <c r="P455" s="54"/>
      <c r="Q455" s="51">
        <v>0</v>
      </c>
      <c r="R455" s="51">
        <v>0</v>
      </c>
      <c r="S455" s="52">
        <v>0</v>
      </c>
      <c r="T455" s="53">
        <v>0</v>
      </c>
      <c r="U455" s="54"/>
      <c r="V455" s="51">
        <v>-25556</v>
      </c>
      <c r="W455" s="51">
        <v>187571</v>
      </c>
      <c r="X455" s="52">
        <v>-213127</v>
      </c>
      <c r="Y455" s="53">
        <v>-1.136247074441145</v>
      </c>
      <c r="Z455" s="56"/>
      <c r="AA455" s="57">
        <v>187571</v>
      </c>
      <c r="AB455" s="58"/>
      <c r="AC455" s="59">
        <v>0</v>
      </c>
      <c r="AD455" s="59">
        <v>0</v>
      </c>
      <c r="AE455" s="59">
        <v>0</v>
      </c>
      <c r="AF455" s="59">
        <v>0</v>
      </c>
      <c r="AG455" s="59">
        <v>0</v>
      </c>
      <c r="AH455" s="59">
        <v>0</v>
      </c>
      <c r="AI455" s="59">
        <v>0</v>
      </c>
      <c r="AJ455" s="59">
        <v>0</v>
      </c>
      <c r="AK455" s="59">
        <v>0</v>
      </c>
      <c r="AL455" s="59">
        <v>0</v>
      </c>
      <c r="AM455" s="59">
        <v>0</v>
      </c>
      <c r="AN455" s="59">
        <v>-25556</v>
      </c>
      <c r="AO455" s="58"/>
      <c r="AP455" s="59">
        <v>0</v>
      </c>
      <c r="AQ455" s="59">
        <v>0</v>
      </c>
      <c r="AR455" s="59">
        <v>0</v>
      </c>
      <c r="AS455" s="59">
        <v>0</v>
      </c>
      <c r="AT455" s="59">
        <v>0</v>
      </c>
      <c r="AU455" s="59">
        <v>0</v>
      </c>
      <c r="AV455" s="59">
        <v>0</v>
      </c>
      <c r="AW455" s="59">
        <v>0</v>
      </c>
      <c r="AX455" s="59">
        <v>0</v>
      </c>
      <c r="AY455" s="59">
        <v>0</v>
      </c>
      <c r="AZ455" s="59">
        <v>0</v>
      </c>
      <c r="BA455" s="59">
        <v>0</v>
      </c>
    </row>
    <row r="456" spans="1:53" s="46" customFormat="1" outlineLevel="2">
      <c r="A456" s="46" t="s">
        <v>1230</v>
      </c>
      <c r="B456" s="47" t="s">
        <v>1231</v>
      </c>
      <c r="C456" s="48" t="s">
        <v>1225</v>
      </c>
      <c r="D456" s="49"/>
      <c r="E456" s="50"/>
      <c r="F456" s="51">
        <v>0</v>
      </c>
      <c r="G456" s="51">
        <v>0</v>
      </c>
      <c r="H456" s="52">
        <v>0</v>
      </c>
      <c r="I456" s="53">
        <v>0</v>
      </c>
      <c r="J456" s="54"/>
      <c r="K456" s="51">
        <v>0</v>
      </c>
      <c r="L456" s="51">
        <v>450700</v>
      </c>
      <c r="M456" s="52">
        <v>-450700</v>
      </c>
      <c r="N456" s="53" t="s">
        <v>157</v>
      </c>
      <c r="O456" s="55"/>
      <c r="P456" s="54"/>
      <c r="Q456" s="51">
        <v>0</v>
      </c>
      <c r="R456" s="51">
        <v>129900</v>
      </c>
      <c r="S456" s="52">
        <v>-129900</v>
      </c>
      <c r="T456" s="53" t="s">
        <v>157</v>
      </c>
      <c r="U456" s="54"/>
      <c r="V456" s="51">
        <v>103415</v>
      </c>
      <c r="W456" s="51">
        <v>450700</v>
      </c>
      <c r="X456" s="52">
        <v>-347285</v>
      </c>
      <c r="Y456" s="53">
        <v>-0.77054581761704011</v>
      </c>
      <c r="Z456" s="56"/>
      <c r="AA456" s="57">
        <v>0</v>
      </c>
      <c r="AB456" s="58"/>
      <c r="AC456" s="59">
        <v>0</v>
      </c>
      <c r="AD456" s="59">
        <v>0</v>
      </c>
      <c r="AE456" s="59">
        <v>190900</v>
      </c>
      <c r="AF456" s="59">
        <v>0</v>
      </c>
      <c r="AG456" s="59">
        <v>0</v>
      </c>
      <c r="AH456" s="59">
        <v>129900</v>
      </c>
      <c r="AI456" s="59">
        <v>0</v>
      </c>
      <c r="AJ456" s="59">
        <v>0</v>
      </c>
      <c r="AK456" s="59">
        <v>129900</v>
      </c>
      <c r="AL456" s="59">
        <v>0</v>
      </c>
      <c r="AM456" s="59">
        <v>0</v>
      </c>
      <c r="AN456" s="59">
        <v>103415</v>
      </c>
      <c r="AO456" s="58"/>
      <c r="AP456" s="59">
        <v>0</v>
      </c>
      <c r="AQ456" s="59">
        <v>0</v>
      </c>
      <c r="AR456" s="59">
        <v>0</v>
      </c>
      <c r="AS456" s="59">
        <v>0</v>
      </c>
      <c r="AT456" s="59">
        <v>0</v>
      </c>
      <c r="AU456" s="59">
        <v>0</v>
      </c>
      <c r="AV456" s="59">
        <v>0</v>
      </c>
      <c r="AW456" s="59">
        <v>0</v>
      </c>
      <c r="AX456" s="59">
        <v>0</v>
      </c>
      <c r="AY456" s="59">
        <v>0</v>
      </c>
      <c r="AZ456" s="59">
        <v>0</v>
      </c>
      <c r="BA456" s="59">
        <v>0</v>
      </c>
    </row>
    <row r="457" spans="1:53" s="46" customFormat="1" outlineLevel="2">
      <c r="A457" s="46" t="s">
        <v>1233</v>
      </c>
      <c r="B457" s="47" t="s">
        <v>1234</v>
      </c>
      <c r="C457" s="48" t="s">
        <v>1232</v>
      </c>
      <c r="D457" s="49"/>
      <c r="E457" s="50"/>
      <c r="F457" s="51">
        <v>0</v>
      </c>
      <c r="G457" s="51">
        <v>0</v>
      </c>
      <c r="H457" s="52">
        <v>0</v>
      </c>
      <c r="I457" s="53">
        <v>0</v>
      </c>
      <c r="J457" s="54"/>
      <c r="K457" s="51">
        <v>0</v>
      </c>
      <c r="L457" s="51">
        <v>972.75</v>
      </c>
      <c r="M457" s="52">
        <v>-972.75</v>
      </c>
      <c r="N457" s="53" t="s">
        <v>157</v>
      </c>
      <c r="O457" s="55"/>
      <c r="P457" s="54"/>
      <c r="Q457" s="51">
        <v>0</v>
      </c>
      <c r="R457" s="51">
        <v>0</v>
      </c>
      <c r="S457" s="52">
        <v>0</v>
      </c>
      <c r="T457" s="53">
        <v>0</v>
      </c>
      <c r="U457" s="54"/>
      <c r="V457" s="51">
        <v>0</v>
      </c>
      <c r="W457" s="51">
        <v>972.75</v>
      </c>
      <c r="X457" s="52">
        <v>-972.75</v>
      </c>
      <c r="Y457" s="53" t="s">
        <v>157</v>
      </c>
      <c r="Z457" s="56"/>
      <c r="AA457" s="57">
        <v>0</v>
      </c>
      <c r="AB457" s="58"/>
      <c r="AC457" s="59">
        <v>972.75</v>
      </c>
      <c r="AD457" s="59">
        <v>0</v>
      </c>
      <c r="AE457" s="59">
        <v>0</v>
      </c>
      <c r="AF457" s="59">
        <v>0</v>
      </c>
      <c r="AG457" s="59">
        <v>0</v>
      </c>
      <c r="AH457" s="59">
        <v>0</v>
      </c>
      <c r="AI457" s="59">
        <v>0</v>
      </c>
      <c r="AJ457" s="59">
        <v>0</v>
      </c>
      <c r="AK457" s="59">
        <v>0</v>
      </c>
      <c r="AL457" s="59">
        <v>0</v>
      </c>
      <c r="AM457" s="59">
        <v>0</v>
      </c>
      <c r="AN457" s="59">
        <v>0</v>
      </c>
      <c r="AO457" s="58"/>
      <c r="AP457" s="59">
        <v>0</v>
      </c>
      <c r="AQ457" s="59">
        <v>0</v>
      </c>
      <c r="AR457" s="59">
        <v>0</v>
      </c>
      <c r="AS457" s="59">
        <v>0</v>
      </c>
      <c r="AT457" s="59">
        <v>0</v>
      </c>
      <c r="AU457" s="59">
        <v>0</v>
      </c>
      <c r="AV457" s="59">
        <v>0</v>
      </c>
      <c r="AW457" s="59">
        <v>0</v>
      </c>
      <c r="AX457" s="59">
        <v>0</v>
      </c>
      <c r="AY457" s="59">
        <v>0</v>
      </c>
      <c r="AZ457" s="59">
        <v>0</v>
      </c>
      <c r="BA457" s="59">
        <v>0</v>
      </c>
    </row>
    <row r="458" spans="1:53" s="46" customFormat="1" outlineLevel="2">
      <c r="A458" s="46" t="s">
        <v>1763</v>
      </c>
      <c r="B458" s="47" t="s">
        <v>1764</v>
      </c>
      <c r="C458" s="48" t="s">
        <v>1232</v>
      </c>
      <c r="D458" s="49"/>
      <c r="E458" s="50"/>
      <c r="F458" s="51">
        <v>0</v>
      </c>
      <c r="G458" s="51">
        <v>0</v>
      </c>
      <c r="H458" s="52">
        <v>0</v>
      </c>
      <c r="I458" s="53">
        <v>0</v>
      </c>
      <c r="J458" s="54"/>
      <c r="K458" s="51">
        <v>725.15</v>
      </c>
      <c r="L458" s="51">
        <v>4598.57</v>
      </c>
      <c r="M458" s="52">
        <v>-3873.4199999999996</v>
      </c>
      <c r="N458" s="53">
        <v>-0.84230967452925576</v>
      </c>
      <c r="O458" s="55"/>
      <c r="P458" s="54"/>
      <c r="Q458" s="51">
        <v>0</v>
      </c>
      <c r="R458" s="51">
        <v>2523.5500000000002</v>
      </c>
      <c r="S458" s="52">
        <v>-2523.5500000000002</v>
      </c>
      <c r="T458" s="53" t="s">
        <v>157</v>
      </c>
      <c r="U458" s="54"/>
      <c r="V458" s="51">
        <v>725.15</v>
      </c>
      <c r="W458" s="51">
        <v>4598.57</v>
      </c>
      <c r="X458" s="52">
        <v>-3873.4199999999996</v>
      </c>
      <c r="Y458" s="53">
        <v>-0.84230967452925576</v>
      </c>
      <c r="Z458" s="56"/>
      <c r="AA458" s="57">
        <v>0</v>
      </c>
      <c r="AB458" s="58"/>
      <c r="AC458" s="59">
        <v>0</v>
      </c>
      <c r="AD458" s="59">
        <v>0</v>
      </c>
      <c r="AE458" s="59">
        <v>0</v>
      </c>
      <c r="AF458" s="59">
        <v>1094</v>
      </c>
      <c r="AG458" s="59">
        <v>0</v>
      </c>
      <c r="AH458" s="59">
        <v>0</v>
      </c>
      <c r="AI458" s="59">
        <v>981.02</v>
      </c>
      <c r="AJ458" s="59">
        <v>0</v>
      </c>
      <c r="AK458" s="59">
        <v>0</v>
      </c>
      <c r="AL458" s="59">
        <v>2523.5500000000002</v>
      </c>
      <c r="AM458" s="59">
        <v>0</v>
      </c>
      <c r="AN458" s="59">
        <v>0</v>
      </c>
      <c r="AO458" s="58"/>
      <c r="AP458" s="59">
        <v>725.15</v>
      </c>
      <c r="AQ458" s="59">
        <v>0</v>
      </c>
      <c r="AR458" s="59">
        <v>0</v>
      </c>
      <c r="AS458" s="59">
        <v>0</v>
      </c>
      <c r="AT458" s="59">
        <v>0</v>
      </c>
      <c r="AU458" s="59">
        <v>0</v>
      </c>
      <c r="AV458" s="59">
        <v>0</v>
      </c>
      <c r="AW458" s="59">
        <v>0</v>
      </c>
      <c r="AX458" s="59">
        <v>0</v>
      </c>
      <c r="AY458" s="59">
        <v>0</v>
      </c>
      <c r="AZ458" s="59">
        <v>0</v>
      </c>
      <c r="BA458" s="59">
        <v>0</v>
      </c>
    </row>
    <row r="459" spans="1:53" s="46" customFormat="1" outlineLevel="2">
      <c r="A459" s="46" t="s">
        <v>1765</v>
      </c>
      <c r="B459" s="47" t="s">
        <v>1766</v>
      </c>
      <c r="C459" s="48" t="s">
        <v>1232</v>
      </c>
      <c r="D459" s="49"/>
      <c r="E459" s="50"/>
      <c r="F459" s="51">
        <v>0</v>
      </c>
      <c r="G459" s="51">
        <v>0</v>
      </c>
      <c r="H459" s="52">
        <v>0</v>
      </c>
      <c r="I459" s="53">
        <v>0</v>
      </c>
      <c r="J459" s="54"/>
      <c r="K459" s="51">
        <v>4551.32</v>
      </c>
      <c r="L459" s="51">
        <v>0</v>
      </c>
      <c r="M459" s="52">
        <v>4551.32</v>
      </c>
      <c r="N459" s="53" t="s">
        <v>157</v>
      </c>
      <c r="O459" s="55"/>
      <c r="P459" s="54"/>
      <c r="Q459" s="51">
        <v>3101.05</v>
      </c>
      <c r="R459" s="51">
        <v>0</v>
      </c>
      <c r="S459" s="52">
        <v>3101.05</v>
      </c>
      <c r="T459" s="53" t="s">
        <v>157</v>
      </c>
      <c r="U459" s="54"/>
      <c r="V459" s="51">
        <v>4551.32</v>
      </c>
      <c r="W459" s="51">
        <v>0</v>
      </c>
      <c r="X459" s="52">
        <v>4551.32</v>
      </c>
      <c r="Y459" s="53" t="s">
        <v>157</v>
      </c>
      <c r="Z459" s="56"/>
      <c r="AA459" s="57">
        <v>0</v>
      </c>
      <c r="AB459" s="58"/>
      <c r="AC459" s="59">
        <v>0</v>
      </c>
      <c r="AD459" s="59">
        <v>0</v>
      </c>
      <c r="AE459" s="59">
        <v>0</v>
      </c>
      <c r="AF459" s="59">
        <v>0</v>
      </c>
      <c r="AG459" s="59">
        <v>0</v>
      </c>
      <c r="AH459" s="59">
        <v>0</v>
      </c>
      <c r="AI459" s="59">
        <v>0</v>
      </c>
      <c r="AJ459" s="59">
        <v>0</v>
      </c>
      <c r="AK459" s="59">
        <v>0</v>
      </c>
      <c r="AL459" s="59">
        <v>0</v>
      </c>
      <c r="AM459" s="59">
        <v>0</v>
      </c>
      <c r="AN459" s="59">
        <v>0</v>
      </c>
      <c r="AO459" s="58"/>
      <c r="AP459" s="59">
        <v>0</v>
      </c>
      <c r="AQ459" s="59">
        <v>0</v>
      </c>
      <c r="AR459" s="59">
        <v>0</v>
      </c>
      <c r="AS459" s="59">
        <v>585.80000000000007</v>
      </c>
      <c r="AT459" s="59">
        <v>0</v>
      </c>
      <c r="AU459" s="59">
        <v>0</v>
      </c>
      <c r="AV459" s="59">
        <v>864.47</v>
      </c>
      <c r="AW459" s="59">
        <v>0</v>
      </c>
      <c r="AX459" s="59">
        <v>0</v>
      </c>
      <c r="AY459" s="59">
        <v>3101.05</v>
      </c>
      <c r="AZ459" s="59">
        <v>0</v>
      </c>
      <c r="BA459" s="59">
        <v>0</v>
      </c>
    </row>
    <row r="460" spans="1:53" s="46" customFormat="1" outlineLevel="2">
      <c r="A460" s="46" t="s">
        <v>1236</v>
      </c>
      <c r="B460" s="47" t="s">
        <v>1237</v>
      </c>
      <c r="C460" s="48" t="s">
        <v>1235</v>
      </c>
      <c r="D460" s="49"/>
      <c r="E460" s="50"/>
      <c r="F460" s="51">
        <v>0</v>
      </c>
      <c r="G460" s="51">
        <v>0</v>
      </c>
      <c r="H460" s="52">
        <v>0</v>
      </c>
      <c r="I460" s="53">
        <v>0</v>
      </c>
      <c r="J460" s="54"/>
      <c r="K460" s="51">
        <v>0</v>
      </c>
      <c r="L460" s="51">
        <v>598458.43000000005</v>
      </c>
      <c r="M460" s="52">
        <v>-598458.43000000005</v>
      </c>
      <c r="N460" s="53" t="s">
        <v>157</v>
      </c>
      <c r="O460" s="55"/>
      <c r="P460" s="54"/>
      <c r="Q460" s="51">
        <v>0</v>
      </c>
      <c r="R460" s="51">
        <v>0</v>
      </c>
      <c r="S460" s="52">
        <v>0</v>
      </c>
      <c r="T460" s="53">
        <v>0</v>
      </c>
      <c r="U460" s="54"/>
      <c r="V460" s="51">
        <v>0</v>
      </c>
      <c r="W460" s="51">
        <v>698201.51</v>
      </c>
      <c r="X460" s="52">
        <v>-698201.51</v>
      </c>
      <c r="Y460" s="53" t="s">
        <v>157</v>
      </c>
      <c r="Z460" s="56"/>
      <c r="AA460" s="57">
        <v>99743.08</v>
      </c>
      <c r="AB460" s="58"/>
      <c r="AC460" s="59">
        <v>99743.08</v>
      </c>
      <c r="AD460" s="59">
        <v>99743.08</v>
      </c>
      <c r="AE460" s="59">
        <v>99743.08</v>
      </c>
      <c r="AF460" s="59">
        <v>99743.08</v>
      </c>
      <c r="AG460" s="59">
        <v>99743.08</v>
      </c>
      <c r="AH460" s="59">
        <v>99743.03</v>
      </c>
      <c r="AI460" s="59">
        <v>0</v>
      </c>
      <c r="AJ460" s="59">
        <v>0</v>
      </c>
      <c r="AK460" s="59">
        <v>0</v>
      </c>
      <c r="AL460" s="59">
        <v>0</v>
      </c>
      <c r="AM460" s="59">
        <v>0</v>
      </c>
      <c r="AN460" s="59">
        <v>0</v>
      </c>
      <c r="AO460" s="58"/>
      <c r="AP460" s="59">
        <v>0</v>
      </c>
      <c r="AQ460" s="59">
        <v>0</v>
      </c>
      <c r="AR460" s="59">
        <v>0</v>
      </c>
      <c r="AS460" s="59">
        <v>0</v>
      </c>
      <c r="AT460" s="59">
        <v>0</v>
      </c>
      <c r="AU460" s="59">
        <v>0</v>
      </c>
      <c r="AV460" s="59">
        <v>0</v>
      </c>
      <c r="AW460" s="59">
        <v>0</v>
      </c>
      <c r="AX460" s="59">
        <v>0</v>
      </c>
      <c r="AY460" s="59">
        <v>0</v>
      </c>
      <c r="AZ460" s="59">
        <v>0</v>
      </c>
      <c r="BA460" s="59">
        <v>0</v>
      </c>
    </row>
    <row r="461" spans="1:53" s="46" customFormat="1" outlineLevel="2">
      <c r="A461" s="46" t="s">
        <v>1767</v>
      </c>
      <c r="B461" s="47" t="s">
        <v>1768</v>
      </c>
      <c r="C461" s="48" t="s">
        <v>1235</v>
      </c>
      <c r="D461" s="49"/>
      <c r="E461" s="50"/>
      <c r="F461" s="51">
        <v>0</v>
      </c>
      <c r="G461" s="51">
        <v>97044.72</v>
      </c>
      <c r="H461" s="52">
        <v>-97044.72</v>
      </c>
      <c r="I461" s="53" t="s">
        <v>157</v>
      </c>
      <c r="J461" s="54"/>
      <c r="K461" s="51">
        <v>582268.37</v>
      </c>
      <c r="L461" s="51">
        <v>485223.60000000003</v>
      </c>
      <c r="M461" s="52">
        <v>97044.76999999996</v>
      </c>
      <c r="N461" s="53">
        <v>0.20000010304527635</v>
      </c>
      <c r="O461" s="55"/>
      <c r="P461" s="54"/>
      <c r="Q461" s="51">
        <v>0</v>
      </c>
      <c r="R461" s="51">
        <v>291134.16000000003</v>
      </c>
      <c r="S461" s="52">
        <v>-291134.16000000003</v>
      </c>
      <c r="T461" s="53" t="s">
        <v>157</v>
      </c>
      <c r="U461" s="54"/>
      <c r="V461" s="51">
        <v>679313.09</v>
      </c>
      <c r="W461" s="51">
        <v>485223.60000000003</v>
      </c>
      <c r="X461" s="52">
        <v>194089.48999999993</v>
      </c>
      <c r="Y461" s="53">
        <v>0.40000010304527628</v>
      </c>
      <c r="Z461" s="56"/>
      <c r="AA461" s="57">
        <v>0</v>
      </c>
      <c r="AB461" s="58"/>
      <c r="AC461" s="59">
        <v>0</v>
      </c>
      <c r="AD461" s="59">
        <v>0</v>
      </c>
      <c r="AE461" s="59">
        <v>0</v>
      </c>
      <c r="AF461" s="59">
        <v>0</v>
      </c>
      <c r="AG461" s="59">
        <v>0</v>
      </c>
      <c r="AH461" s="59">
        <v>0</v>
      </c>
      <c r="AI461" s="59">
        <v>97044.72</v>
      </c>
      <c r="AJ461" s="59">
        <v>97044.72</v>
      </c>
      <c r="AK461" s="59">
        <v>97044.72</v>
      </c>
      <c r="AL461" s="59">
        <v>97044.72</v>
      </c>
      <c r="AM461" s="59">
        <v>97044.72</v>
      </c>
      <c r="AN461" s="59">
        <v>97044.72</v>
      </c>
      <c r="AO461" s="58"/>
      <c r="AP461" s="59">
        <v>97044.72</v>
      </c>
      <c r="AQ461" s="59">
        <v>97044.72</v>
      </c>
      <c r="AR461" s="59">
        <v>97044.72</v>
      </c>
      <c r="AS461" s="59">
        <v>97044.72</v>
      </c>
      <c r="AT461" s="59">
        <v>97044.72</v>
      </c>
      <c r="AU461" s="59">
        <v>97044.77</v>
      </c>
      <c r="AV461" s="59">
        <v>0</v>
      </c>
      <c r="AW461" s="59">
        <v>0</v>
      </c>
      <c r="AX461" s="59">
        <v>0</v>
      </c>
      <c r="AY461" s="59">
        <v>0</v>
      </c>
      <c r="AZ461" s="59">
        <v>0</v>
      </c>
      <c r="BA461" s="59">
        <v>0</v>
      </c>
    </row>
    <row r="462" spans="1:53" s="46" customFormat="1" outlineLevel="2">
      <c r="A462" s="46" t="s">
        <v>1769</v>
      </c>
      <c r="B462" s="47" t="s">
        <v>1770</v>
      </c>
      <c r="C462" s="48" t="s">
        <v>1235</v>
      </c>
      <c r="D462" s="49"/>
      <c r="E462" s="50"/>
      <c r="F462" s="51">
        <v>86696.42</v>
      </c>
      <c r="G462" s="51">
        <v>0</v>
      </c>
      <c r="H462" s="52">
        <v>86696.42</v>
      </c>
      <c r="I462" s="53" t="s">
        <v>157</v>
      </c>
      <c r="J462" s="54"/>
      <c r="K462" s="51">
        <v>433482.10000000003</v>
      </c>
      <c r="L462" s="51">
        <v>0</v>
      </c>
      <c r="M462" s="52">
        <v>433482.10000000003</v>
      </c>
      <c r="N462" s="53" t="s">
        <v>157</v>
      </c>
      <c r="O462" s="55"/>
      <c r="P462" s="54"/>
      <c r="Q462" s="51">
        <v>260089.26</v>
      </c>
      <c r="R462" s="51">
        <v>0</v>
      </c>
      <c r="S462" s="52">
        <v>260089.26</v>
      </c>
      <c r="T462" s="53" t="s">
        <v>157</v>
      </c>
      <c r="U462" s="54"/>
      <c r="V462" s="51">
        <v>433482.10000000003</v>
      </c>
      <c r="W462" s="51">
        <v>0</v>
      </c>
      <c r="X462" s="52">
        <v>433482.10000000003</v>
      </c>
      <c r="Y462" s="53" t="s">
        <v>157</v>
      </c>
      <c r="Z462" s="56"/>
      <c r="AA462" s="57">
        <v>0</v>
      </c>
      <c r="AB462" s="58"/>
      <c r="AC462" s="59">
        <v>0</v>
      </c>
      <c r="AD462" s="59">
        <v>0</v>
      </c>
      <c r="AE462" s="59">
        <v>0</v>
      </c>
      <c r="AF462" s="59">
        <v>0</v>
      </c>
      <c r="AG462" s="59">
        <v>0</v>
      </c>
      <c r="AH462" s="59">
        <v>0</v>
      </c>
      <c r="AI462" s="59">
        <v>0</v>
      </c>
      <c r="AJ462" s="59">
        <v>0</v>
      </c>
      <c r="AK462" s="59">
        <v>0</v>
      </c>
      <c r="AL462" s="59">
        <v>0</v>
      </c>
      <c r="AM462" s="59">
        <v>0</v>
      </c>
      <c r="AN462" s="59">
        <v>0</v>
      </c>
      <c r="AO462" s="58"/>
      <c r="AP462" s="59">
        <v>0</v>
      </c>
      <c r="AQ462" s="59">
        <v>0</v>
      </c>
      <c r="AR462" s="59">
        <v>0</v>
      </c>
      <c r="AS462" s="59">
        <v>0</v>
      </c>
      <c r="AT462" s="59">
        <v>0</v>
      </c>
      <c r="AU462" s="59">
        <v>0</v>
      </c>
      <c r="AV462" s="59">
        <v>86696.42</v>
      </c>
      <c r="AW462" s="59">
        <v>86696.42</v>
      </c>
      <c r="AX462" s="59">
        <v>86696.42</v>
      </c>
      <c r="AY462" s="59">
        <v>86696.42</v>
      </c>
      <c r="AZ462" s="59">
        <v>86696.42</v>
      </c>
      <c r="BA462" s="59">
        <v>0</v>
      </c>
    </row>
    <row r="463" spans="1:53" s="46" customFormat="1" outlineLevel="2">
      <c r="A463" s="46" t="s">
        <v>1238</v>
      </c>
      <c r="B463" s="47" t="s">
        <v>1239</v>
      </c>
      <c r="C463" s="48" t="s">
        <v>1240</v>
      </c>
      <c r="D463" s="49"/>
      <c r="E463" s="50"/>
      <c r="F463" s="51">
        <v>12000</v>
      </c>
      <c r="G463" s="51">
        <v>10900</v>
      </c>
      <c r="H463" s="52">
        <v>1100</v>
      </c>
      <c r="I463" s="53">
        <v>0.10091743119266056</v>
      </c>
      <c r="J463" s="54"/>
      <c r="K463" s="51">
        <v>46300</v>
      </c>
      <c r="L463" s="51">
        <v>41900</v>
      </c>
      <c r="M463" s="52">
        <v>4400</v>
      </c>
      <c r="N463" s="53">
        <v>0.10501193317422435</v>
      </c>
      <c r="O463" s="55"/>
      <c r="P463" s="54"/>
      <c r="Q463" s="51">
        <v>12000</v>
      </c>
      <c r="R463" s="51">
        <v>10900</v>
      </c>
      <c r="S463" s="52">
        <v>1100</v>
      </c>
      <c r="T463" s="53">
        <v>0.10091743119266056</v>
      </c>
      <c r="U463" s="54"/>
      <c r="V463" s="51">
        <v>46300</v>
      </c>
      <c r="W463" s="51">
        <v>41900</v>
      </c>
      <c r="X463" s="52">
        <v>4400</v>
      </c>
      <c r="Y463" s="53">
        <v>0.10501193317422435</v>
      </c>
      <c r="Z463" s="56"/>
      <c r="AA463" s="57">
        <v>0</v>
      </c>
      <c r="AB463" s="58"/>
      <c r="AC463" s="59">
        <v>0</v>
      </c>
      <c r="AD463" s="59">
        <v>10000</v>
      </c>
      <c r="AE463" s="59">
        <v>0</v>
      </c>
      <c r="AF463" s="59">
        <v>0</v>
      </c>
      <c r="AG463" s="59">
        <v>10400</v>
      </c>
      <c r="AH463" s="59">
        <v>0</v>
      </c>
      <c r="AI463" s="59">
        <v>0</v>
      </c>
      <c r="AJ463" s="59">
        <v>10600</v>
      </c>
      <c r="AK463" s="59">
        <v>0</v>
      </c>
      <c r="AL463" s="59">
        <v>0</v>
      </c>
      <c r="AM463" s="59">
        <v>10900</v>
      </c>
      <c r="AN463" s="59">
        <v>0</v>
      </c>
      <c r="AO463" s="58"/>
      <c r="AP463" s="59">
        <v>0</v>
      </c>
      <c r="AQ463" s="59">
        <v>11100</v>
      </c>
      <c r="AR463" s="59">
        <v>0</v>
      </c>
      <c r="AS463" s="59">
        <v>0</v>
      </c>
      <c r="AT463" s="59">
        <v>11500</v>
      </c>
      <c r="AU463" s="59">
        <v>0</v>
      </c>
      <c r="AV463" s="59">
        <v>0</v>
      </c>
      <c r="AW463" s="59">
        <v>11700</v>
      </c>
      <c r="AX463" s="59">
        <v>0</v>
      </c>
      <c r="AY463" s="59">
        <v>0</v>
      </c>
      <c r="AZ463" s="59">
        <v>12000</v>
      </c>
      <c r="BA463" s="59">
        <v>0</v>
      </c>
    </row>
    <row r="464" spans="1:53" s="46" customFormat="1" outlineLevel="2">
      <c r="A464" s="46" t="s">
        <v>1241</v>
      </c>
      <c r="B464" s="47" t="s">
        <v>1242</v>
      </c>
      <c r="C464" s="48" t="s">
        <v>1240</v>
      </c>
      <c r="D464" s="49"/>
      <c r="E464" s="50"/>
      <c r="F464" s="51">
        <v>0</v>
      </c>
      <c r="G464" s="51">
        <v>0</v>
      </c>
      <c r="H464" s="52">
        <v>0</v>
      </c>
      <c r="I464" s="53">
        <v>0</v>
      </c>
      <c r="J464" s="54"/>
      <c r="K464" s="51">
        <v>0</v>
      </c>
      <c r="L464" s="51">
        <v>1363.98</v>
      </c>
      <c r="M464" s="52">
        <v>-1363.98</v>
      </c>
      <c r="N464" s="53" t="s">
        <v>157</v>
      </c>
      <c r="O464" s="55"/>
      <c r="P464" s="54"/>
      <c r="Q464" s="51">
        <v>0</v>
      </c>
      <c r="R464" s="51">
        <v>0</v>
      </c>
      <c r="S464" s="52">
        <v>0</v>
      </c>
      <c r="T464" s="53">
        <v>0</v>
      </c>
      <c r="U464" s="54"/>
      <c r="V464" s="51">
        <v>0</v>
      </c>
      <c r="W464" s="51">
        <v>5748.5400000000009</v>
      </c>
      <c r="X464" s="52">
        <v>-5748.5400000000009</v>
      </c>
      <c r="Y464" s="53" t="s">
        <v>157</v>
      </c>
      <c r="Z464" s="56"/>
      <c r="AA464" s="57">
        <v>4384.5600000000004</v>
      </c>
      <c r="AB464" s="58"/>
      <c r="AC464" s="59">
        <v>-70763.03</v>
      </c>
      <c r="AD464" s="59">
        <v>0</v>
      </c>
      <c r="AE464" s="59">
        <v>0</v>
      </c>
      <c r="AF464" s="59">
        <v>-0.04</v>
      </c>
      <c r="AG464" s="59">
        <v>72127.05</v>
      </c>
      <c r="AH464" s="59">
        <v>0</v>
      </c>
      <c r="AI464" s="59">
        <v>0</v>
      </c>
      <c r="AJ464" s="59">
        <v>0</v>
      </c>
      <c r="AK464" s="59">
        <v>0</v>
      </c>
      <c r="AL464" s="59">
        <v>0</v>
      </c>
      <c r="AM464" s="59">
        <v>0</v>
      </c>
      <c r="AN464" s="59">
        <v>0</v>
      </c>
      <c r="AO464" s="58"/>
      <c r="AP464" s="59">
        <v>0</v>
      </c>
      <c r="AQ464" s="59">
        <v>0</v>
      </c>
      <c r="AR464" s="59">
        <v>0</v>
      </c>
      <c r="AS464" s="59">
        <v>0</v>
      </c>
      <c r="AT464" s="59">
        <v>0</v>
      </c>
      <c r="AU464" s="59">
        <v>0</v>
      </c>
      <c r="AV464" s="59">
        <v>0</v>
      </c>
      <c r="AW464" s="59">
        <v>0</v>
      </c>
      <c r="AX464" s="59">
        <v>0</v>
      </c>
      <c r="AY464" s="59">
        <v>0</v>
      </c>
      <c r="AZ464" s="59">
        <v>0</v>
      </c>
      <c r="BA464" s="59">
        <v>0</v>
      </c>
    </row>
    <row r="465" spans="1:53" s="46" customFormat="1" outlineLevel="2">
      <c r="A465" s="46" t="s">
        <v>1243</v>
      </c>
      <c r="B465" s="47" t="s">
        <v>1244</v>
      </c>
      <c r="C465" s="48" t="s">
        <v>1240</v>
      </c>
      <c r="D465" s="49"/>
      <c r="E465" s="50"/>
      <c r="F465" s="51">
        <v>0</v>
      </c>
      <c r="G465" s="51">
        <v>3597.71</v>
      </c>
      <c r="H465" s="52">
        <v>-3597.71</v>
      </c>
      <c r="I465" s="53" t="s">
        <v>157</v>
      </c>
      <c r="J465" s="54"/>
      <c r="K465" s="51">
        <v>1573.46</v>
      </c>
      <c r="L465" s="51">
        <v>43358.58</v>
      </c>
      <c r="M465" s="52">
        <v>-41785.120000000003</v>
      </c>
      <c r="N465" s="53">
        <v>-0.96371052742040908</v>
      </c>
      <c r="O465" s="55"/>
      <c r="P465" s="54"/>
      <c r="Q465" s="51">
        <v>0</v>
      </c>
      <c r="R465" s="51">
        <v>10873.91</v>
      </c>
      <c r="S465" s="52">
        <v>-10873.91</v>
      </c>
      <c r="T465" s="53" t="s">
        <v>157</v>
      </c>
      <c r="U465" s="54"/>
      <c r="V465" s="51">
        <v>5245.55</v>
      </c>
      <c r="W465" s="51">
        <v>43358.58</v>
      </c>
      <c r="X465" s="52">
        <v>-38113.03</v>
      </c>
      <c r="Y465" s="53">
        <v>-0.8790193313526411</v>
      </c>
      <c r="Z465" s="56"/>
      <c r="AA465" s="57">
        <v>0</v>
      </c>
      <c r="AB465" s="58"/>
      <c r="AC465" s="59">
        <v>3538.92</v>
      </c>
      <c r="AD465" s="59">
        <v>-74655.55</v>
      </c>
      <c r="AE465" s="59">
        <v>-69817.540000000008</v>
      </c>
      <c r="AF465" s="59">
        <v>231099.85</v>
      </c>
      <c r="AG465" s="59">
        <v>-68570.84</v>
      </c>
      <c r="AH465" s="59">
        <v>3688.4</v>
      </c>
      <c r="AI465" s="59">
        <v>3632.55</v>
      </c>
      <c r="AJ465" s="59">
        <v>3568.88</v>
      </c>
      <c r="AK465" s="59">
        <v>3615.17</v>
      </c>
      <c r="AL465" s="59">
        <v>3661.03</v>
      </c>
      <c r="AM465" s="59">
        <v>3597.71</v>
      </c>
      <c r="AN465" s="59">
        <v>3672.09</v>
      </c>
      <c r="AO465" s="58"/>
      <c r="AP465" s="59">
        <v>1573.47</v>
      </c>
      <c r="AQ465" s="59">
        <v>-0.01</v>
      </c>
      <c r="AR465" s="59">
        <v>0</v>
      </c>
      <c r="AS465" s="59">
        <v>0</v>
      </c>
      <c r="AT465" s="59">
        <v>0</v>
      </c>
      <c r="AU465" s="59">
        <v>0</v>
      </c>
      <c r="AV465" s="59">
        <v>0</v>
      </c>
      <c r="AW465" s="59">
        <v>0</v>
      </c>
      <c r="AX465" s="59">
        <v>0</v>
      </c>
      <c r="AY465" s="59">
        <v>0</v>
      </c>
      <c r="AZ465" s="59">
        <v>0</v>
      </c>
      <c r="BA465" s="59">
        <v>0</v>
      </c>
    </row>
    <row r="466" spans="1:53" s="46" customFormat="1" outlineLevel="2">
      <c r="A466" s="46" t="s">
        <v>1771</v>
      </c>
      <c r="B466" s="47" t="s">
        <v>1772</v>
      </c>
      <c r="C466" s="48" t="s">
        <v>1240</v>
      </c>
      <c r="D466" s="49"/>
      <c r="E466" s="50"/>
      <c r="F466" s="51">
        <v>5223.9800000000005</v>
      </c>
      <c r="G466" s="51">
        <v>0</v>
      </c>
      <c r="H466" s="52">
        <v>5223.9800000000005</v>
      </c>
      <c r="I466" s="53" t="s">
        <v>157</v>
      </c>
      <c r="J466" s="54"/>
      <c r="K466" s="51">
        <v>49818.04</v>
      </c>
      <c r="L466" s="51">
        <v>0</v>
      </c>
      <c r="M466" s="52">
        <v>49818.04</v>
      </c>
      <c r="N466" s="53" t="s">
        <v>157</v>
      </c>
      <c r="O466" s="55"/>
      <c r="P466" s="54"/>
      <c r="Q466" s="51">
        <v>14572.75</v>
      </c>
      <c r="R466" s="51">
        <v>0</v>
      </c>
      <c r="S466" s="52">
        <v>14572.75</v>
      </c>
      <c r="T466" s="53" t="s">
        <v>157</v>
      </c>
      <c r="U466" s="54"/>
      <c r="V466" s="51">
        <v>49818.04</v>
      </c>
      <c r="W466" s="51">
        <v>0</v>
      </c>
      <c r="X466" s="52">
        <v>49818.04</v>
      </c>
      <c r="Y466" s="53" t="s">
        <v>157</v>
      </c>
      <c r="Z466" s="56"/>
      <c r="AA466" s="57">
        <v>0</v>
      </c>
      <c r="AB466" s="58"/>
      <c r="AC466" s="59">
        <v>0</v>
      </c>
      <c r="AD466" s="59">
        <v>0</v>
      </c>
      <c r="AE466" s="59">
        <v>0</v>
      </c>
      <c r="AF466" s="59">
        <v>0</v>
      </c>
      <c r="AG466" s="59">
        <v>0</v>
      </c>
      <c r="AH466" s="59">
        <v>0</v>
      </c>
      <c r="AI466" s="59">
        <v>0</v>
      </c>
      <c r="AJ466" s="59">
        <v>0</v>
      </c>
      <c r="AK466" s="59">
        <v>0</v>
      </c>
      <c r="AL466" s="59">
        <v>0</v>
      </c>
      <c r="AM466" s="59">
        <v>0</v>
      </c>
      <c r="AN466" s="59">
        <v>0</v>
      </c>
      <c r="AO466" s="58"/>
      <c r="AP466" s="59">
        <v>2974.62</v>
      </c>
      <c r="AQ466" s="59">
        <v>4789.88</v>
      </c>
      <c r="AR466" s="59">
        <v>4785.95</v>
      </c>
      <c r="AS466" s="59">
        <v>5117.4400000000005</v>
      </c>
      <c r="AT466" s="59">
        <v>4344.1099999999997</v>
      </c>
      <c r="AU466" s="59">
        <v>4163.16</v>
      </c>
      <c r="AV466" s="59">
        <v>4349.42</v>
      </c>
      <c r="AW466" s="59">
        <v>4720.71</v>
      </c>
      <c r="AX466" s="59">
        <v>4688.76</v>
      </c>
      <c r="AY466" s="59">
        <v>4660.01</v>
      </c>
      <c r="AZ466" s="59">
        <v>5223.9800000000005</v>
      </c>
      <c r="BA466" s="59">
        <v>0</v>
      </c>
    </row>
    <row r="467" spans="1:53" s="46" customFormat="1" outlineLevel="2">
      <c r="A467" s="46" t="s">
        <v>1246</v>
      </c>
      <c r="B467" s="47" t="s">
        <v>1247</v>
      </c>
      <c r="C467" s="48" t="s">
        <v>1245</v>
      </c>
      <c r="D467" s="49"/>
      <c r="E467" s="50"/>
      <c r="F467" s="51">
        <v>0</v>
      </c>
      <c r="G467" s="51">
        <v>-110902.55</v>
      </c>
      <c r="H467" s="52">
        <v>110902.55</v>
      </c>
      <c r="I467" s="53" t="s">
        <v>157</v>
      </c>
      <c r="J467" s="54"/>
      <c r="K467" s="51">
        <v>0</v>
      </c>
      <c r="L467" s="51">
        <v>-126514.12000000001</v>
      </c>
      <c r="M467" s="52">
        <v>126514.12000000001</v>
      </c>
      <c r="N467" s="53" t="s">
        <v>157</v>
      </c>
      <c r="O467" s="55"/>
      <c r="P467" s="54"/>
      <c r="Q467" s="51">
        <v>0</v>
      </c>
      <c r="R467" s="51">
        <v>-110902.55</v>
      </c>
      <c r="S467" s="52">
        <v>110902.55</v>
      </c>
      <c r="T467" s="53" t="s">
        <v>157</v>
      </c>
      <c r="U467" s="54"/>
      <c r="V467" s="51">
        <v>0</v>
      </c>
      <c r="W467" s="51">
        <v>416990.55000000005</v>
      </c>
      <c r="X467" s="52">
        <v>-416990.55000000005</v>
      </c>
      <c r="Y467" s="53" t="s">
        <v>157</v>
      </c>
      <c r="Z467" s="56"/>
      <c r="AA467" s="57">
        <v>543504.67000000004</v>
      </c>
      <c r="AB467" s="58"/>
      <c r="AC467" s="59">
        <v>-15611.57</v>
      </c>
      <c r="AD467" s="59">
        <v>0</v>
      </c>
      <c r="AE467" s="59">
        <v>0</v>
      </c>
      <c r="AF467" s="59">
        <v>0</v>
      </c>
      <c r="AG467" s="59">
        <v>0</v>
      </c>
      <c r="AH467" s="59">
        <v>0</v>
      </c>
      <c r="AI467" s="59">
        <v>0</v>
      </c>
      <c r="AJ467" s="59">
        <v>0</v>
      </c>
      <c r="AK467" s="59">
        <v>0</v>
      </c>
      <c r="AL467" s="59">
        <v>0</v>
      </c>
      <c r="AM467" s="59">
        <v>-110902.55</v>
      </c>
      <c r="AN467" s="59">
        <v>0</v>
      </c>
      <c r="AO467" s="58"/>
      <c r="AP467" s="59">
        <v>0</v>
      </c>
      <c r="AQ467" s="59">
        <v>0</v>
      </c>
      <c r="AR467" s="59">
        <v>0</v>
      </c>
      <c r="AS467" s="59">
        <v>0</v>
      </c>
      <c r="AT467" s="59">
        <v>0</v>
      </c>
      <c r="AU467" s="59">
        <v>0</v>
      </c>
      <c r="AV467" s="59">
        <v>0</v>
      </c>
      <c r="AW467" s="59">
        <v>0</v>
      </c>
      <c r="AX467" s="59">
        <v>0</v>
      </c>
      <c r="AY467" s="59">
        <v>0</v>
      </c>
      <c r="AZ467" s="59">
        <v>0</v>
      </c>
      <c r="BA467" s="59">
        <v>0</v>
      </c>
    </row>
    <row r="468" spans="1:53" s="46" customFormat="1" outlineLevel="2">
      <c r="A468" s="46" t="s">
        <v>1248</v>
      </c>
      <c r="B468" s="47" t="s">
        <v>1249</v>
      </c>
      <c r="C468" s="48" t="s">
        <v>1245</v>
      </c>
      <c r="D468" s="49"/>
      <c r="E468" s="50"/>
      <c r="F468" s="51">
        <v>0</v>
      </c>
      <c r="G468" s="51">
        <v>523371.53</v>
      </c>
      <c r="H468" s="52">
        <v>-523371.53</v>
      </c>
      <c r="I468" s="53" t="s">
        <v>157</v>
      </c>
      <c r="J468" s="54"/>
      <c r="K468" s="51">
        <v>-65087.770000000004</v>
      </c>
      <c r="L468" s="51">
        <v>5757086.8300000001</v>
      </c>
      <c r="M468" s="52">
        <v>-5822174.5999999996</v>
      </c>
      <c r="N468" s="53">
        <v>-1.0113056780142395</v>
      </c>
      <c r="O468" s="55"/>
      <c r="P468" s="54"/>
      <c r="Q468" s="51">
        <v>0</v>
      </c>
      <c r="R468" s="51">
        <v>1570114.5899999999</v>
      </c>
      <c r="S468" s="52">
        <v>-1570114.5899999999</v>
      </c>
      <c r="T468" s="53" t="s">
        <v>157</v>
      </c>
      <c r="U468" s="54"/>
      <c r="V468" s="51">
        <v>457514.89999999997</v>
      </c>
      <c r="W468" s="51">
        <v>5757086.8300000001</v>
      </c>
      <c r="X468" s="52">
        <v>-5299571.93</v>
      </c>
      <c r="Y468" s="53">
        <v>-0.92053013728820199</v>
      </c>
      <c r="Z468" s="56"/>
      <c r="AA468" s="57">
        <v>0</v>
      </c>
      <c r="AB468" s="58"/>
      <c r="AC468" s="59">
        <v>523371.53</v>
      </c>
      <c r="AD468" s="59">
        <v>523371.53</v>
      </c>
      <c r="AE468" s="59">
        <v>523371.53</v>
      </c>
      <c r="AF468" s="59">
        <v>523371.53</v>
      </c>
      <c r="AG468" s="59">
        <v>523371.53</v>
      </c>
      <c r="AH468" s="59">
        <v>523371.53</v>
      </c>
      <c r="AI468" s="59">
        <v>523371.53</v>
      </c>
      <c r="AJ468" s="59">
        <v>523371.53</v>
      </c>
      <c r="AK468" s="59">
        <v>523371.53</v>
      </c>
      <c r="AL468" s="59">
        <v>523371.53</v>
      </c>
      <c r="AM468" s="59">
        <v>523371.53</v>
      </c>
      <c r="AN468" s="59">
        <v>522602.67</v>
      </c>
      <c r="AO468" s="58"/>
      <c r="AP468" s="59">
        <v>-65087.770000000004</v>
      </c>
      <c r="AQ468" s="59">
        <v>0</v>
      </c>
      <c r="AR468" s="59">
        <v>0</v>
      </c>
      <c r="AS468" s="59">
        <v>0</v>
      </c>
      <c r="AT468" s="59">
        <v>0</v>
      </c>
      <c r="AU468" s="59">
        <v>0</v>
      </c>
      <c r="AV468" s="59">
        <v>0</v>
      </c>
      <c r="AW468" s="59">
        <v>0</v>
      </c>
      <c r="AX468" s="59">
        <v>0</v>
      </c>
      <c r="AY468" s="59">
        <v>0</v>
      </c>
      <c r="AZ468" s="59">
        <v>0</v>
      </c>
      <c r="BA468" s="59">
        <v>0</v>
      </c>
    </row>
    <row r="469" spans="1:53" s="46" customFormat="1" outlineLevel="2">
      <c r="A469" s="46" t="s">
        <v>1773</v>
      </c>
      <c r="B469" s="47" t="s">
        <v>1774</v>
      </c>
      <c r="C469" s="48" t="s">
        <v>1245</v>
      </c>
      <c r="D469" s="49"/>
      <c r="E469" s="50"/>
      <c r="F469" s="51">
        <v>521586.53</v>
      </c>
      <c r="G469" s="51">
        <v>0</v>
      </c>
      <c r="H469" s="52">
        <v>521586.53</v>
      </c>
      <c r="I469" s="53" t="s">
        <v>157</v>
      </c>
      <c r="J469" s="54"/>
      <c r="K469" s="51">
        <v>5737451.8300000001</v>
      </c>
      <c r="L469" s="51">
        <v>0</v>
      </c>
      <c r="M469" s="52">
        <v>5737451.8300000001</v>
      </c>
      <c r="N469" s="53" t="s">
        <v>157</v>
      </c>
      <c r="O469" s="55"/>
      <c r="P469" s="54"/>
      <c r="Q469" s="51">
        <v>1564759.5899999999</v>
      </c>
      <c r="R469" s="51">
        <v>0</v>
      </c>
      <c r="S469" s="52">
        <v>1564759.5899999999</v>
      </c>
      <c r="T469" s="53" t="s">
        <v>157</v>
      </c>
      <c r="U469" s="54"/>
      <c r="V469" s="51">
        <v>5737451.8300000001</v>
      </c>
      <c r="W469" s="51">
        <v>0</v>
      </c>
      <c r="X469" s="52">
        <v>5737451.8300000001</v>
      </c>
      <c r="Y469" s="53" t="s">
        <v>157</v>
      </c>
      <c r="Z469" s="56"/>
      <c r="AA469" s="57">
        <v>0</v>
      </c>
      <c r="AB469" s="58"/>
      <c r="AC469" s="59">
        <v>0</v>
      </c>
      <c r="AD469" s="59">
        <v>0</v>
      </c>
      <c r="AE469" s="59">
        <v>0</v>
      </c>
      <c r="AF469" s="59">
        <v>0</v>
      </c>
      <c r="AG469" s="59">
        <v>0</v>
      </c>
      <c r="AH469" s="59">
        <v>0</v>
      </c>
      <c r="AI469" s="59">
        <v>0</v>
      </c>
      <c r="AJ469" s="59">
        <v>0</v>
      </c>
      <c r="AK469" s="59">
        <v>0</v>
      </c>
      <c r="AL469" s="59">
        <v>0</v>
      </c>
      <c r="AM469" s="59">
        <v>0</v>
      </c>
      <c r="AN469" s="59">
        <v>0</v>
      </c>
      <c r="AO469" s="58"/>
      <c r="AP469" s="59">
        <v>521586.53</v>
      </c>
      <c r="AQ469" s="59">
        <v>521586.53</v>
      </c>
      <c r="AR469" s="59">
        <v>521586.53</v>
      </c>
      <c r="AS469" s="59">
        <v>521586.53</v>
      </c>
      <c r="AT469" s="59">
        <v>521586.53</v>
      </c>
      <c r="AU469" s="59">
        <v>521586.53</v>
      </c>
      <c r="AV469" s="59">
        <v>521586.53</v>
      </c>
      <c r="AW469" s="59">
        <v>521586.53</v>
      </c>
      <c r="AX469" s="59">
        <v>521586.53</v>
      </c>
      <c r="AY469" s="59">
        <v>521586.53</v>
      </c>
      <c r="AZ469" s="59">
        <v>521586.53</v>
      </c>
      <c r="BA469" s="59">
        <v>0</v>
      </c>
    </row>
    <row r="470" spans="1:53" s="46" customFormat="1" outlineLevel="2">
      <c r="A470" s="46" t="s">
        <v>1251</v>
      </c>
      <c r="B470" s="47" t="s">
        <v>1252</v>
      </c>
      <c r="C470" s="48" t="s">
        <v>1250</v>
      </c>
      <c r="D470" s="49"/>
      <c r="E470" s="50"/>
      <c r="F470" s="51">
        <v>0</v>
      </c>
      <c r="G470" s="51">
        <v>0</v>
      </c>
      <c r="H470" s="52">
        <v>0</v>
      </c>
      <c r="I470" s="53">
        <v>0</v>
      </c>
      <c r="J470" s="54"/>
      <c r="K470" s="51">
        <v>0</v>
      </c>
      <c r="L470" s="51">
        <v>-265967.65000000002</v>
      </c>
      <c r="M470" s="52">
        <v>265967.65000000002</v>
      </c>
      <c r="N470" s="53" t="s">
        <v>157</v>
      </c>
      <c r="O470" s="55"/>
      <c r="P470" s="54"/>
      <c r="Q470" s="51">
        <v>0</v>
      </c>
      <c r="R470" s="51">
        <v>-532.22</v>
      </c>
      <c r="S470" s="52">
        <v>532.22</v>
      </c>
      <c r="T470" s="53" t="s">
        <v>157</v>
      </c>
      <c r="U470" s="54"/>
      <c r="V470" s="51">
        <v>0</v>
      </c>
      <c r="W470" s="51">
        <v>-234781.40000000002</v>
      </c>
      <c r="X470" s="52">
        <v>234781.40000000002</v>
      </c>
      <c r="Y470" s="53" t="s">
        <v>157</v>
      </c>
      <c r="Z470" s="56"/>
      <c r="AA470" s="57">
        <v>31186.25</v>
      </c>
      <c r="AB470" s="58"/>
      <c r="AC470" s="59">
        <v>0</v>
      </c>
      <c r="AD470" s="59">
        <v>0</v>
      </c>
      <c r="AE470" s="59">
        <v>0</v>
      </c>
      <c r="AF470" s="59">
        <v>0</v>
      </c>
      <c r="AG470" s="59">
        <v>0</v>
      </c>
      <c r="AH470" s="59">
        <v>-265435.43</v>
      </c>
      <c r="AI470" s="59">
        <v>0</v>
      </c>
      <c r="AJ470" s="59">
        <v>0</v>
      </c>
      <c r="AK470" s="59">
        <v>-532.22</v>
      </c>
      <c r="AL470" s="59">
        <v>0</v>
      </c>
      <c r="AM470" s="59">
        <v>0</v>
      </c>
      <c r="AN470" s="59">
        <v>0</v>
      </c>
      <c r="AO470" s="58"/>
      <c r="AP470" s="59">
        <v>0</v>
      </c>
      <c r="AQ470" s="59">
        <v>0</v>
      </c>
      <c r="AR470" s="59">
        <v>0</v>
      </c>
      <c r="AS470" s="59">
        <v>0</v>
      </c>
      <c r="AT470" s="59">
        <v>0</v>
      </c>
      <c r="AU470" s="59">
        <v>0</v>
      </c>
      <c r="AV470" s="59">
        <v>0</v>
      </c>
      <c r="AW470" s="59">
        <v>0</v>
      </c>
      <c r="AX470" s="59">
        <v>0</v>
      </c>
      <c r="AY470" s="59">
        <v>0</v>
      </c>
      <c r="AZ470" s="59">
        <v>0</v>
      </c>
      <c r="BA470" s="59">
        <v>0</v>
      </c>
    </row>
    <row r="471" spans="1:53" s="46" customFormat="1" outlineLevel="2">
      <c r="A471" s="46" t="s">
        <v>1253</v>
      </c>
      <c r="B471" s="47" t="s">
        <v>1254</v>
      </c>
      <c r="C471" s="48" t="s">
        <v>1250</v>
      </c>
      <c r="D471" s="49"/>
      <c r="E471" s="50"/>
      <c r="F471" s="51">
        <v>0</v>
      </c>
      <c r="G471" s="51">
        <v>32675</v>
      </c>
      <c r="H471" s="52">
        <v>-32675</v>
      </c>
      <c r="I471" s="53" t="s">
        <v>157</v>
      </c>
      <c r="J471" s="54"/>
      <c r="K471" s="51">
        <v>285.92</v>
      </c>
      <c r="L471" s="51">
        <v>368533</v>
      </c>
      <c r="M471" s="52">
        <v>-368247.08</v>
      </c>
      <c r="N471" s="53">
        <v>-0.99922416717091822</v>
      </c>
      <c r="O471" s="55"/>
      <c r="P471" s="54"/>
      <c r="Q471" s="51">
        <v>285.92</v>
      </c>
      <c r="R471" s="51">
        <v>98025</v>
      </c>
      <c r="S471" s="52">
        <v>-97739.08</v>
      </c>
      <c r="T471" s="53">
        <v>-0.9970831930629942</v>
      </c>
      <c r="U471" s="54"/>
      <c r="V471" s="51">
        <v>32962.92</v>
      </c>
      <c r="W471" s="51">
        <v>368533</v>
      </c>
      <c r="X471" s="52">
        <v>-335570.08</v>
      </c>
      <c r="Y471" s="53">
        <v>-0.91055639522105214</v>
      </c>
      <c r="Z471" s="56"/>
      <c r="AA471" s="57">
        <v>0</v>
      </c>
      <c r="AB471" s="58"/>
      <c r="AC471" s="59">
        <v>40473</v>
      </c>
      <c r="AD471" s="59">
        <v>32675</v>
      </c>
      <c r="AE471" s="59">
        <v>32675</v>
      </c>
      <c r="AF471" s="59">
        <v>32675</v>
      </c>
      <c r="AG471" s="59">
        <v>32675</v>
      </c>
      <c r="AH471" s="59">
        <v>32675</v>
      </c>
      <c r="AI471" s="59">
        <v>33985</v>
      </c>
      <c r="AJ471" s="59">
        <v>32675</v>
      </c>
      <c r="AK471" s="59">
        <v>32675</v>
      </c>
      <c r="AL471" s="59">
        <v>32675</v>
      </c>
      <c r="AM471" s="59">
        <v>32675</v>
      </c>
      <c r="AN471" s="59">
        <v>32677</v>
      </c>
      <c r="AO471" s="58"/>
      <c r="AP471" s="59">
        <v>0</v>
      </c>
      <c r="AQ471" s="59">
        <v>0</v>
      </c>
      <c r="AR471" s="59">
        <v>0</v>
      </c>
      <c r="AS471" s="59">
        <v>0</v>
      </c>
      <c r="AT471" s="59">
        <v>0</v>
      </c>
      <c r="AU471" s="59">
        <v>0</v>
      </c>
      <c r="AV471" s="59">
        <v>0</v>
      </c>
      <c r="AW471" s="59">
        <v>0</v>
      </c>
      <c r="AX471" s="59">
        <v>285.92</v>
      </c>
      <c r="AY471" s="59">
        <v>0</v>
      </c>
      <c r="AZ471" s="59">
        <v>0</v>
      </c>
      <c r="BA471" s="59">
        <v>0</v>
      </c>
    </row>
    <row r="472" spans="1:53" s="46" customFormat="1" outlineLevel="2">
      <c r="A472" s="46" t="s">
        <v>1775</v>
      </c>
      <c r="B472" s="47" t="s">
        <v>1776</v>
      </c>
      <c r="C472" s="48" t="s">
        <v>1250</v>
      </c>
      <c r="D472" s="49"/>
      <c r="E472" s="50"/>
      <c r="F472" s="51">
        <v>40567</v>
      </c>
      <c r="G472" s="51">
        <v>0</v>
      </c>
      <c r="H472" s="52">
        <v>40567</v>
      </c>
      <c r="I472" s="53" t="s">
        <v>157</v>
      </c>
      <c r="J472" s="54"/>
      <c r="K472" s="51">
        <v>452837</v>
      </c>
      <c r="L472" s="51">
        <v>0</v>
      </c>
      <c r="M472" s="52">
        <v>452837</v>
      </c>
      <c r="N472" s="53" t="s">
        <v>157</v>
      </c>
      <c r="O472" s="55"/>
      <c r="P472" s="54"/>
      <c r="Q472" s="51">
        <v>121701</v>
      </c>
      <c r="R472" s="51">
        <v>0</v>
      </c>
      <c r="S472" s="52">
        <v>121701</v>
      </c>
      <c r="T472" s="53" t="s">
        <v>157</v>
      </c>
      <c r="U472" s="54"/>
      <c r="V472" s="51">
        <v>452837</v>
      </c>
      <c r="W472" s="51">
        <v>0</v>
      </c>
      <c r="X472" s="52">
        <v>452837</v>
      </c>
      <c r="Y472" s="53" t="s">
        <v>157</v>
      </c>
      <c r="Z472" s="56"/>
      <c r="AA472" s="57">
        <v>0</v>
      </c>
      <c r="AB472" s="58"/>
      <c r="AC472" s="59">
        <v>0</v>
      </c>
      <c r="AD472" s="59">
        <v>0</v>
      </c>
      <c r="AE472" s="59">
        <v>0</v>
      </c>
      <c r="AF472" s="59">
        <v>0</v>
      </c>
      <c r="AG472" s="59">
        <v>0</v>
      </c>
      <c r="AH472" s="59">
        <v>0</v>
      </c>
      <c r="AI472" s="59">
        <v>0</v>
      </c>
      <c r="AJ472" s="59">
        <v>0</v>
      </c>
      <c r="AK472" s="59">
        <v>0</v>
      </c>
      <c r="AL472" s="59">
        <v>0</v>
      </c>
      <c r="AM472" s="59">
        <v>0</v>
      </c>
      <c r="AN472" s="59">
        <v>0</v>
      </c>
      <c r="AO472" s="58"/>
      <c r="AP472" s="59">
        <v>40567</v>
      </c>
      <c r="AQ472" s="59">
        <v>40567</v>
      </c>
      <c r="AR472" s="59">
        <v>40567</v>
      </c>
      <c r="AS472" s="59">
        <v>40567</v>
      </c>
      <c r="AT472" s="59">
        <v>40567</v>
      </c>
      <c r="AU472" s="59">
        <v>40567</v>
      </c>
      <c r="AV472" s="59">
        <v>40567</v>
      </c>
      <c r="AW472" s="59">
        <v>47167</v>
      </c>
      <c r="AX472" s="59">
        <v>40567</v>
      </c>
      <c r="AY472" s="59">
        <v>40567</v>
      </c>
      <c r="AZ472" s="59">
        <v>40567</v>
      </c>
      <c r="BA472" s="59">
        <v>0</v>
      </c>
    </row>
    <row r="473" spans="1:53" s="46" customFormat="1" outlineLevel="2">
      <c r="A473" s="46" t="s">
        <v>1255</v>
      </c>
      <c r="B473" s="47" t="s">
        <v>1256</v>
      </c>
      <c r="C473" s="48" t="s">
        <v>1257</v>
      </c>
      <c r="D473" s="49"/>
      <c r="E473" s="50"/>
      <c r="F473" s="51">
        <v>-101344.69</v>
      </c>
      <c r="G473" s="51">
        <v>-119173.41</v>
      </c>
      <c r="H473" s="52">
        <v>17828.72</v>
      </c>
      <c r="I473" s="53">
        <v>0.14960317070729118</v>
      </c>
      <c r="J473" s="54"/>
      <c r="K473" s="51">
        <v>-1269417.1099999999</v>
      </c>
      <c r="L473" s="51">
        <v>-1211097.3500000001</v>
      </c>
      <c r="M473" s="52">
        <v>-58319.759999999776</v>
      </c>
      <c r="N473" s="53">
        <v>-4.8154477424956606E-2</v>
      </c>
      <c r="O473" s="55"/>
      <c r="P473" s="54"/>
      <c r="Q473" s="51">
        <v>-324377.3</v>
      </c>
      <c r="R473" s="51">
        <v>-353566.51</v>
      </c>
      <c r="S473" s="52">
        <v>29189.210000000021</v>
      </c>
      <c r="T473" s="53">
        <v>8.2556489866644947E-2</v>
      </c>
      <c r="U473" s="54"/>
      <c r="V473" s="51">
        <v>-1481021.1199999999</v>
      </c>
      <c r="W473" s="51">
        <v>-1331135.07</v>
      </c>
      <c r="X473" s="52">
        <v>-149886.04999999981</v>
      </c>
      <c r="Y473" s="53">
        <v>-0.11260018113714021</v>
      </c>
      <c r="Z473" s="56"/>
      <c r="AA473" s="57">
        <v>-120037.72</v>
      </c>
      <c r="AB473" s="58"/>
      <c r="AC473" s="59">
        <v>-138182.66</v>
      </c>
      <c r="AD473" s="59">
        <v>-98378.02</v>
      </c>
      <c r="AE473" s="59">
        <v>-101167.34</v>
      </c>
      <c r="AF473" s="59">
        <v>-77629.650000000009</v>
      </c>
      <c r="AG473" s="59">
        <v>-104374.95</v>
      </c>
      <c r="AH473" s="59">
        <v>-90840.78</v>
      </c>
      <c r="AI473" s="59">
        <v>-138302.6</v>
      </c>
      <c r="AJ473" s="59">
        <v>-108654.84</v>
      </c>
      <c r="AK473" s="59">
        <v>-125924.81</v>
      </c>
      <c r="AL473" s="59">
        <v>-108468.29000000001</v>
      </c>
      <c r="AM473" s="59">
        <v>-119173.41</v>
      </c>
      <c r="AN473" s="59">
        <v>-211604.01</v>
      </c>
      <c r="AO473" s="58"/>
      <c r="AP473" s="59">
        <v>-162946.06</v>
      </c>
      <c r="AQ473" s="59">
        <v>-132725.24</v>
      </c>
      <c r="AR473" s="59">
        <v>-117108.52</v>
      </c>
      <c r="AS473" s="59">
        <v>-96986.55</v>
      </c>
      <c r="AT473" s="59">
        <v>-99669.66</v>
      </c>
      <c r="AU473" s="59">
        <v>-93694.49</v>
      </c>
      <c r="AV473" s="59">
        <v>-140144.38</v>
      </c>
      <c r="AW473" s="59">
        <v>-101764.91</v>
      </c>
      <c r="AX473" s="59">
        <v>-115583.72</v>
      </c>
      <c r="AY473" s="59">
        <v>-107448.89</v>
      </c>
      <c r="AZ473" s="59">
        <v>-101344.69</v>
      </c>
      <c r="BA473" s="59">
        <v>-42560.15</v>
      </c>
    </row>
    <row r="474" spans="1:53" s="46" customFormat="1" outlineLevel="2">
      <c r="A474" s="46" t="s">
        <v>1258</v>
      </c>
      <c r="B474" s="47" t="s">
        <v>1259</v>
      </c>
      <c r="C474" s="48" t="s">
        <v>1260</v>
      </c>
      <c r="D474" s="49"/>
      <c r="E474" s="50"/>
      <c r="F474" s="51">
        <v>-602.91</v>
      </c>
      <c r="G474" s="51">
        <v>-643.09</v>
      </c>
      <c r="H474" s="52">
        <v>40.180000000000064</v>
      </c>
      <c r="I474" s="53">
        <v>6.2479590726026005E-2</v>
      </c>
      <c r="J474" s="54"/>
      <c r="K474" s="51">
        <v>-6688.38</v>
      </c>
      <c r="L474" s="51">
        <v>-7111.87</v>
      </c>
      <c r="M474" s="52">
        <v>423.48999999999978</v>
      </c>
      <c r="N474" s="53">
        <v>5.9546926476440061E-2</v>
      </c>
      <c r="O474" s="55"/>
      <c r="P474" s="54"/>
      <c r="Q474" s="51">
        <v>-1808.74</v>
      </c>
      <c r="R474" s="51">
        <v>-1923.56</v>
      </c>
      <c r="S474" s="52">
        <v>114.81999999999994</v>
      </c>
      <c r="T474" s="53">
        <v>5.9691405518933614E-2</v>
      </c>
      <c r="U474" s="54"/>
      <c r="V474" s="51">
        <v>-7471.26</v>
      </c>
      <c r="W474" s="51">
        <v>-7693.93</v>
      </c>
      <c r="X474" s="52">
        <v>222.67000000000007</v>
      </c>
      <c r="Y474" s="53">
        <v>2.8940996343871084E-2</v>
      </c>
      <c r="Z474" s="56"/>
      <c r="AA474" s="57">
        <v>-582.06000000000006</v>
      </c>
      <c r="AB474" s="58"/>
      <c r="AC474" s="59">
        <v>-742.93000000000006</v>
      </c>
      <c r="AD474" s="59">
        <v>-541.70000000000005</v>
      </c>
      <c r="AE474" s="59">
        <v>-557.35</v>
      </c>
      <c r="AF474" s="59">
        <v>-552.83000000000004</v>
      </c>
      <c r="AG474" s="59">
        <v>-645.12</v>
      </c>
      <c r="AH474" s="59">
        <v>-607.55000000000007</v>
      </c>
      <c r="AI474" s="59">
        <v>-903.04</v>
      </c>
      <c r="AJ474" s="59">
        <v>-637.79</v>
      </c>
      <c r="AK474" s="59">
        <v>-625.82000000000005</v>
      </c>
      <c r="AL474" s="59">
        <v>-654.65</v>
      </c>
      <c r="AM474" s="59">
        <v>-643.09</v>
      </c>
      <c r="AN474" s="59">
        <v>-782.88</v>
      </c>
      <c r="AO474" s="58"/>
      <c r="AP474" s="59">
        <v>-504.19</v>
      </c>
      <c r="AQ474" s="59">
        <v>-520.72</v>
      </c>
      <c r="AR474" s="59">
        <v>-451.96000000000004</v>
      </c>
      <c r="AS474" s="59">
        <v>-611.70000000000005</v>
      </c>
      <c r="AT474" s="59">
        <v>-660.30000000000007</v>
      </c>
      <c r="AU474" s="59">
        <v>-624.24</v>
      </c>
      <c r="AV474" s="59">
        <v>-885.61</v>
      </c>
      <c r="AW474" s="59">
        <v>-620.91999999999996</v>
      </c>
      <c r="AX474" s="59">
        <v>-579.13</v>
      </c>
      <c r="AY474" s="59">
        <v>-626.70000000000005</v>
      </c>
      <c r="AZ474" s="59">
        <v>-602.91</v>
      </c>
      <c r="BA474" s="59">
        <v>-245.07</v>
      </c>
    </row>
    <row r="475" spans="1:53" s="46" customFormat="1" outlineLevel="2">
      <c r="A475" s="46" t="s">
        <v>1261</v>
      </c>
      <c r="B475" s="47" t="s">
        <v>1262</v>
      </c>
      <c r="C475" s="48" t="s">
        <v>1263</v>
      </c>
      <c r="D475" s="49"/>
      <c r="E475" s="50"/>
      <c r="F475" s="51">
        <v>-666.98</v>
      </c>
      <c r="G475" s="51">
        <v>-745.51</v>
      </c>
      <c r="H475" s="52">
        <v>78.529999999999973</v>
      </c>
      <c r="I475" s="53">
        <v>0.10533728588483049</v>
      </c>
      <c r="J475" s="54"/>
      <c r="K475" s="51">
        <v>-10308.280000000001</v>
      </c>
      <c r="L475" s="51">
        <v>-8332.5</v>
      </c>
      <c r="M475" s="52">
        <v>-1975.7800000000007</v>
      </c>
      <c r="N475" s="53">
        <v>-0.2371173117311732</v>
      </c>
      <c r="O475" s="55"/>
      <c r="P475" s="54"/>
      <c r="Q475" s="51">
        <v>-2005.1200000000001</v>
      </c>
      <c r="R475" s="51">
        <v>-2273.67</v>
      </c>
      <c r="S475" s="52">
        <v>268.54999999999995</v>
      </c>
      <c r="T475" s="53">
        <v>0.11811300672481052</v>
      </c>
      <c r="U475" s="54"/>
      <c r="V475" s="51">
        <v>-11198.630000000001</v>
      </c>
      <c r="W475" s="51">
        <v>-9070.49</v>
      </c>
      <c r="X475" s="52">
        <v>-2128.1400000000012</v>
      </c>
      <c r="Y475" s="53">
        <v>-0.23462238533971166</v>
      </c>
      <c r="Z475" s="56"/>
      <c r="AA475" s="57">
        <v>-737.99</v>
      </c>
      <c r="AB475" s="58"/>
      <c r="AC475" s="59">
        <v>-925.52</v>
      </c>
      <c r="AD475" s="59">
        <v>-664.68000000000006</v>
      </c>
      <c r="AE475" s="59">
        <v>-662.29</v>
      </c>
      <c r="AF475" s="59">
        <v>-662.62</v>
      </c>
      <c r="AG475" s="59">
        <v>-750.36</v>
      </c>
      <c r="AH475" s="59">
        <v>-689.82</v>
      </c>
      <c r="AI475" s="59">
        <v>-990.61</v>
      </c>
      <c r="AJ475" s="59">
        <v>-712.93000000000006</v>
      </c>
      <c r="AK475" s="59">
        <v>-731.04</v>
      </c>
      <c r="AL475" s="59">
        <v>-797.12</v>
      </c>
      <c r="AM475" s="59">
        <v>-745.51</v>
      </c>
      <c r="AN475" s="59">
        <v>-890.35</v>
      </c>
      <c r="AO475" s="58"/>
      <c r="AP475" s="59">
        <v>-562.68000000000006</v>
      </c>
      <c r="AQ475" s="59">
        <v>-611.71</v>
      </c>
      <c r="AR475" s="59">
        <v>-542.46</v>
      </c>
      <c r="AS475" s="59">
        <v>-1603.82</v>
      </c>
      <c r="AT475" s="59">
        <v>-1727.2</v>
      </c>
      <c r="AU475" s="59">
        <v>-1609.31</v>
      </c>
      <c r="AV475" s="59">
        <v>-964.31000000000006</v>
      </c>
      <c r="AW475" s="59">
        <v>-681.67</v>
      </c>
      <c r="AX475" s="59">
        <v>-651.37</v>
      </c>
      <c r="AY475" s="59">
        <v>-686.77</v>
      </c>
      <c r="AZ475" s="59">
        <v>-666.98</v>
      </c>
      <c r="BA475" s="59">
        <v>-327.54000000000002</v>
      </c>
    </row>
    <row r="476" spans="1:53" s="46" customFormat="1" outlineLevel="2">
      <c r="A476" s="46" t="s">
        <v>1265</v>
      </c>
      <c r="B476" s="47" t="s">
        <v>1266</v>
      </c>
      <c r="C476" s="48" t="s">
        <v>1264</v>
      </c>
      <c r="D476" s="49"/>
      <c r="E476" s="50"/>
      <c r="F476" s="51">
        <v>0</v>
      </c>
      <c r="G476" s="51">
        <v>0</v>
      </c>
      <c r="H476" s="52">
        <v>0</v>
      </c>
      <c r="I476" s="53">
        <v>0</v>
      </c>
      <c r="J476" s="54"/>
      <c r="K476" s="51">
        <v>0</v>
      </c>
      <c r="L476" s="51">
        <v>0</v>
      </c>
      <c r="M476" s="52">
        <v>0</v>
      </c>
      <c r="N476" s="53">
        <v>0</v>
      </c>
      <c r="O476" s="55"/>
      <c r="P476" s="54"/>
      <c r="Q476" s="51">
        <v>0</v>
      </c>
      <c r="R476" s="51">
        <v>0</v>
      </c>
      <c r="S476" s="52">
        <v>0</v>
      </c>
      <c r="T476" s="53">
        <v>0</v>
      </c>
      <c r="U476" s="54"/>
      <c r="V476" s="51">
        <v>0</v>
      </c>
      <c r="W476" s="51">
        <v>1406.3700000000001</v>
      </c>
      <c r="X476" s="52">
        <v>-1406.3700000000001</v>
      </c>
      <c r="Y476" s="53" t="s">
        <v>157</v>
      </c>
      <c r="Z476" s="56"/>
      <c r="AA476" s="57">
        <v>1406.3700000000001</v>
      </c>
      <c r="AB476" s="58"/>
      <c r="AC476" s="59">
        <v>0</v>
      </c>
      <c r="AD476" s="59">
        <v>0</v>
      </c>
      <c r="AE476" s="59">
        <v>0</v>
      </c>
      <c r="AF476" s="59">
        <v>0</v>
      </c>
      <c r="AG476" s="59">
        <v>0</v>
      </c>
      <c r="AH476" s="59">
        <v>0</v>
      </c>
      <c r="AI476" s="59">
        <v>0</v>
      </c>
      <c r="AJ476" s="59">
        <v>0</v>
      </c>
      <c r="AK476" s="59">
        <v>0</v>
      </c>
      <c r="AL476" s="59">
        <v>0</v>
      </c>
      <c r="AM476" s="59">
        <v>0</v>
      </c>
      <c r="AN476" s="59">
        <v>0</v>
      </c>
      <c r="AO476" s="58"/>
      <c r="AP476" s="59">
        <v>0</v>
      </c>
      <c r="AQ476" s="59">
        <v>0</v>
      </c>
      <c r="AR476" s="59">
        <v>0</v>
      </c>
      <c r="AS476" s="59">
        <v>0</v>
      </c>
      <c r="AT476" s="59">
        <v>0</v>
      </c>
      <c r="AU476" s="59">
        <v>0</v>
      </c>
      <c r="AV476" s="59">
        <v>0</v>
      </c>
      <c r="AW476" s="59">
        <v>0</v>
      </c>
      <c r="AX476" s="59">
        <v>0</v>
      </c>
      <c r="AY476" s="59">
        <v>0</v>
      </c>
      <c r="AZ476" s="59">
        <v>0</v>
      </c>
      <c r="BA476" s="59">
        <v>0</v>
      </c>
    </row>
    <row r="477" spans="1:53" s="46" customFormat="1" outlineLevel="2">
      <c r="A477" s="46" t="s">
        <v>1267</v>
      </c>
      <c r="B477" s="47" t="s">
        <v>1268</v>
      </c>
      <c r="C477" s="48" t="s">
        <v>1264</v>
      </c>
      <c r="D477" s="49"/>
      <c r="E477" s="50"/>
      <c r="F477" s="51">
        <v>0</v>
      </c>
      <c r="G477" s="51">
        <v>1083</v>
      </c>
      <c r="H477" s="52">
        <v>-1083</v>
      </c>
      <c r="I477" s="53" t="s">
        <v>157</v>
      </c>
      <c r="J477" s="54"/>
      <c r="K477" s="51">
        <v>804.98</v>
      </c>
      <c r="L477" s="51">
        <v>11913</v>
      </c>
      <c r="M477" s="52">
        <v>-11108.02</v>
      </c>
      <c r="N477" s="53">
        <v>-0.93242843951985233</v>
      </c>
      <c r="O477" s="55"/>
      <c r="P477" s="54"/>
      <c r="Q477" s="51">
        <v>0</v>
      </c>
      <c r="R477" s="51">
        <v>3249</v>
      </c>
      <c r="S477" s="52">
        <v>-3249</v>
      </c>
      <c r="T477" s="53" t="s">
        <v>157</v>
      </c>
      <c r="U477" s="54"/>
      <c r="V477" s="51">
        <v>1891.98</v>
      </c>
      <c r="W477" s="51">
        <v>11913</v>
      </c>
      <c r="X477" s="52">
        <v>-10021.02</v>
      </c>
      <c r="Y477" s="53">
        <v>-0.84118358096197432</v>
      </c>
      <c r="Z477" s="56"/>
      <c r="AA477" s="57">
        <v>0</v>
      </c>
      <c r="AB477" s="58"/>
      <c r="AC477" s="59">
        <v>1083</v>
      </c>
      <c r="AD477" s="59">
        <v>1083</v>
      </c>
      <c r="AE477" s="59">
        <v>1083</v>
      </c>
      <c r="AF477" s="59">
        <v>1083</v>
      </c>
      <c r="AG477" s="59">
        <v>1083</v>
      </c>
      <c r="AH477" s="59">
        <v>1083</v>
      </c>
      <c r="AI477" s="59">
        <v>1083</v>
      </c>
      <c r="AJ477" s="59">
        <v>1083</v>
      </c>
      <c r="AK477" s="59">
        <v>1083</v>
      </c>
      <c r="AL477" s="59">
        <v>1083</v>
      </c>
      <c r="AM477" s="59">
        <v>1083</v>
      </c>
      <c r="AN477" s="59">
        <v>1087</v>
      </c>
      <c r="AO477" s="58"/>
      <c r="AP477" s="59">
        <v>0</v>
      </c>
      <c r="AQ477" s="59">
        <v>0</v>
      </c>
      <c r="AR477" s="59">
        <v>0</v>
      </c>
      <c r="AS477" s="59">
        <v>0</v>
      </c>
      <c r="AT477" s="59">
        <v>0</v>
      </c>
      <c r="AU477" s="59">
        <v>804.98</v>
      </c>
      <c r="AV477" s="59">
        <v>0</v>
      </c>
      <c r="AW477" s="59">
        <v>0</v>
      </c>
      <c r="AX477" s="59">
        <v>0</v>
      </c>
      <c r="AY477" s="59">
        <v>0</v>
      </c>
      <c r="AZ477" s="59">
        <v>0</v>
      </c>
      <c r="BA477" s="59">
        <v>0</v>
      </c>
    </row>
    <row r="478" spans="1:53" s="46" customFormat="1" outlineLevel="2">
      <c r="A478" s="46" t="s">
        <v>1777</v>
      </c>
      <c r="B478" s="47" t="s">
        <v>1778</v>
      </c>
      <c r="C478" s="48" t="s">
        <v>1264</v>
      </c>
      <c r="D478" s="49"/>
      <c r="E478" s="50"/>
      <c r="F478" s="51">
        <v>1110</v>
      </c>
      <c r="G478" s="51">
        <v>0</v>
      </c>
      <c r="H478" s="52">
        <v>1110</v>
      </c>
      <c r="I478" s="53" t="s">
        <v>157</v>
      </c>
      <c r="J478" s="54"/>
      <c r="K478" s="51">
        <v>12210</v>
      </c>
      <c r="L478" s="51">
        <v>0</v>
      </c>
      <c r="M478" s="52">
        <v>12210</v>
      </c>
      <c r="N478" s="53" t="s">
        <v>157</v>
      </c>
      <c r="O478" s="55"/>
      <c r="P478" s="54"/>
      <c r="Q478" s="51">
        <v>3330</v>
      </c>
      <c r="R478" s="51">
        <v>0</v>
      </c>
      <c r="S478" s="52">
        <v>3330</v>
      </c>
      <c r="T478" s="53" t="s">
        <v>157</v>
      </c>
      <c r="U478" s="54"/>
      <c r="V478" s="51">
        <v>12210</v>
      </c>
      <c r="W478" s="51">
        <v>0</v>
      </c>
      <c r="X478" s="52">
        <v>12210</v>
      </c>
      <c r="Y478" s="53" t="s">
        <v>157</v>
      </c>
      <c r="Z478" s="56"/>
      <c r="AA478" s="57">
        <v>0</v>
      </c>
      <c r="AB478" s="58"/>
      <c r="AC478" s="59">
        <v>0</v>
      </c>
      <c r="AD478" s="59">
        <v>0</v>
      </c>
      <c r="AE478" s="59">
        <v>0</v>
      </c>
      <c r="AF478" s="59">
        <v>0</v>
      </c>
      <c r="AG478" s="59">
        <v>0</v>
      </c>
      <c r="AH478" s="59">
        <v>0</v>
      </c>
      <c r="AI478" s="59">
        <v>0</v>
      </c>
      <c r="AJ478" s="59">
        <v>0</v>
      </c>
      <c r="AK478" s="59">
        <v>0</v>
      </c>
      <c r="AL478" s="59">
        <v>0</v>
      </c>
      <c r="AM478" s="59">
        <v>0</v>
      </c>
      <c r="AN478" s="59">
        <v>0</v>
      </c>
      <c r="AO478" s="58"/>
      <c r="AP478" s="59">
        <v>1110</v>
      </c>
      <c r="AQ478" s="59">
        <v>1110</v>
      </c>
      <c r="AR478" s="59">
        <v>1110</v>
      </c>
      <c r="AS478" s="59">
        <v>1110</v>
      </c>
      <c r="AT478" s="59">
        <v>1110</v>
      </c>
      <c r="AU478" s="59">
        <v>1110</v>
      </c>
      <c r="AV478" s="59">
        <v>1110</v>
      </c>
      <c r="AW478" s="59">
        <v>1110</v>
      </c>
      <c r="AX478" s="59">
        <v>1110</v>
      </c>
      <c r="AY478" s="59">
        <v>1110</v>
      </c>
      <c r="AZ478" s="59">
        <v>1110</v>
      </c>
      <c r="BA478" s="59">
        <v>0</v>
      </c>
    </row>
    <row r="479" spans="1:53" s="46" customFormat="1" outlineLevel="2">
      <c r="A479" s="46" t="s">
        <v>1269</v>
      </c>
      <c r="B479" s="47" t="s">
        <v>1270</v>
      </c>
      <c r="C479" s="48" t="s">
        <v>1271</v>
      </c>
      <c r="D479" s="49"/>
      <c r="E479" s="50"/>
      <c r="F479" s="51">
        <v>2317262.6399999997</v>
      </c>
      <c r="G479" s="51">
        <v>2192696.94</v>
      </c>
      <c r="H479" s="52">
        <v>124565.69999999972</v>
      </c>
      <c r="I479" s="53">
        <v>5.6809355514492454E-2</v>
      </c>
      <c r="J479" s="54"/>
      <c r="K479" s="51">
        <v>25523811.090000011</v>
      </c>
      <c r="L479" s="51">
        <v>25499813.979999993</v>
      </c>
      <c r="M479" s="52">
        <v>23997.11000001803</v>
      </c>
      <c r="N479" s="53">
        <v>9.4107000226901409E-4</v>
      </c>
      <c r="O479" s="55"/>
      <c r="P479" s="54"/>
      <c r="Q479" s="51">
        <v>6928075.1699999999</v>
      </c>
      <c r="R479" s="51">
        <v>6936009.3000000017</v>
      </c>
      <c r="S479" s="52">
        <v>-7934.1300000017509</v>
      </c>
      <c r="T479" s="53">
        <v>-1.1439041755612624E-3</v>
      </c>
      <c r="U479" s="54"/>
      <c r="V479" s="51">
        <v>28004139.030000009</v>
      </c>
      <c r="W479" s="51">
        <v>28026019.209999997</v>
      </c>
      <c r="X479" s="52">
        <v>-21880.179999988526</v>
      </c>
      <c r="Y479" s="53">
        <v>-7.8070951982297338E-4</v>
      </c>
      <c r="Z479" s="56"/>
      <c r="AA479" s="57">
        <v>2526205.23</v>
      </c>
      <c r="AB479" s="58"/>
      <c r="AC479" s="59">
        <v>2297259.8899999997</v>
      </c>
      <c r="AD479" s="59">
        <v>2238687.7699999996</v>
      </c>
      <c r="AE479" s="59">
        <v>2386494.3400000003</v>
      </c>
      <c r="AF479" s="59">
        <v>2625448.5799999996</v>
      </c>
      <c r="AG479" s="59">
        <v>2300616.92</v>
      </c>
      <c r="AH479" s="59">
        <v>2163955.8300000005</v>
      </c>
      <c r="AI479" s="59">
        <v>2262458.3199999998</v>
      </c>
      <c r="AJ479" s="59">
        <v>2288883.0299999998</v>
      </c>
      <c r="AK479" s="59">
        <v>2451463.94</v>
      </c>
      <c r="AL479" s="59">
        <v>2291848.42</v>
      </c>
      <c r="AM479" s="59">
        <v>2192696.94</v>
      </c>
      <c r="AN479" s="59">
        <v>2480327.94</v>
      </c>
      <c r="AO479" s="58"/>
      <c r="AP479" s="59">
        <v>2246180.4899999998</v>
      </c>
      <c r="AQ479" s="59">
        <v>2373552.56</v>
      </c>
      <c r="AR479" s="59">
        <v>2393296.4500000002</v>
      </c>
      <c r="AS479" s="59">
        <v>2337548.35</v>
      </c>
      <c r="AT479" s="59">
        <v>2303451.6900000004</v>
      </c>
      <c r="AU479" s="59">
        <v>2345266.1999999993</v>
      </c>
      <c r="AV479" s="59">
        <v>2277965.54</v>
      </c>
      <c r="AW479" s="59">
        <v>2318474.64</v>
      </c>
      <c r="AX479" s="59">
        <v>2324216.9699999997</v>
      </c>
      <c r="AY479" s="59">
        <v>2286595.5599999996</v>
      </c>
      <c r="AZ479" s="59">
        <v>2317262.6399999997</v>
      </c>
      <c r="BA479" s="59">
        <v>-54345.320000000007</v>
      </c>
    </row>
    <row r="480" spans="1:53" s="46" customFormat="1" outlineLevel="2">
      <c r="B480" s="47"/>
      <c r="C480" s="48"/>
      <c r="D480" s="49"/>
      <c r="E480" s="50"/>
      <c r="F480" s="51"/>
      <c r="G480" s="51"/>
      <c r="H480" s="52"/>
      <c r="I480" s="53"/>
      <c r="J480" s="54"/>
      <c r="K480" s="51"/>
      <c r="L480" s="51"/>
      <c r="M480" s="52"/>
      <c r="N480" s="53"/>
      <c r="O480" s="55"/>
      <c r="P480" s="54"/>
      <c r="Q480" s="51"/>
      <c r="R480" s="51"/>
      <c r="S480" s="52"/>
      <c r="T480" s="53"/>
      <c r="U480" s="54"/>
      <c r="V480" s="51"/>
      <c r="W480" s="51"/>
      <c r="X480" s="52"/>
      <c r="Y480" s="53"/>
      <c r="Z480" s="56"/>
      <c r="AA480" s="57"/>
      <c r="AB480" s="58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8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</row>
    <row r="481" spans="1:53" s="46" customFormat="1" outlineLevel="2">
      <c r="A481" s="46" t="s">
        <v>1272</v>
      </c>
      <c r="B481" s="47" t="s">
        <v>1273</v>
      </c>
      <c r="C481" s="48" t="s">
        <v>1274</v>
      </c>
      <c r="D481" s="49"/>
      <c r="E481" s="50"/>
      <c r="F481" s="51">
        <v>-3940424</v>
      </c>
      <c r="G481" s="51">
        <v>-1280005.96</v>
      </c>
      <c r="H481" s="52">
        <v>-2660418.04</v>
      </c>
      <c r="I481" s="53">
        <v>-2.0784419160048286</v>
      </c>
      <c r="J481" s="54"/>
      <c r="K481" s="51">
        <v>-13644849.5</v>
      </c>
      <c r="L481" s="51">
        <v>-11659686.18</v>
      </c>
      <c r="M481" s="52">
        <v>-1985163.3200000003</v>
      </c>
      <c r="N481" s="53">
        <v>-0.17025872646599827</v>
      </c>
      <c r="O481" s="55"/>
      <c r="P481" s="54"/>
      <c r="Q481" s="51">
        <v>1553171.6510000001</v>
      </c>
      <c r="R481" s="51">
        <v>-4313667.0599999996</v>
      </c>
      <c r="S481" s="52">
        <v>5866838.7109999992</v>
      </c>
      <c r="T481" s="53">
        <v>1.3600583052415731</v>
      </c>
      <c r="U481" s="54"/>
      <c r="V481" s="51">
        <v>-12280889.550000001</v>
      </c>
      <c r="W481" s="51">
        <v>-11884606.609999999</v>
      </c>
      <c r="X481" s="52">
        <v>-396282.94000000134</v>
      </c>
      <c r="Y481" s="53">
        <v>-3.3344220217315326E-2</v>
      </c>
      <c r="Z481" s="56"/>
      <c r="AA481" s="57">
        <v>-224920.43</v>
      </c>
      <c r="AB481" s="58"/>
      <c r="AC481" s="59">
        <v>-647181.14300000004</v>
      </c>
      <c r="AD481" s="59">
        <v>-1100894.3929999999</v>
      </c>
      <c r="AE481" s="59">
        <v>-391631.15399999998</v>
      </c>
      <c r="AF481" s="59">
        <v>-1787620.9</v>
      </c>
      <c r="AG481" s="59">
        <v>772167.13</v>
      </c>
      <c r="AH481" s="59">
        <v>-1187652.429</v>
      </c>
      <c r="AI481" s="59">
        <v>-2011865.301</v>
      </c>
      <c r="AJ481" s="59">
        <v>-991340.93</v>
      </c>
      <c r="AK481" s="59">
        <v>4120716.5610000002</v>
      </c>
      <c r="AL481" s="59">
        <v>-7154377.6610000003</v>
      </c>
      <c r="AM481" s="59">
        <v>-1280005.96</v>
      </c>
      <c r="AN481" s="59">
        <v>1363959.95</v>
      </c>
      <c r="AO481" s="58"/>
      <c r="AP481" s="59">
        <v>-9318554.5030000005</v>
      </c>
      <c r="AQ481" s="59">
        <v>-12420898.166999999</v>
      </c>
      <c r="AR481" s="59">
        <v>16599883.84</v>
      </c>
      <c r="AS481" s="59">
        <v>3249165.11</v>
      </c>
      <c r="AT481" s="59">
        <v>537943.07000000007</v>
      </c>
      <c r="AU481" s="59">
        <v>1174256.405</v>
      </c>
      <c r="AV481" s="59">
        <v>-3120115.98</v>
      </c>
      <c r="AW481" s="59">
        <v>-11899700.926000001</v>
      </c>
      <c r="AX481" s="59">
        <v>7851089.909</v>
      </c>
      <c r="AY481" s="59">
        <v>-2357494.2579999999</v>
      </c>
      <c r="AZ481" s="59">
        <v>-3940424</v>
      </c>
      <c r="BA481" s="59">
        <v>0</v>
      </c>
    </row>
    <row r="482" spans="1:53" s="46" customFormat="1" outlineLevel="2">
      <c r="A482" s="46" t="s">
        <v>1275</v>
      </c>
      <c r="B482" s="47"/>
      <c r="C482" s="48" t="s">
        <v>1276</v>
      </c>
      <c r="D482" s="49"/>
      <c r="E482" s="50"/>
      <c r="F482" s="51">
        <v>-3940424</v>
      </c>
      <c r="G482" s="51">
        <v>-1280005.96</v>
      </c>
      <c r="H482" s="52">
        <v>-2660418.04</v>
      </c>
      <c r="I482" s="53">
        <v>-2.0784419160048286</v>
      </c>
      <c r="J482" s="54"/>
      <c r="K482" s="51">
        <v>-13644849.5</v>
      </c>
      <c r="L482" s="51">
        <v>-11659686.18</v>
      </c>
      <c r="M482" s="52">
        <v>-1985163.3200000003</v>
      </c>
      <c r="N482" s="53">
        <v>-0.17025872646599827</v>
      </c>
      <c r="O482" s="55"/>
      <c r="P482" s="54"/>
      <c r="Q482" s="51">
        <v>1553171.6510000001</v>
      </c>
      <c r="R482" s="51">
        <v>-4313667.0599999996</v>
      </c>
      <c r="S482" s="52">
        <v>5866838.7109999992</v>
      </c>
      <c r="T482" s="53">
        <v>1.3600583052415731</v>
      </c>
      <c r="U482" s="54"/>
      <c r="V482" s="51">
        <v>-12280889.550000001</v>
      </c>
      <c r="W482" s="51">
        <v>-11884606.609999999</v>
      </c>
      <c r="X482" s="52">
        <v>-396282.94000000134</v>
      </c>
      <c r="Y482" s="53">
        <v>-3.3344220217315326E-2</v>
      </c>
      <c r="Z482" s="56"/>
      <c r="AA482" s="57">
        <v>-224920.43</v>
      </c>
      <c r="AB482" s="58"/>
      <c r="AC482" s="59">
        <v>-647181.14300000004</v>
      </c>
      <c r="AD482" s="59">
        <v>-1100894.3929999999</v>
      </c>
      <c r="AE482" s="59">
        <v>-391631.15399999998</v>
      </c>
      <c r="AF482" s="59">
        <v>-1787620.9</v>
      </c>
      <c r="AG482" s="59">
        <v>772167.13</v>
      </c>
      <c r="AH482" s="59">
        <v>-1187652.429</v>
      </c>
      <c r="AI482" s="59">
        <v>-2011865.301</v>
      </c>
      <c r="AJ482" s="59">
        <v>-991340.93</v>
      </c>
      <c r="AK482" s="59">
        <v>4120716.5610000002</v>
      </c>
      <c r="AL482" s="59">
        <v>-7154377.6610000003</v>
      </c>
      <c r="AM482" s="59">
        <v>-1280005.96</v>
      </c>
      <c r="AN482" s="59">
        <v>1363959.95</v>
      </c>
      <c r="AO482" s="58"/>
      <c r="AP482" s="59">
        <v>-9318554.5030000005</v>
      </c>
      <c r="AQ482" s="59">
        <v>-12420898.166999999</v>
      </c>
      <c r="AR482" s="59">
        <v>16599883.84</v>
      </c>
      <c r="AS482" s="59">
        <v>3249165.11</v>
      </c>
      <c r="AT482" s="59">
        <v>537943.07000000007</v>
      </c>
      <c r="AU482" s="59">
        <v>1174256.405</v>
      </c>
      <c r="AV482" s="59">
        <v>-3120115.98</v>
      </c>
      <c r="AW482" s="59">
        <v>-11899700.926000001</v>
      </c>
      <c r="AX482" s="59">
        <v>7851089.909</v>
      </c>
      <c r="AY482" s="59">
        <v>-2357494.2579999999</v>
      </c>
      <c r="AZ482" s="59">
        <v>-3940424</v>
      </c>
      <c r="BA482" s="59">
        <v>0</v>
      </c>
    </row>
    <row r="483" spans="1:53" s="46" customFormat="1" outlineLevel="2">
      <c r="A483" s="46" t="s">
        <v>1277</v>
      </c>
      <c r="B483" s="47" t="s">
        <v>1278</v>
      </c>
      <c r="C483" s="48" t="s">
        <v>1279</v>
      </c>
      <c r="D483" s="49"/>
      <c r="E483" s="50"/>
      <c r="F483" s="51">
        <v>55565.8</v>
      </c>
      <c r="G483" s="51">
        <v>270041.11</v>
      </c>
      <c r="H483" s="52">
        <v>-214475.31</v>
      </c>
      <c r="I483" s="53">
        <v>-0.79423207081321812</v>
      </c>
      <c r="J483" s="54"/>
      <c r="K483" s="51">
        <v>1667955.08</v>
      </c>
      <c r="L483" s="51">
        <v>1693615.3399999999</v>
      </c>
      <c r="M483" s="52">
        <v>-25660.259999999776</v>
      </c>
      <c r="N483" s="53">
        <v>-1.5151173583489021E-2</v>
      </c>
      <c r="O483" s="55"/>
      <c r="P483" s="54"/>
      <c r="Q483" s="51">
        <v>287637.44</v>
      </c>
      <c r="R483" s="51">
        <v>733275.11</v>
      </c>
      <c r="S483" s="52">
        <v>-445637.67</v>
      </c>
      <c r="T483" s="53">
        <v>-0.60773598329281897</v>
      </c>
      <c r="U483" s="54"/>
      <c r="V483" s="51">
        <v>1920447.79</v>
      </c>
      <c r="W483" s="51">
        <v>1790280.18</v>
      </c>
      <c r="X483" s="52">
        <v>130167.6100000001</v>
      </c>
      <c r="Y483" s="53">
        <v>7.2707954572786532E-2</v>
      </c>
      <c r="Z483" s="56"/>
      <c r="AA483" s="57">
        <v>96664.84</v>
      </c>
      <c r="AB483" s="58"/>
      <c r="AC483" s="59">
        <v>125103.61</v>
      </c>
      <c r="AD483" s="59">
        <v>120473.98</v>
      </c>
      <c r="AE483" s="59">
        <v>103630.65000000001</v>
      </c>
      <c r="AF483" s="59">
        <v>94174.8</v>
      </c>
      <c r="AG483" s="59">
        <v>98311.13</v>
      </c>
      <c r="AH483" s="59">
        <v>81648.009999999995</v>
      </c>
      <c r="AI483" s="59">
        <v>137387.51999999999</v>
      </c>
      <c r="AJ483" s="59">
        <v>199610.53</v>
      </c>
      <c r="AK483" s="59">
        <v>191057.84</v>
      </c>
      <c r="AL483" s="59">
        <v>272176.16000000003</v>
      </c>
      <c r="AM483" s="59">
        <v>270041.11</v>
      </c>
      <c r="AN483" s="59">
        <v>252492.71</v>
      </c>
      <c r="AO483" s="58"/>
      <c r="AP483" s="59">
        <v>256879.99000000002</v>
      </c>
      <c r="AQ483" s="59">
        <v>176349.56</v>
      </c>
      <c r="AR483" s="59">
        <v>183676.82</v>
      </c>
      <c r="AS483" s="59">
        <v>159432.4</v>
      </c>
      <c r="AT483" s="59">
        <v>155923.28</v>
      </c>
      <c r="AU483" s="59">
        <v>139372.23000000001</v>
      </c>
      <c r="AV483" s="59">
        <v>166875.30000000002</v>
      </c>
      <c r="AW483" s="59">
        <v>141808.06</v>
      </c>
      <c r="AX483" s="59">
        <v>158687.62</v>
      </c>
      <c r="AY483" s="59">
        <v>73384.02</v>
      </c>
      <c r="AZ483" s="59">
        <v>55565.8</v>
      </c>
      <c r="BA483" s="59">
        <v>0</v>
      </c>
    </row>
    <row r="484" spans="1:53" s="46" customFormat="1" outlineLevel="2">
      <c r="A484" s="46" t="s">
        <v>1280</v>
      </c>
      <c r="B484" s="47" t="s">
        <v>1281</v>
      </c>
      <c r="C484" s="48" t="s">
        <v>1282</v>
      </c>
      <c r="D484" s="49"/>
      <c r="E484" s="50"/>
      <c r="F484" s="51">
        <v>262687.37</v>
      </c>
      <c r="G484" s="51">
        <v>646229.4</v>
      </c>
      <c r="H484" s="52">
        <v>-383542.03</v>
      </c>
      <c r="I484" s="53">
        <v>-0.59350755320014847</v>
      </c>
      <c r="J484" s="54"/>
      <c r="K484" s="51">
        <v>-168269.14</v>
      </c>
      <c r="L484" s="51">
        <v>4671080.42</v>
      </c>
      <c r="M484" s="52">
        <v>-4839349.5599999996</v>
      </c>
      <c r="N484" s="53">
        <v>-1.0360236015803812</v>
      </c>
      <c r="O484" s="55"/>
      <c r="P484" s="54"/>
      <c r="Q484" s="51">
        <v>729510.54</v>
      </c>
      <c r="R484" s="51">
        <v>2175724.5</v>
      </c>
      <c r="S484" s="52">
        <v>-1446213.96</v>
      </c>
      <c r="T484" s="53">
        <v>-0.66470454324524997</v>
      </c>
      <c r="U484" s="54"/>
      <c r="V484" s="51">
        <v>321554.61</v>
      </c>
      <c r="W484" s="51">
        <v>4891214.57</v>
      </c>
      <c r="X484" s="52">
        <v>-4569659.96</v>
      </c>
      <c r="Y484" s="53">
        <v>-0.93425873974692542</v>
      </c>
      <c r="Z484" s="56"/>
      <c r="AA484" s="57">
        <v>220134.15</v>
      </c>
      <c r="AB484" s="58"/>
      <c r="AC484" s="59">
        <v>258283.34</v>
      </c>
      <c r="AD484" s="59">
        <v>194852.21</v>
      </c>
      <c r="AE484" s="59">
        <v>197982.41</v>
      </c>
      <c r="AF484" s="59">
        <v>188456.7</v>
      </c>
      <c r="AG484" s="59">
        <v>198171.73</v>
      </c>
      <c r="AH484" s="59">
        <v>365539.18</v>
      </c>
      <c r="AI484" s="59">
        <v>506684.04000000004</v>
      </c>
      <c r="AJ484" s="59">
        <v>585386.31000000006</v>
      </c>
      <c r="AK484" s="59">
        <v>715303.4</v>
      </c>
      <c r="AL484" s="59">
        <v>814191.70000000007</v>
      </c>
      <c r="AM484" s="59">
        <v>646229.4</v>
      </c>
      <c r="AN484" s="59">
        <v>489823.75</v>
      </c>
      <c r="AO484" s="58"/>
      <c r="AP484" s="59">
        <v>365122.06</v>
      </c>
      <c r="AQ484" s="59">
        <v>385753.75</v>
      </c>
      <c r="AR484" s="59">
        <v>-1198682.3700000001</v>
      </c>
      <c r="AS484" s="59">
        <v>372793.14</v>
      </c>
      <c r="AT484" s="59">
        <v>243534.72</v>
      </c>
      <c r="AU484" s="59">
        <v>-1568548.3900000001</v>
      </c>
      <c r="AV484" s="59">
        <v>272569.92</v>
      </c>
      <c r="AW484" s="59">
        <v>229677.49</v>
      </c>
      <c r="AX484" s="59">
        <v>227032.22</v>
      </c>
      <c r="AY484" s="59">
        <v>239790.95</v>
      </c>
      <c r="AZ484" s="59">
        <v>262687.37</v>
      </c>
      <c r="BA484" s="59">
        <v>0</v>
      </c>
    </row>
    <row r="485" spans="1:53" s="46" customFormat="1" outlineLevel="2">
      <c r="A485" s="46" t="s">
        <v>1283</v>
      </c>
      <c r="B485" s="47"/>
      <c r="C485" s="48" t="s">
        <v>1284</v>
      </c>
      <c r="D485" s="49"/>
      <c r="E485" s="50"/>
      <c r="F485" s="51">
        <v>318253.17</v>
      </c>
      <c r="G485" s="51">
        <v>916270.51</v>
      </c>
      <c r="H485" s="52">
        <v>-598017.34000000008</v>
      </c>
      <c r="I485" s="53">
        <v>-0.65266461538743625</v>
      </c>
      <c r="J485" s="54"/>
      <c r="K485" s="51">
        <v>1499685.94</v>
      </c>
      <c r="L485" s="51">
        <v>6364695.7599999998</v>
      </c>
      <c r="M485" s="52">
        <v>-4865009.82</v>
      </c>
      <c r="N485" s="53">
        <v>-0.76437429273131519</v>
      </c>
      <c r="O485" s="55"/>
      <c r="P485" s="54"/>
      <c r="Q485" s="51">
        <v>1017147.98</v>
      </c>
      <c r="R485" s="51">
        <v>2908999.61</v>
      </c>
      <c r="S485" s="52">
        <v>-1891851.63</v>
      </c>
      <c r="T485" s="53">
        <v>-0.65034440826205542</v>
      </c>
      <c r="U485" s="54"/>
      <c r="V485" s="51">
        <v>2242002.4</v>
      </c>
      <c r="W485" s="51">
        <v>6681494.75</v>
      </c>
      <c r="X485" s="52">
        <v>-4439492.3499999996</v>
      </c>
      <c r="Y485" s="53">
        <v>-0.66444598343806216</v>
      </c>
      <c r="Z485" s="56"/>
      <c r="AA485" s="57">
        <v>316798.99</v>
      </c>
      <c r="AB485" s="58"/>
      <c r="AC485" s="59">
        <v>383386.95</v>
      </c>
      <c r="AD485" s="59">
        <v>315326.19</v>
      </c>
      <c r="AE485" s="59">
        <v>301613.06</v>
      </c>
      <c r="AF485" s="59">
        <v>282631.5</v>
      </c>
      <c r="AG485" s="59">
        <v>296482.86</v>
      </c>
      <c r="AH485" s="59">
        <v>447187.19</v>
      </c>
      <c r="AI485" s="59">
        <v>644071.56000000006</v>
      </c>
      <c r="AJ485" s="59">
        <v>784996.84000000008</v>
      </c>
      <c r="AK485" s="59">
        <v>906361.24</v>
      </c>
      <c r="AL485" s="59">
        <v>1086367.8600000001</v>
      </c>
      <c r="AM485" s="59">
        <v>916270.51</v>
      </c>
      <c r="AN485" s="59">
        <v>742316.46</v>
      </c>
      <c r="AO485" s="58"/>
      <c r="AP485" s="59">
        <v>622002.05000000005</v>
      </c>
      <c r="AQ485" s="59">
        <v>562103.31000000006</v>
      </c>
      <c r="AR485" s="59">
        <v>-1015005.55</v>
      </c>
      <c r="AS485" s="59">
        <v>532225.54</v>
      </c>
      <c r="AT485" s="59">
        <v>399458</v>
      </c>
      <c r="AU485" s="59">
        <v>-1429176.1600000001</v>
      </c>
      <c r="AV485" s="59">
        <v>439445.22</v>
      </c>
      <c r="AW485" s="59">
        <v>371485.55</v>
      </c>
      <c r="AX485" s="59">
        <v>385719.83999999997</v>
      </c>
      <c r="AY485" s="59">
        <v>313174.97000000003</v>
      </c>
      <c r="AZ485" s="59">
        <v>318253.17</v>
      </c>
      <c r="BA485" s="59">
        <v>0</v>
      </c>
    </row>
    <row r="486" spans="1:53" s="46" customFormat="1" outlineLevel="2">
      <c r="B486" s="47"/>
      <c r="C486" s="48" t="s">
        <v>1285</v>
      </c>
      <c r="D486" s="49"/>
      <c r="E486" s="50"/>
      <c r="F486" s="51">
        <v>66833.165699999998</v>
      </c>
      <c r="G486" s="51">
        <v>192416.80710000001</v>
      </c>
      <c r="H486" s="52">
        <v>-125583.64140000001</v>
      </c>
      <c r="I486" s="53">
        <v>-0.65266461538743625</v>
      </c>
      <c r="J486" s="54"/>
      <c r="K486" s="51">
        <v>314934.04739999998</v>
      </c>
      <c r="L486" s="51">
        <v>1336586.1095999999</v>
      </c>
      <c r="M486" s="52">
        <v>-1021652.0621999998</v>
      </c>
      <c r="N486" s="53">
        <v>-0.76437429273131507</v>
      </c>
      <c r="O486" s="55"/>
      <c r="P486" s="54"/>
      <c r="Q486" s="51">
        <v>213601.07579999999</v>
      </c>
      <c r="R486" s="51">
        <v>610889.91809999989</v>
      </c>
      <c r="S486" s="52">
        <v>-397288.8422999999</v>
      </c>
      <c r="T486" s="53">
        <v>-0.65034440826205542</v>
      </c>
      <c r="U486" s="54"/>
      <c r="V486" s="51">
        <v>470820.50399999996</v>
      </c>
      <c r="W486" s="51">
        <v>1403113.8975</v>
      </c>
      <c r="X486" s="52">
        <v>-932293.39350000001</v>
      </c>
      <c r="Y486" s="53">
        <v>-0.66444598343806227</v>
      </c>
      <c r="Z486" s="56"/>
      <c r="AA486" s="57">
        <v>66527.787899999996</v>
      </c>
      <c r="AB486" s="58"/>
      <c r="AC486" s="59">
        <v>80511.2595</v>
      </c>
      <c r="AD486" s="59">
        <v>66218.499899999995</v>
      </c>
      <c r="AE486" s="59">
        <v>63338.742599999998</v>
      </c>
      <c r="AF486" s="59">
        <v>59352.614999999998</v>
      </c>
      <c r="AG486" s="59">
        <v>62261.400599999994</v>
      </c>
      <c r="AH486" s="59">
        <v>93909.309899999993</v>
      </c>
      <c r="AI486" s="59">
        <v>135255.0276</v>
      </c>
      <c r="AJ486" s="59">
        <v>164849.3364</v>
      </c>
      <c r="AK486" s="59">
        <v>190335.86040000001</v>
      </c>
      <c r="AL486" s="59">
        <v>228137.2506</v>
      </c>
      <c r="AM486" s="59">
        <v>192416.80710000001</v>
      </c>
      <c r="AN486" s="59">
        <v>155886.45659999998</v>
      </c>
      <c r="AO486" s="58"/>
      <c r="AP486" s="59">
        <v>130620.4305</v>
      </c>
      <c r="AQ486" s="59">
        <v>118041.69510000001</v>
      </c>
      <c r="AR486" s="59">
        <v>-213151.1655</v>
      </c>
      <c r="AS486" s="59">
        <v>111767.3634</v>
      </c>
      <c r="AT486" s="59">
        <v>83886.18</v>
      </c>
      <c r="AU486" s="59">
        <v>-300126.99360000005</v>
      </c>
      <c r="AV486" s="59">
        <v>92283.496199999994</v>
      </c>
      <c r="AW486" s="59">
        <v>78011.965499999991</v>
      </c>
      <c r="AX486" s="59">
        <v>81001.166399999987</v>
      </c>
      <c r="AY486" s="59">
        <v>65766.743700000006</v>
      </c>
      <c r="AZ486" s="59">
        <v>66833.165699999998</v>
      </c>
      <c r="BA486" s="59">
        <v>0</v>
      </c>
    </row>
    <row r="487" spans="1:53" s="46" customFormat="1" outlineLevel="2">
      <c r="B487" s="47" t="s">
        <v>1286</v>
      </c>
      <c r="C487" s="48" t="s">
        <v>1287</v>
      </c>
      <c r="D487" s="49"/>
      <c r="E487" s="50"/>
      <c r="F487" s="51">
        <v>-3873590.8343000002</v>
      </c>
      <c r="G487" s="51">
        <v>-1087589.1528999999</v>
      </c>
      <c r="H487" s="52">
        <v>-2786001.6814000001</v>
      </c>
      <c r="I487" s="53">
        <v>-2.561630624920515</v>
      </c>
      <c r="J487" s="54"/>
      <c r="K487" s="51">
        <v>-13329915.4526</v>
      </c>
      <c r="L487" s="51">
        <v>-10323100.0704</v>
      </c>
      <c r="M487" s="52">
        <v>-3006815.3822000008</v>
      </c>
      <c r="N487" s="53">
        <v>-0.29127058361292169</v>
      </c>
      <c r="O487" s="55"/>
      <c r="P487" s="54"/>
      <c r="Q487" s="51">
        <v>1766772.7268000001</v>
      </c>
      <c r="R487" s="51">
        <v>-3702777.1418999997</v>
      </c>
      <c r="S487" s="52">
        <v>5469549.8686999995</v>
      </c>
      <c r="T487" s="53">
        <v>1.4771480051573989</v>
      </c>
      <c r="U487" s="54"/>
      <c r="V487" s="51">
        <v>-11810069.046</v>
      </c>
      <c r="W487" s="51">
        <v>-10481492.712499999</v>
      </c>
      <c r="X487" s="52">
        <v>-1328576.3335000016</v>
      </c>
      <c r="Y487" s="53">
        <v>-0.12675449670594824</v>
      </c>
      <c r="Z487" s="56"/>
      <c r="AA487" s="57">
        <v>-158392.6421</v>
      </c>
      <c r="AB487" s="58"/>
      <c r="AC487" s="59">
        <v>-566669.8835</v>
      </c>
      <c r="AD487" s="59">
        <v>-1034675.8931</v>
      </c>
      <c r="AE487" s="59">
        <v>-328292.41139999998</v>
      </c>
      <c r="AF487" s="59">
        <v>-1728268.2849999999</v>
      </c>
      <c r="AG487" s="59">
        <v>834428.53059999994</v>
      </c>
      <c r="AH487" s="59">
        <v>-1093743.1191</v>
      </c>
      <c r="AI487" s="59">
        <v>-1876610.2734000001</v>
      </c>
      <c r="AJ487" s="59">
        <v>-826491.59360000002</v>
      </c>
      <c r="AK487" s="59">
        <v>4311052.4214000003</v>
      </c>
      <c r="AL487" s="59">
        <v>-6926240.4104000004</v>
      </c>
      <c r="AM487" s="59">
        <v>-1087589.1528999999</v>
      </c>
      <c r="AN487" s="59">
        <v>1519846.4065999999</v>
      </c>
      <c r="AO487" s="58"/>
      <c r="AP487" s="59">
        <v>-9187934.0724999998</v>
      </c>
      <c r="AQ487" s="59">
        <v>-12302856.471899999</v>
      </c>
      <c r="AR487" s="59">
        <v>16386732.6745</v>
      </c>
      <c r="AS487" s="59">
        <v>3360932.4734</v>
      </c>
      <c r="AT487" s="59">
        <v>621829.25</v>
      </c>
      <c r="AU487" s="59">
        <v>874129.41139999998</v>
      </c>
      <c r="AV487" s="59">
        <v>-3027832.4838</v>
      </c>
      <c r="AW487" s="59">
        <v>-11821688.9605</v>
      </c>
      <c r="AX487" s="59">
        <v>7932091.0754000004</v>
      </c>
      <c r="AY487" s="59">
        <v>-2291727.5142999999</v>
      </c>
      <c r="AZ487" s="59">
        <v>-3873590.8343000002</v>
      </c>
      <c r="BA487" s="59">
        <v>0</v>
      </c>
    </row>
    <row r="488" spans="1:53" s="153" customFormat="1">
      <c r="A488" s="119"/>
      <c r="B488" s="120"/>
      <c r="C488" s="145"/>
      <c r="D488" s="151"/>
      <c r="E488" s="151"/>
      <c r="F488" s="148"/>
      <c r="G488" s="148"/>
      <c r="H488" s="143"/>
      <c r="I488" s="144"/>
      <c r="J488" s="152"/>
      <c r="K488" s="148"/>
      <c r="L488" s="148"/>
      <c r="M488" s="143"/>
      <c r="N488" s="144"/>
      <c r="O488" s="56"/>
      <c r="P488" s="149"/>
      <c r="Q488" s="148"/>
      <c r="R488" s="148"/>
      <c r="S488" s="143"/>
      <c r="T488" s="144"/>
      <c r="U488" s="149"/>
      <c r="V488" s="148"/>
      <c r="W488" s="148"/>
      <c r="X488" s="143"/>
      <c r="Y488" s="138"/>
      <c r="AA488" s="150"/>
      <c r="AB488" s="154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54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</row>
    <row r="489" spans="1:53" s="153" customFormat="1" outlineLevel="2">
      <c r="A489" s="119" t="s">
        <v>1289</v>
      </c>
      <c r="B489" s="120" t="s">
        <v>1290</v>
      </c>
      <c r="C489" s="145" t="s">
        <v>1288</v>
      </c>
      <c r="D489" s="151"/>
      <c r="E489" s="151"/>
      <c r="F489" s="148">
        <v>0</v>
      </c>
      <c r="G489" s="148">
        <v>0</v>
      </c>
      <c r="H489" s="143">
        <v>0</v>
      </c>
      <c r="I489" s="144">
        <v>0</v>
      </c>
      <c r="J489" s="152"/>
      <c r="K489" s="148">
        <v>0</v>
      </c>
      <c r="L489" s="148">
        <v>-2022846.76</v>
      </c>
      <c r="M489" s="143">
        <v>2022846.76</v>
      </c>
      <c r="N489" s="144" t="s">
        <v>157</v>
      </c>
      <c r="O489" s="56"/>
      <c r="P489" s="149"/>
      <c r="Q489" s="148">
        <v>0</v>
      </c>
      <c r="R489" s="148">
        <v>-346107.38</v>
      </c>
      <c r="S489" s="143">
        <v>346107.38</v>
      </c>
      <c r="T489" s="144" t="s">
        <v>157</v>
      </c>
      <c r="U489" s="149"/>
      <c r="V489" s="148">
        <v>0</v>
      </c>
      <c r="W489" s="148">
        <v>-1726624.15</v>
      </c>
      <c r="X489" s="143">
        <v>1726624.15</v>
      </c>
      <c r="Y489" s="138" t="s">
        <v>157</v>
      </c>
      <c r="AA489" s="150">
        <v>296222.61</v>
      </c>
      <c r="AB489" s="154"/>
      <c r="AC489" s="148">
        <v>0</v>
      </c>
      <c r="AD489" s="148">
        <v>0</v>
      </c>
      <c r="AE489" s="148">
        <v>313861.42</v>
      </c>
      <c r="AF489" s="148">
        <v>-752330.05</v>
      </c>
      <c r="AG489" s="148">
        <v>-581346.05000000005</v>
      </c>
      <c r="AH489" s="148">
        <v>134347.94</v>
      </c>
      <c r="AI489" s="148">
        <v>-921365.17</v>
      </c>
      <c r="AJ489" s="148">
        <v>130092.53</v>
      </c>
      <c r="AK489" s="148">
        <v>-346107.38</v>
      </c>
      <c r="AL489" s="148">
        <v>0</v>
      </c>
      <c r="AM489" s="148">
        <v>0</v>
      </c>
      <c r="AN489" s="148">
        <v>0</v>
      </c>
      <c r="AO489" s="154"/>
      <c r="AP489" s="148">
        <v>0</v>
      </c>
      <c r="AQ489" s="148">
        <v>0</v>
      </c>
      <c r="AR489" s="148">
        <v>0</v>
      </c>
      <c r="AS489" s="148">
        <v>0</v>
      </c>
      <c r="AT489" s="148">
        <v>0</v>
      </c>
      <c r="AU489" s="148">
        <v>0</v>
      </c>
      <c r="AV489" s="148">
        <v>0</v>
      </c>
      <c r="AW489" s="148">
        <v>0</v>
      </c>
      <c r="AX489" s="148">
        <v>0</v>
      </c>
      <c r="AY489" s="148">
        <v>0</v>
      </c>
      <c r="AZ489" s="148">
        <v>0</v>
      </c>
      <c r="BA489" s="148">
        <v>0</v>
      </c>
    </row>
    <row r="490" spans="1:53" s="46" customFormat="1" outlineLevel="2">
      <c r="A490" s="46" t="s">
        <v>1779</v>
      </c>
      <c r="B490" s="47" t="s">
        <v>1780</v>
      </c>
      <c r="C490" s="48" t="s">
        <v>1288</v>
      </c>
      <c r="D490" s="49"/>
      <c r="E490" s="50"/>
      <c r="F490" s="51">
        <v>0</v>
      </c>
      <c r="G490" s="51">
        <v>3454935.57</v>
      </c>
      <c r="H490" s="52">
        <v>-3454935.57</v>
      </c>
      <c r="I490" s="53" t="s">
        <v>157</v>
      </c>
      <c r="J490" s="54"/>
      <c r="K490" s="51">
        <v>0</v>
      </c>
      <c r="L490" s="51">
        <v>2184159.6</v>
      </c>
      <c r="M490" s="52">
        <v>-2184159.6</v>
      </c>
      <c r="N490" s="53" t="s">
        <v>157</v>
      </c>
      <c r="O490" s="55"/>
      <c r="P490" s="54"/>
      <c r="Q490" s="51">
        <v>0</v>
      </c>
      <c r="R490" s="51">
        <v>2184159.6</v>
      </c>
      <c r="S490" s="52">
        <v>-2184159.6</v>
      </c>
      <c r="T490" s="53" t="s">
        <v>157</v>
      </c>
      <c r="U490" s="54"/>
      <c r="V490" s="51">
        <v>1668.7</v>
      </c>
      <c r="W490" s="51">
        <v>2184159.6</v>
      </c>
      <c r="X490" s="52">
        <v>-2182490.9</v>
      </c>
      <c r="Y490" s="53">
        <v>-0.99923599905428151</v>
      </c>
      <c r="Z490" s="56"/>
      <c r="AA490" s="57">
        <v>0</v>
      </c>
      <c r="AB490" s="58"/>
      <c r="AC490" s="59">
        <v>0</v>
      </c>
      <c r="AD490" s="59">
        <v>0</v>
      </c>
      <c r="AE490" s="59">
        <v>0</v>
      </c>
      <c r="AF490" s="59">
        <v>0</v>
      </c>
      <c r="AG490" s="59">
        <v>0</v>
      </c>
      <c r="AH490" s="59">
        <v>0</v>
      </c>
      <c r="AI490" s="59">
        <v>0</v>
      </c>
      <c r="AJ490" s="59">
        <v>0</v>
      </c>
      <c r="AK490" s="59">
        <v>0</v>
      </c>
      <c r="AL490" s="59">
        <v>-1270775.97</v>
      </c>
      <c r="AM490" s="59">
        <v>3454935.57</v>
      </c>
      <c r="AN490" s="59">
        <v>1668.7</v>
      </c>
      <c r="AO490" s="58"/>
      <c r="AP490" s="59">
        <v>0</v>
      </c>
      <c r="AQ490" s="59">
        <v>0</v>
      </c>
      <c r="AR490" s="59">
        <v>0</v>
      </c>
      <c r="AS490" s="59">
        <v>0</v>
      </c>
      <c r="AT490" s="59">
        <v>0</v>
      </c>
      <c r="AU490" s="59">
        <v>0</v>
      </c>
      <c r="AV490" s="59">
        <v>0</v>
      </c>
      <c r="AW490" s="59">
        <v>0</v>
      </c>
      <c r="AX490" s="59">
        <v>0</v>
      </c>
      <c r="AY490" s="59">
        <v>0</v>
      </c>
      <c r="AZ490" s="59">
        <v>0</v>
      </c>
      <c r="BA490" s="59">
        <v>0</v>
      </c>
    </row>
    <row r="491" spans="1:53" s="167" customFormat="1" outlineLevel="2">
      <c r="A491" s="156" t="s">
        <v>1781</v>
      </c>
      <c r="B491" s="157" t="s">
        <v>1782</v>
      </c>
      <c r="C491" s="158" t="s">
        <v>1288</v>
      </c>
      <c r="D491" s="159"/>
      <c r="E491" s="159"/>
      <c r="F491" s="160">
        <v>3636383.24</v>
      </c>
      <c r="G491" s="160">
        <v>0</v>
      </c>
      <c r="H491" s="161">
        <v>3636383.24</v>
      </c>
      <c r="I491" s="162" t="s">
        <v>157</v>
      </c>
      <c r="J491" s="163"/>
      <c r="K491" s="160">
        <v>98925.83</v>
      </c>
      <c r="L491" s="160">
        <v>0</v>
      </c>
      <c r="M491" s="161">
        <v>98925.83</v>
      </c>
      <c r="N491" s="162" t="s">
        <v>157</v>
      </c>
      <c r="O491" s="164"/>
      <c r="P491" s="165"/>
      <c r="Q491" s="160">
        <v>3185230.15</v>
      </c>
      <c r="R491" s="160">
        <v>0</v>
      </c>
      <c r="S491" s="161">
        <v>3185230.15</v>
      </c>
      <c r="T491" s="162" t="s">
        <v>157</v>
      </c>
      <c r="U491" s="165"/>
      <c r="V491" s="160">
        <v>98925.83</v>
      </c>
      <c r="W491" s="160">
        <v>0</v>
      </c>
      <c r="X491" s="161">
        <v>98925.83</v>
      </c>
      <c r="Y491" s="166" t="s">
        <v>157</v>
      </c>
      <c r="AA491" s="168">
        <v>0</v>
      </c>
      <c r="AB491" s="154"/>
      <c r="AC491" s="160">
        <v>0</v>
      </c>
      <c r="AD491" s="160">
        <v>0</v>
      </c>
      <c r="AE491" s="160">
        <v>0</v>
      </c>
      <c r="AF491" s="160">
        <v>0</v>
      </c>
      <c r="AG491" s="160">
        <v>0</v>
      </c>
      <c r="AH491" s="160">
        <v>0</v>
      </c>
      <c r="AI491" s="160">
        <v>0</v>
      </c>
      <c r="AJ491" s="160">
        <v>0</v>
      </c>
      <c r="AK491" s="160">
        <v>0</v>
      </c>
      <c r="AL491" s="160">
        <v>0</v>
      </c>
      <c r="AM491" s="160">
        <v>0</v>
      </c>
      <c r="AN491" s="160">
        <v>0</v>
      </c>
      <c r="AO491" s="154"/>
      <c r="AP491" s="160">
        <v>0</v>
      </c>
      <c r="AQ491" s="160">
        <v>191471.30000000002</v>
      </c>
      <c r="AR491" s="160">
        <v>-150436.21</v>
      </c>
      <c r="AS491" s="160">
        <v>-429786.64</v>
      </c>
      <c r="AT491" s="160">
        <v>-24834.32</v>
      </c>
      <c r="AU491" s="160">
        <v>-16678.150000000001</v>
      </c>
      <c r="AV491" s="160">
        <v>-99949.02</v>
      </c>
      <c r="AW491" s="160">
        <v>-2556091.2800000003</v>
      </c>
      <c r="AX491" s="160">
        <v>132573.87</v>
      </c>
      <c r="AY491" s="160">
        <v>-583726.96</v>
      </c>
      <c r="AZ491" s="160">
        <v>3636383.24</v>
      </c>
      <c r="BA491" s="160">
        <v>0</v>
      </c>
    </row>
    <row r="492" spans="1:53" s="46" customFormat="1" outlineLevel="2">
      <c r="A492" s="46" t="s">
        <v>1291</v>
      </c>
      <c r="B492" s="47" t="s">
        <v>1292</v>
      </c>
      <c r="C492" s="48" t="s">
        <v>1293</v>
      </c>
      <c r="D492" s="49"/>
      <c r="E492" s="50"/>
      <c r="F492" s="51">
        <v>3636383.24</v>
      </c>
      <c r="G492" s="51">
        <v>3454935.57</v>
      </c>
      <c r="H492" s="52">
        <v>181447.67000000039</v>
      </c>
      <c r="I492" s="53">
        <v>5.2518394720744502E-2</v>
      </c>
      <c r="J492" s="54"/>
      <c r="K492" s="51">
        <v>98925.83</v>
      </c>
      <c r="L492" s="51">
        <v>161312.84000000008</v>
      </c>
      <c r="M492" s="52">
        <v>-62387.010000000082</v>
      </c>
      <c r="N492" s="53">
        <v>-0.38674546923853087</v>
      </c>
      <c r="O492" s="55"/>
      <c r="P492" s="54"/>
      <c r="Q492" s="51">
        <v>3185230.15</v>
      </c>
      <c r="R492" s="51">
        <v>1838052.2200000002</v>
      </c>
      <c r="S492" s="52">
        <v>1347177.9299999997</v>
      </c>
      <c r="T492" s="53">
        <v>0.73293778889481143</v>
      </c>
      <c r="U492" s="54"/>
      <c r="V492" s="51">
        <v>100594.53</v>
      </c>
      <c r="W492" s="51">
        <v>457535.45000000019</v>
      </c>
      <c r="X492" s="52">
        <v>-356940.92000000016</v>
      </c>
      <c r="Y492" s="53">
        <v>-0.78013828218119496</v>
      </c>
      <c r="Z492" s="56"/>
      <c r="AA492" s="57">
        <v>296222.61</v>
      </c>
      <c r="AB492" s="58"/>
      <c r="AC492" s="59">
        <v>0</v>
      </c>
      <c r="AD492" s="59">
        <v>0</v>
      </c>
      <c r="AE492" s="59">
        <v>313861.42</v>
      </c>
      <c r="AF492" s="59">
        <v>-752330.05</v>
      </c>
      <c r="AG492" s="59">
        <v>-581346.05000000005</v>
      </c>
      <c r="AH492" s="59">
        <v>134347.94</v>
      </c>
      <c r="AI492" s="59">
        <v>-921365.17</v>
      </c>
      <c r="AJ492" s="59">
        <v>130092.53</v>
      </c>
      <c r="AK492" s="59">
        <v>-346107.38</v>
      </c>
      <c r="AL492" s="59">
        <v>-1270775.97</v>
      </c>
      <c r="AM492" s="59">
        <v>3454935.57</v>
      </c>
      <c r="AN492" s="59">
        <v>1668.7</v>
      </c>
      <c r="AO492" s="58"/>
      <c r="AP492" s="59">
        <v>0</v>
      </c>
      <c r="AQ492" s="59">
        <v>191471.30000000002</v>
      </c>
      <c r="AR492" s="59">
        <v>-150436.21</v>
      </c>
      <c r="AS492" s="59">
        <v>-429786.64</v>
      </c>
      <c r="AT492" s="59">
        <v>-24834.32</v>
      </c>
      <c r="AU492" s="59">
        <v>-16678.150000000001</v>
      </c>
      <c r="AV492" s="59">
        <v>-99949.02</v>
      </c>
      <c r="AW492" s="59">
        <v>-2556091.2800000003</v>
      </c>
      <c r="AX492" s="59">
        <v>132573.87</v>
      </c>
      <c r="AY492" s="59">
        <v>-583726.96</v>
      </c>
      <c r="AZ492" s="59">
        <v>3636383.24</v>
      </c>
      <c r="BA492" s="59">
        <v>0</v>
      </c>
    </row>
    <row r="493" spans="1:53" s="46" customFormat="1" outlineLevel="2">
      <c r="B493" s="47"/>
      <c r="C493" s="48"/>
      <c r="D493" s="49"/>
      <c r="E493" s="50"/>
      <c r="F493" s="51"/>
      <c r="G493" s="51"/>
      <c r="H493" s="52"/>
      <c r="I493" s="53"/>
      <c r="J493" s="54"/>
      <c r="K493" s="51"/>
      <c r="L493" s="51"/>
      <c r="M493" s="52"/>
      <c r="N493" s="53"/>
      <c r="O493" s="55"/>
      <c r="P493" s="54"/>
      <c r="Q493" s="51"/>
      <c r="R493" s="51"/>
      <c r="S493" s="52"/>
      <c r="T493" s="53"/>
      <c r="U493" s="54"/>
      <c r="V493" s="51"/>
      <c r="W493" s="51"/>
      <c r="X493" s="52"/>
      <c r="Y493" s="53"/>
      <c r="Z493" s="56"/>
      <c r="AA493" s="57"/>
      <c r="AB493" s="58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8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</row>
    <row r="494" spans="1:53" s="167" customFormat="1" outlineLevel="2">
      <c r="A494" s="119" t="s">
        <v>1294</v>
      </c>
      <c r="B494" s="157" t="s">
        <v>1295</v>
      </c>
      <c r="C494" s="169" t="s">
        <v>1296</v>
      </c>
      <c r="D494" s="159"/>
      <c r="E494" s="159"/>
      <c r="F494" s="160">
        <v>7146789.9299999997</v>
      </c>
      <c r="G494" s="160">
        <v>17827656.66</v>
      </c>
      <c r="H494" s="161">
        <v>-10680866.73</v>
      </c>
      <c r="I494" s="162">
        <v>-0.59911781641861617</v>
      </c>
      <c r="J494" s="163"/>
      <c r="K494" s="160">
        <v>44264165.450000003</v>
      </c>
      <c r="L494" s="160">
        <v>216217352.08000001</v>
      </c>
      <c r="M494" s="161">
        <v>-171953186.63</v>
      </c>
      <c r="N494" s="162">
        <v>-0.79527931026727972</v>
      </c>
      <c r="O494" s="170"/>
      <c r="P494" s="171"/>
      <c r="Q494" s="160">
        <v>19972891.16</v>
      </c>
      <c r="R494" s="160">
        <v>30629772.079999998</v>
      </c>
      <c r="S494" s="161">
        <v>-10656880.919999998</v>
      </c>
      <c r="T494" s="162">
        <v>-0.34792557032961113</v>
      </c>
      <c r="U494" s="171"/>
      <c r="V494" s="160">
        <v>54865004.010000005</v>
      </c>
      <c r="W494" s="160">
        <v>444215062.38999999</v>
      </c>
      <c r="X494" s="161">
        <v>-389350058.38</v>
      </c>
      <c r="Y494" s="166">
        <v>-0.87648999627610313</v>
      </c>
      <c r="AA494" s="168">
        <v>227997710.31</v>
      </c>
      <c r="AB494" s="154"/>
      <c r="AC494" s="160">
        <v>0</v>
      </c>
      <c r="AD494" s="160">
        <v>0</v>
      </c>
      <c r="AE494" s="160">
        <v>4718776.53</v>
      </c>
      <c r="AF494" s="160">
        <v>5947602.1500000004</v>
      </c>
      <c r="AG494" s="160">
        <v>2692100.74</v>
      </c>
      <c r="AH494" s="160">
        <v>4030927.56</v>
      </c>
      <c r="AI494" s="160">
        <v>165388179.77000001</v>
      </c>
      <c r="AJ494" s="160">
        <v>2809993.25</v>
      </c>
      <c r="AK494" s="160">
        <v>-1911776.74</v>
      </c>
      <c r="AL494" s="160">
        <v>14713892.16</v>
      </c>
      <c r="AM494" s="160">
        <v>17827656.66</v>
      </c>
      <c r="AN494" s="160">
        <v>10600838.560000001</v>
      </c>
      <c r="AO494" s="154"/>
      <c r="AP494" s="160">
        <v>0</v>
      </c>
      <c r="AQ494" s="160">
        <v>2227366.6</v>
      </c>
      <c r="AR494" s="160">
        <v>2215061.9900000002</v>
      </c>
      <c r="AS494" s="160">
        <v>2788547.9</v>
      </c>
      <c r="AT494" s="160">
        <v>1680084.49</v>
      </c>
      <c r="AU494" s="160">
        <v>1117215.02</v>
      </c>
      <c r="AV494" s="160">
        <v>3572823.2800000003</v>
      </c>
      <c r="AW494" s="160">
        <v>10690175.01</v>
      </c>
      <c r="AX494" s="160">
        <v>2040482.15</v>
      </c>
      <c r="AY494" s="160">
        <v>10785619.08</v>
      </c>
      <c r="AZ494" s="160">
        <v>7146789.9299999997</v>
      </c>
      <c r="BA494" s="160">
        <v>0</v>
      </c>
    </row>
    <row r="495" spans="1:53" s="167" customFormat="1" outlineLevel="2">
      <c r="A495" s="119" t="s">
        <v>1297</v>
      </c>
      <c r="B495" s="157" t="s">
        <v>1298</v>
      </c>
      <c r="C495" s="158" t="s">
        <v>1299</v>
      </c>
      <c r="D495" s="159"/>
      <c r="E495" s="159"/>
      <c r="F495" s="160">
        <v>0</v>
      </c>
      <c r="G495" s="160">
        <v>773316.88</v>
      </c>
      <c r="H495" s="161">
        <v>-773316.88</v>
      </c>
      <c r="I495" s="162" t="s">
        <v>157</v>
      </c>
      <c r="J495" s="163"/>
      <c r="K495" s="160">
        <v>0</v>
      </c>
      <c r="L495" s="160">
        <v>773316.88</v>
      </c>
      <c r="M495" s="161">
        <v>-773316.88</v>
      </c>
      <c r="N495" s="162" t="s">
        <v>157</v>
      </c>
      <c r="O495" s="170"/>
      <c r="P495" s="171"/>
      <c r="Q495" s="160">
        <v>0</v>
      </c>
      <c r="R495" s="160">
        <v>773316.88</v>
      </c>
      <c r="S495" s="161">
        <v>-773316.88</v>
      </c>
      <c r="T495" s="162" t="s">
        <v>157</v>
      </c>
      <c r="U495" s="171"/>
      <c r="V495" s="160">
        <v>959280.39</v>
      </c>
      <c r="W495" s="160">
        <v>1166666.1400000001</v>
      </c>
      <c r="X495" s="161">
        <v>-207385.75000000012</v>
      </c>
      <c r="Y495" s="166">
        <v>-0.17775929453133876</v>
      </c>
      <c r="AA495" s="168">
        <v>393349.26</v>
      </c>
      <c r="AB495" s="154"/>
      <c r="AC495" s="160">
        <v>0</v>
      </c>
      <c r="AD495" s="160">
        <v>0</v>
      </c>
      <c r="AE495" s="160">
        <v>0</v>
      </c>
      <c r="AF495" s="160">
        <v>0</v>
      </c>
      <c r="AG495" s="160">
        <v>0</v>
      </c>
      <c r="AH495" s="160">
        <v>0</v>
      </c>
      <c r="AI495" s="160">
        <v>0</v>
      </c>
      <c r="AJ495" s="160">
        <v>0</v>
      </c>
      <c r="AK495" s="160">
        <v>0</v>
      </c>
      <c r="AL495" s="160">
        <v>0</v>
      </c>
      <c r="AM495" s="160">
        <v>773316.88</v>
      </c>
      <c r="AN495" s="160">
        <v>959280.39</v>
      </c>
      <c r="AO495" s="154"/>
      <c r="AP495" s="160">
        <v>0</v>
      </c>
      <c r="AQ495" s="160">
        <v>0</v>
      </c>
      <c r="AR495" s="160">
        <v>0</v>
      </c>
      <c r="AS495" s="160">
        <v>0</v>
      </c>
      <c r="AT495" s="160">
        <v>0</v>
      </c>
      <c r="AU495" s="160">
        <v>0</v>
      </c>
      <c r="AV495" s="160">
        <v>0</v>
      </c>
      <c r="AW495" s="160">
        <v>0</v>
      </c>
      <c r="AX495" s="160">
        <v>0</v>
      </c>
      <c r="AY495" s="160">
        <v>0</v>
      </c>
      <c r="AZ495" s="160">
        <v>0</v>
      </c>
      <c r="BA495" s="160">
        <v>0</v>
      </c>
    </row>
    <row r="496" spans="1:53" s="153" customFormat="1">
      <c r="A496" s="119" t="s">
        <v>1300</v>
      </c>
      <c r="B496" s="120" t="s">
        <v>1301</v>
      </c>
      <c r="C496" s="145" t="s">
        <v>1302</v>
      </c>
      <c r="D496" s="151"/>
      <c r="E496" s="151"/>
      <c r="F496" s="148">
        <v>7146789.9299999997</v>
      </c>
      <c r="G496" s="148">
        <v>18600973.539999999</v>
      </c>
      <c r="H496" s="143">
        <v>-11454183.609999999</v>
      </c>
      <c r="I496" s="144">
        <v>-0.61578409244917398</v>
      </c>
      <c r="J496" s="152"/>
      <c r="K496" s="148">
        <v>44264165.450000003</v>
      </c>
      <c r="L496" s="148">
        <v>216990668.96000001</v>
      </c>
      <c r="M496" s="143">
        <v>-172726503.50999999</v>
      </c>
      <c r="N496" s="144">
        <v>-0.79600889908238559</v>
      </c>
      <c r="O496" s="89"/>
      <c r="P496" s="172"/>
      <c r="Q496" s="148">
        <v>19972891.16</v>
      </c>
      <c r="R496" s="148">
        <v>31403088.959999997</v>
      </c>
      <c r="S496" s="143">
        <v>-11430197.799999997</v>
      </c>
      <c r="T496" s="144">
        <v>-0.36398323154003503</v>
      </c>
      <c r="U496" s="172"/>
      <c r="V496" s="148">
        <v>55824284.400000006</v>
      </c>
      <c r="W496" s="148">
        <v>445381728.52999997</v>
      </c>
      <c r="X496" s="143">
        <v>-389557444.13</v>
      </c>
      <c r="Y496" s="138">
        <v>-0.87465968892740564</v>
      </c>
      <c r="AA496" s="150">
        <v>228391059.56999999</v>
      </c>
      <c r="AB496" s="154"/>
      <c r="AC496" s="148">
        <v>0</v>
      </c>
      <c r="AD496" s="148">
        <v>0</v>
      </c>
      <c r="AE496" s="148">
        <v>4718776.53</v>
      </c>
      <c r="AF496" s="148">
        <v>5947602.1500000004</v>
      </c>
      <c r="AG496" s="148">
        <v>2692100.74</v>
      </c>
      <c r="AH496" s="148">
        <v>4030927.56</v>
      </c>
      <c r="AI496" s="148">
        <v>165388179.77000001</v>
      </c>
      <c r="AJ496" s="148">
        <v>2809993.25</v>
      </c>
      <c r="AK496" s="148">
        <v>-1911776.74</v>
      </c>
      <c r="AL496" s="148">
        <v>14713892.16</v>
      </c>
      <c r="AM496" s="148">
        <v>18600973.539999999</v>
      </c>
      <c r="AN496" s="148">
        <v>11560118.950000001</v>
      </c>
      <c r="AO496" s="154"/>
      <c r="AP496" s="148">
        <v>0</v>
      </c>
      <c r="AQ496" s="148">
        <v>2227366.6</v>
      </c>
      <c r="AR496" s="148">
        <v>2215061.9900000002</v>
      </c>
      <c r="AS496" s="148">
        <v>2788547.9</v>
      </c>
      <c r="AT496" s="148">
        <v>1680084.49</v>
      </c>
      <c r="AU496" s="148">
        <v>1117215.02</v>
      </c>
      <c r="AV496" s="148">
        <v>3572823.2800000003</v>
      </c>
      <c r="AW496" s="148">
        <v>10690175.01</v>
      </c>
      <c r="AX496" s="148">
        <v>2040482.15</v>
      </c>
      <c r="AY496" s="148">
        <v>10785619.08</v>
      </c>
      <c r="AZ496" s="148">
        <v>7146789.9299999997</v>
      </c>
      <c r="BA496" s="148">
        <v>0</v>
      </c>
    </row>
    <row r="497" spans="1:53" s="153" customFormat="1" outlineLevel="2">
      <c r="A497" s="119"/>
      <c r="B497" s="120"/>
      <c r="C497" s="145"/>
      <c r="D497" s="151"/>
      <c r="E497" s="151"/>
      <c r="F497" s="148"/>
      <c r="G497" s="148"/>
      <c r="H497" s="143"/>
      <c r="I497" s="144"/>
      <c r="J497" s="152"/>
      <c r="K497" s="148"/>
      <c r="L497" s="148"/>
      <c r="M497" s="143"/>
      <c r="N497" s="144"/>
      <c r="O497" s="89"/>
      <c r="P497" s="172"/>
      <c r="Q497" s="148"/>
      <c r="R497" s="148"/>
      <c r="S497" s="143"/>
      <c r="T497" s="144"/>
      <c r="U497" s="172"/>
      <c r="V497" s="148"/>
      <c r="W497" s="148"/>
      <c r="X497" s="143"/>
      <c r="Y497" s="138"/>
      <c r="AA497" s="150"/>
      <c r="AB497" s="154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54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</row>
    <row r="498" spans="1:53" s="46" customFormat="1" outlineLevel="2">
      <c r="A498" s="46" t="s">
        <v>1303</v>
      </c>
      <c r="B498" s="47" t="s">
        <v>1304</v>
      </c>
      <c r="C498" s="48" t="s">
        <v>1305</v>
      </c>
      <c r="D498" s="49"/>
      <c r="E498" s="50"/>
      <c r="F498" s="51">
        <v>5496057.9000000004</v>
      </c>
      <c r="G498" s="51">
        <v>16765982.6</v>
      </c>
      <c r="H498" s="52">
        <v>-11269924.699999999</v>
      </c>
      <c r="I498" s="53">
        <v>-0.67218993177292208</v>
      </c>
      <c r="J498" s="54"/>
      <c r="K498" s="51">
        <v>54152483.170000002</v>
      </c>
      <c r="L498" s="51">
        <v>208276780.03999999</v>
      </c>
      <c r="M498" s="52">
        <v>-154124296.87</v>
      </c>
      <c r="N498" s="53">
        <v>-0.73999750159571365</v>
      </c>
      <c r="O498" s="55"/>
      <c r="P498" s="54"/>
      <c r="Q498" s="51">
        <v>24072662.440000001</v>
      </c>
      <c r="R498" s="51">
        <v>27353797.16</v>
      </c>
      <c r="S498" s="52">
        <v>-3281134.7199999988</v>
      </c>
      <c r="T498" s="53">
        <v>-0.11995170911035588</v>
      </c>
      <c r="U498" s="54"/>
      <c r="V498" s="51">
        <v>64534705.25</v>
      </c>
      <c r="W498" s="51">
        <v>438831254.94999999</v>
      </c>
      <c r="X498" s="52">
        <v>-374296549.69999999</v>
      </c>
      <c r="Y498" s="53">
        <v>-0.85293958777536705</v>
      </c>
      <c r="Z498" s="56"/>
      <c r="AA498" s="57">
        <v>230554474.91</v>
      </c>
      <c r="AB498" s="58"/>
      <c r="AC498" s="59">
        <v>0</v>
      </c>
      <c r="AD498" s="59">
        <v>0</v>
      </c>
      <c r="AE498" s="59">
        <v>5095582.05</v>
      </c>
      <c r="AF498" s="59">
        <v>2731024.56</v>
      </c>
      <c r="AG498" s="59">
        <v>3068235.84</v>
      </c>
      <c r="AH498" s="59">
        <v>3966507.6</v>
      </c>
      <c r="AI498" s="59">
        <v>163369715.99000001</v>
      </c>
      <c r="AJ498" s="59">
        <v>2691916.84</v>
      </c>
      <c r="AK498" s="59">
        <v>1913510.3399999999</v>
      </c>
      <c r="AL498" s="59">
        <v>8674304.2200000007</v>
      </c>
      <c r="AM498" s="59">
        <v>16765982.6</v>
      </c>
      <c r="AN498" s="59">
        <v>10382222.08</v>
      </c>
      <c r="AO498" s="58"/>
      <c r="AP498" s="59">
        <v>0</v>
      </c>
      <c r="AQ498" s="59">
        <v>4306716.37</v>
      </c>
      <c r="AR498" s="59">
        <v>4362564.75</v>
      </c>
      <c r="AS498" s="59">
        <v>4784892.3100000005</v>
      </c>
      <c r="AT498" s="59">
        <v>4243115.4800000004</v>
      </c>
      <c r="AU498" s="59">
        <v>4160640.12</v>
      </c>
      <c r="AV498" s="59">
        <v>4354942.41</v>
      </c>
      <c r="AW498" s="59">
        <v>3866949.29</v>
      </c>
      <c r="AX498" s="59">
        <v>9365015.8100000005</v>
      </c>
      <c r="AY498" s="59">
        <v>9211588.7300000004</v>
      </c>
      <c r="AZ498" s="59">
        <v>5496057.9000000004</v>
      </c>
      <c r="BA498" s="59">
        <v>0</v>
      </c>
    </row>
    <row r="499" spans="1:53" s="46" customFormat="1" outlineLevel="2">
      <c r="A499" s="46" t="s">
        <v>1306</v>
      </c>
      <c r="B499" s="47" t="s">
        <v>1307</v>
      </c>
      <c r="C499" s="48" t="s">
        <v>1308</v>
      </c>
      <c r="D499" s="49"/>
      <c r="E499" s="50"/>
      <c r="F499" s="51">
        <v>4292583.25</v>
      </c>
      <c r="G499" s="51">
        <v>4780505.34</v>
      </c>
      <c r="H499" s="52">
        <v>-487922.08999999985</v>
      </c>
      <c r="I499" s="53">
        <v>-0.10206496077253621</v>
      </c>
      <c r="J499" s="54"/>
      <c r="K499" s="51">
        <v>4669843.25</v>
      </c>
      <c r="L499" s="51">
        <v>5157691.34</v>
      </c>
      <c r="M499" s="52">
        <v>-487848.08999999985</v>
      </c>
      <c r="N499" s="53">
        <v>-9.4586522891848712E-2</v>
      </c>
      <c r="O499" s="55"/>
      <c r="P499" s="54"/>
      <c r="Q499" s="51">
        <v>4405761.25</v>
      </c>
      <c r="R499" s="51">
        <v>4893661.34</v>
      </c>
      <c r="S499" s="52">
        <v>-487900.08999999985</v>
      </c>
      <c r="T499" s="53">
        <v>-9.970041980878061E-2</v>
      </c>
      <c r="U499" s="54"/>
      <c r="V499" s="51">
        <v>4707562.25</v>
      </c>
      <c r="W499" s="51">
        <v>5498123.5899999999</v>
      </c>
      <c r="X499" s="52">
        <v>-790561.33999999985</v>
      </c>
      <c r="Y499" s="53">
        <v>-0.14378748077578224</v>
      </c>
      <c r="Z499" s="56"/>
      <c r="AA499" s="57">
        <v>340432.25</v>
      </c>
      <c r="AB499" s="58"/>
      <c r="AC499" s="59">
        <v>0</v>
      </c>
      <c r="AD499" s="59">
        <v>0</v>
      </c>
      <c r="AE499" s="59">
        <v>0</v>
      </c>
      <c r="AF499" s="59">
        <v>113156</v>
      </c>
      <c r="AG499" s="59">
        <v>37718</v>
      </c>
      <c r="AH499" s="59">
        <v>37719</v>
      </c>
      <c r="AI499" s="59">
        <v>37719</v>
      </c>
      <c r="AJ499" s="59">
        <v>37718</v>
      </c>
      <c r="AK499" s="59">
        <v>37719</v>
      </c>
      <c r="AL499" s="59">
        <v>75437</v>
      </c>
      <c r="AM499" s="59">
        <v>4780505.34</v>
      </c>
      <c r="AN499" s="59">
        <v>37719</v>
      </c>
      <c r="AO499" s="58"/>
      <c r="AP499" s="59">
        <v>0</v>
      </c>
      <c r="AQ499" s="59">
        <v>37719</v>
      </c>
      <c r="AR499" s="59">
        <v>37733</v>
      </c>
      <c r="AS499" s="59">
        <v>37726</v>
      </c>
      <c r="AT499" s="59">
        <v>37726</v>
      </c>
      <c r="AU499" s="59">
        <v>37726</v>
      </c>
      <c r="AV499" s="59">
        <v>37726</v>
      </c>
      <c r="AW499" s="59">
        <v>37726</v>
      </c>
      <c r="AX499" s="59">
        <v>37726</v>
      </c>
      <c r="AY499" s="59">
        <v>75452</v>
      </c>
      <c r="AZ499" s="59">
        <v>4292583.25</v>
      </c>
      <c r="BA499" s="59">
        <v>0</v>
      </c>
    </row>
    <row r="500" spans="1:53" s="46" customFormat="1" outlineLevel="2">
      <c r="A500" s="46" t="s">
        <v>1309</v>
      </c>
      <c r="B500" s="47" t="s">
        <v>1310</v>
      </c>
      <c r="C500" s="48" t="s">
        <v>1311</v>
      </c>
      <c r="D500" s="49"/>
      <c r="E500" s="50"/>
      <c r="F500" s="51">
        <v>9788641.1500000004</v>
      </c>
      <c r="G500" s="51">
        <v>21546487.939999998</v>
      </c>
      <c r="H500" s="52">
        <v>-11757846.789999997</v>
      </c>
      <c r="I500" s="53">
        <v>-0.5456966732927333</v>
      </c>
      <c r="J500" s="54"/>
      <c r="K500" s="51">
        <v>58822326.420000002</v>
      </c>
      <c r="L500" s="51">
        <v>213434471.38</v>
      </c>
      <c r="M500" s="52">
        <v>-154612144.95999998</v>
      </c>
      <c r="N500" s="53">
        <v>-0.72440100214518577</v>
      </c>
      <c r="O500" s="55"/>
      <c r="P500" s="54"/>
      <c r="Q500" s="51">
        <v>28478423.690000001</v>
      </c>
      <c r="R500" s="51">
        <v>32247458.5</v>
      </c>
      <c r="S500" s="52">
        <v>-3769034.8099999987</v>
      </c>
      <c r="T500" s="53">
        <v>-0.11687850718530264</v>
      </c>
      <c r="U500" s="54"/>
      <c r="V500" s="51">
        <v>69242267.5</v>
      </c>
      <c r="W500" s="51">
        <v>444329378.53999996</v>
      </c>
      <c r="X500" s="52">
        <v>-375087111.03999996</v>
      </c>
      <c r="Y500" s="53">
        <v>-0.84416455259492462</v>
      </c>
      <c r="Z500" s="56"/>
      <c r="AA500" s="57">
        <v>230894907.16</v>
      </c>
      <c r="AB500" s="58"/>
      <c r="AC500" s="59">
        <v>0</v>
      </c>
      <c r="AD500" s="59">
        <v>0</v>
      </c>
      <c r="AE500" s="59">
        <v>5095582.05</v>
      </c>
      <c r="AF500" s="59">
        <v>2844180.56</v>
      </c>
      <c r="AG500" s="59">
        <v>3105953.84</v>
      </c>
      <c r="AH500" s="59">
        <v>4004226.6</v>
      </c>
      <c r="AI500" s="59">
        <v>163407434.99000001</v>
      </c>
      <c r="AJ500" s="59">
        <v>2729634.84</v>
      </c>
      <c r="AK500" s="59">
        <v>1951229.3399999999</v>
      </c>
      <c r="AL500" s="59">
        <v>8749741.2200000007</v>
      </c>
      <c r="AM500" s="59">
        <v>21546487.939999998</v>
      </c>
      <c r="AN500" s="59">
        <v>10419941.08</v>
      </c>
      <c r="AO500" s="58"/>
      <c r="AP500" s="59">
        <v>0</v>
      </c>
      <c r="AQ500" s="59">
        <v>4344435.37</v>
      </c>
      <c r="AR500" s="59">
        <v>4400297.75</v>
      </c>
      <c r="AS500" s="59">
        <v>4822618.3100000005</v>
      </c>
      <c r="AT500" s="59">
        <v>4280841.4800000004</v>
      </c>
      <c r="AU500" s="59">
        <v>4198366.12</v>
      </c>
      <c r="AV500" s="59">
        <v>4392668.41</v>
      </c>
      <c r="AW500" s="59">
        <v>3904675.29</v>
      </c>
      <c r="AX500" s="59">
        <v>9402741.8100000005</v>
      </c>
      <c r="AY500" s="59">
        <v>9287040.7300000004</v>
      </c>
      <c r="AZ500" s="59">
        <v>9788641.1500000004</v>
      </c>
      <c r="BA500" s="59">
        <v>0</v>
      </c>
    </row>
    <row r="501" spans="1:53" s="46" customFormat="1" outlineLevel="2">
      <c r="B501" s="47"/>
      <c r="C501" s="48"/>
      <c r="D501" s="49"/>
      <c r="E501" s="50"/>
      <c r="F501" s="51"/>
      <c r="G501" s="51"/>
      <c r="H501" s="52"/>
      <c r="I501" s="53"/>
      <c r="J501" s="54"/>
      <c r="K501" s="51"/>
      <c r="L501" s="51"/>
      <c r="M501" s="52"/>
      <c r="N501" s="53"/>
      <c r="O501" s="55"/>
      <c r="P501" s="54"/>
      <c r="Q501" s="51"/>
      <c r="R501" s="51"/>
      <c r="S501" s="52"/>
      <c r="T501" s="53"/>
      <c r="U501" s="54"/>
      <c r="V501" s="51"/>
      <c r="W501" s="51"/>
      <c r="X501" s="52"/>
      <c r="Y501" s="53"/>
      <c r="Z501" s="56"/>
      <c r="AA501" s="57"/>
      <c r="AB501" s="58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8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</row>
    <row r="502" spans="1:53" s="153" customFormat="1">
      <c r="A502" s="119" t="s">
        <v>1312</v>
      </c>
      <c r="B502" s="120" t="s">
        <v>1313</v>
      </c>
      <c r="C502" s="145" t="s">
        <v>1314</v>
      </c>
      <c r="D502" s="151"/>
      <c r="E502" s="151"/>
      <c r="F502" s="148">
        <v>0</v>
      </c>
      <c r="G502" s="148">
        <v>0</v>
      </c>
      <c r="H502" s="143">
        <v>0</v>
      </c>
      <c r="I502" s="144">
        <v>0</v>
      </c>
      <c r="J502" s="152"/>
      <c r="K502" s="148">
        <v>0</v>
      </c>
      <c r="L502" s="148">
        <v>-26</v>
      </c>
      <c r="M502" s="143">
        <v>26</v>
      </c>
      <c r="N502" s="144" t="s">
        <v>157</v>
      </c>
      <c r="O502" s="56"/>
      <c r="P502" s="149"/>
      <c r="Q502" s="148">
        <v>0</v>
      </c>
      <c r="R502" s="148">
        <v>0</v>
      </c>
      <c r="S502" s="143">
        <v>0</v>
      </c>
      <c r="T502" s="144">
        <v>0</v>
      </c>
      <c r="U502" s="149"/>
      <c r="V502" s="148">
        <v>0</v>
      </c>
      <c r="W502" s="148">
        <v>-27.58</v>
      </c>
      <c r="X502" s="143">
        <v>27.58</v>
      </c>
      <c r="Y502" s="138" t="s">
        <v>157</v>
      </c>
      <c r="AA502" s="150">
        <v>-1.58</v>
      </c>
      <c r="AB502" s="154"/>
      <c r="AC502" s="148">
        <v>0</v>
      </c>
      <c r="AD502" s="148">
        <v>0</v>
      </c>
      <c r="AE502" s="148">
        <v>-26</v>
      </c>
      <c r="AF502" s="148">
        <v>0</v>
      </c>
      <c r="AG502" s="148">
        <v>0</v>
      </c>
      <c r="AH502" s="148">
        <v>0</v>
      </c>
      <c r="AI502" s="148">
        <v>0</v>
      </c>
      <c r="AJ502" s="148">
        <v>0</v>
      </c>
      <c r="AK502" s="148">
        <v>0</v>
      </c>
      <c r="AL502" s="148">
        <v>0</v>
      </c>
      <c r="AM502" s="148">
        <v>0</v>
      </c>
      <c r="AN502" s="148">
        <v>0</v>
      </c>
      <c r="AO502" s="154"/>
      <c r="AP502" s="148">
        <v>0</v>
      </c>
      <c r="AQ502" s="148">
        <v>0</v>
      </c>
      <c r="AR502" s="148">
        <v>0</v>
      </c>
      <c r="AS502" s="148">
        <v>0</v>
      </c>
      <c r="AT502" s="148">
        <v>0</v>
      </c>
      <c r="AU502" s="148">
        <v>0</v>
      </c>
      <c r="AV502" s="148">
        <v>0</v>
      </c>
      <c r="AW502" s="148">
        <v>0</v>
      </c>
      <c r="AX502" s="148">
        <v>0</v>
      </c>
      <c r="AY502" s="148">
        <v>0</v>
      </c>
      <c r="AZ502" s="148">
        <v>0</v>
      </c>
      <c r="BA502" s="148">
        <v>0</v>
      </c>
    </row>
    <row r="503" spans="1:53" s="153" customFormat="1" outlineLevel="2">
      <c r="A503" s="119" t="s">
        <v>1315</v>
      </c>
      <c r="B503" s="120" t="s">
        <v>1316</v>
      </c>
      <c r="C503" s="145" t="s">
        <v>1317</v>
      </c>
      <c r="D503" s="151"/>
      <c r="E503" s="151"/>
      <c r="F503" s="148">
        <v>0</v>
      </c>
      <c r="G503" s="148">
        <v>0</v>
      </c>
      <c r="H503" s="143">
        <v>0</v>
      </c>
      <c r="I503" s="144">
        <v>0</v>
      </c>
      <c r="J503" s="152"/>
      <c r="K503" s="148">
        <v>0</v>
      </c>
      <c r="L503" s="148">
        <v>-26</v>
      </c>
      <c r="M503" s="143">
        <v>26</v>
      </c>
      <c r="N503" s="144" t="s">
        <v>157</v>
      </c>
      <c r="O503" s="56"/>
      <c r="P503" s="149"/>
      <c r="Q503" s="148">
        <v>0</v>
      </c>
      <c r="R503" s="148">
        <v>0</v>
      </c>
      <c r="S503" s="143">
        <v>0</v>
      </c>
      <c r="T503" s="144">
        <v>0</v>
      </c>
      <c r="U503" s="149"/>
      <c r="V503" s="148">
        <v>0</v>
      </c>
      <c r="W503" s="148">
        <v>-27.58</v>
      </c>
      <c r="X503" s="143">
        <v>27.58</v>
      </c>
      <c r="Y503" s="138" t="s">
        <v>157</v>
      </c>
      <c r="AA503" s="150">
        <v>-1.58</v>
      </c>
      <c r="AB503" s="154"/>
      <c r="AC503" s="148">
        <v>0</v>
      </c>
      <c r="AD503" s="148">
        <v>0</v>
      </c>
      <c r="AE503" s="148">
        <v>-26</v>
      </c>
      <c r="AF503" s="148">
        <v>0</v>
      </c>
      <c r="AG503" s="148">
        <v>0</v>
      </c>
      <c r="AH503" s="148">
        <v>0</v>
      </c>
      <c r="AI503" s="148">
        <v>0</v>
      </c>
      <c r="AJ503" s="148">
        <v>0</v>
      </c>
      <c r="AK503" s="148">
        <v>0</v>
      </c>
      <c r="AL503" s="148">
        <v>0</v>
      </c>
      <c r="AM503" s="148">
        <v>0</v>
      </c>
      <c r="AN503" s="148">
        <v>0</v>
      </c>
      <c r="AO503" s="154"/>
      <c r="AP503" s="148">
        <v>0</v>
      </c>
      <c r="AQ503" s="148">
        <v>0</v>
      </c>
      <c r="AR503" s="148">
        <v>0</v>
      </c>
      <c r="AS503" s="148">
        <v>0</v>
      </c>
      <c r="AT503" s="148">
        <v>0</v>
      </c>
      <c r="AU503" s="148">
        <v>0</v>
      </c>
      <c r="AV503" s="148">
        <v>0</v>
      </c>
      <c r="AW503" s="148">
        <v>0</v>
      </c>
      <c r="AX503" s="148">
        <v>0</v>
      </c>
      <c r="AY503" s="148">
        <v>0</v>
      </c>
      <c r="AZ503" s="148">
        <v>0</v>
      </c>
      <c r="BA503" s="148">
        <v>0</v>
      </c>
    </row>
    <row r="504" spans="1:53" s="46" customFormat="1" outlineLevel="2">
      <c r="B504" s="47"/>
      <c r="C504" s="48"/>
      <c r="D504" s="49"/>
      <c r="E504" s="50"/>
      <c r="F504" s="51"/>
      <c r="G504" s="51"/>
      <c r="H504" s="52"/>
      <c r="I504" s="53"/>
      <c r="J504" s="54"/>
      <c r="K504" s="51"/>
      <c r="L504" s="51"/>
      <c r="M504" s="52"/>
      <c r="N504" s="53"/>
      <c r="O504" s="55"/>
      <c r="P504" s="54"/>
      <c r="Q504" s="51"/>
      <c r="R504" s="51"/>
      <c r="S504" s="52"/>
      <c r="T504" s="53"/>
      <c r="U504" s="54"/>
      <c r="V504" s="51"/>
      <c r="W504" s="51"/>
      <c r="X504" s="52"/>
      <c r="Y504" s="53"/>
      <c r="Z504" s="56"/>
      <c r="AA504" s="57"/>
      <c r="AB504" s="58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8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</row>
    <row r="505" spans="1:53" s="46" customFormat="1" outlineLevel="2">
      <c r="A505" s="46" t="s">
        <v>1318</v>
      </c>
      <c r="B505" s="47" t="s">
        <v>1319</v>
      </c>
      <c r="C505" s="48" t="s">
        <v>1320</v>
      </c>
      <c r="D505" s="49"/>
      <c r="E505" s="50"/>
      <c r="F505" s="51">
        <v>823</v>
      </c>
      <c r="G505" s="51">
        <v>724</v>
      </c>
      <c r="H505" s="52">
        <v>99</v>
      </c>
      <c r="I505" s="53">
        <v>0.13674033149171272</v>
      </c>
      <c r="J505" s="54"/>
      <c r="K505" s="51">
        <v>9054</v>
      </c>
      <c r="L505" s="51">
        <v>7962</v>
      </c>
      <c r="M505" s="52">
        <v>1092</v>
      </c>
      <c r="N505" s="53">
        <v>0.13715146948003015</v>
      </c>
      <c r="O505" s="55"/>
      <c r="P505" s="54"/>
      <c r="Q505" s="51">
        <v>2469</v>
      </c>
      <c r="R505" s="51">
        <v>2172</v>
      </c>
      <c r="S505" s="52">
        <v>297</v>
      </c>
      <c r="T505" s="53">
        <v>0.13674033149171272</v>
      </c>
      <c r="U505" s="54"/>
      <c r="V505" s="51">
        <v>9778</v>
      </c>
      <c r="W505" s="51">
        <v>8599</v>
      </c>
      <c r="X505" s="52">
        <v>1179</v>
      </c>
      <c r="Y505" s="53">
        <v>0.13710896615885568</v>
      </c>
      <c r="Z505" s="56"/>
      <c r="AA505" s="57">
        <v>637</v>
      </c>
      <c r="AB505" s="58"/>
      <c r="AC505" s="59">
        <v>722</v>
      </c>
      <c r="AD505" s="59">
        <v>724</v>
      </c>
      <c r="AE505" s="59">
        <v>724</v>
      </c>
      <c r="AF505" s="59">
        <v>724</v>
      </c>
      <c r="AG505" s="59">
        <v>724</v>
      </c>
      <c r="AH505" s="59">
        <v>724</v>
      </c>
      <c r="AI505" s="59">
        <v>724</v>
      </c>
      <c r="AJ505" s="59">
        <v>724</v>
      </c>
      <c r="AK505" s="59">
        <v>724</v>
      </c>
      <c r="AL505" s="59">
        <v>724</v>
      </c>
      <c r="AM505" s="59">
        <v>724</v>
      </c>
      <c r="AN505" s="59">
        <v>724</v>
      </c>
      <c r="AO505" s="58"/>
      <c r="AP505" s="59">
        <v>824</v>
      </c>
      <c r="AQ505" s="59">
        <v>823</v>
      </c>
      <c r="AR505" s="59">
        <v>823</v>
      </c>
      <c r="AS505" s="59">
        <v>823</v>
      </c>
      <c r="AT505" s="59">
        <v>823</v>
      </c>
      <c r="AU505" s="59">
        <v>823</v>
      </c>
      <c r="AV505" s="59">
        <v>823</v>
      </c>
      <c r="AW505" s="59">
        <v>823</v>
      </c>
      <c r="AX505" s="59">
        <v>823</v>
      </c>
      <c r="AY505" s="59">
        <v>823</v>
      </c>
      <c r="AZ505" s="59">
        <v>823</v>
      </c>
      <c r="BA505" s="59">
        <v>0</v>
      </c>
    </row>
    <row r="506" spans="1:53" s="153" customFormat="1">
      <c r="A506" s="119" t="s">
        <v>1321</v>
      </c>
      <c r="B506" s="120" t="s">
        <v>1322</v>
      </c>
      <c r="C506" s="145" t="s">
        <v>1323</v>
      </c>
      <c r="D506" s="151"/>
      <c r="E506" s="151"/>
      <c r="F506" s="148">
        <v>823</v>
      </c>
      <c r="G506" s="148">
        <v>724</v>
      </c>
      <c r="H506" s="143">
        <v>99</v>
      </c>
      <c r="I506" s="144">
        <v>0.13674033149171272</v>
      </c>
      <c r="J506" s="152"/>
      <c r="K506" s="148">
        <v>9054</v>
      </c>
      <c r="L506" s="148">
        <v>7962</v>
      </c>
      <c r="M506" s="143">
        <v>1092</v>
      </c>
      <c r="N506" s="144">
        <v>0.13715146948003015</v>
      </c>
      <c r="O506" s="56"/>
      <c r="P506" s="149"/>
      <c r="Q506" s="148">
        <v>2469</v>
      </c>
      <c r="R506" s="148">
        <v>2172</v>
      </c>
      <c r="S506" s="143">
        <v>297</v>
      </c>
      <c r="T506" s="144">
        <v>0.13674033149171272</v>
      </c>
      <c r="U506" s="149"/>
      <c r="V506" s="148">
        <v>9778</v>
      </c>
      <c r="W506" s="148">
        <v>8599</v>
      </c>
      <c r="X506" s="143">
        <v>1179</v>
      </c>
      <c r="Y506" s="138">
        <v>0.13710896615885568</v>
      </c>
      <c r="AA506" s="150">
        <v>637</v>
      </c>
      <c r="AB506" s="154"/>
      <c r="AC506" s="148">
        <v>722</v>
      </c>
      <c r="AD506" s="148">
        <v>724</v>
      </c>
      <c r="AE506" s="148">
        <v>724</v>
      </c>
      <c r="AF506" s="148">
        <v>724</v>
      </c>
      <c r="AG506" s="148">
        <v>724</v>
      </c>
      <c r="AH506" s="148">
        <v>724</v>
      </c>
      <c r="AI506" s="148">
        <v>724</v>
      </c>
      <c r="AJ506" s="148">
        <v>724</v>
      </c>
      <c r="AK506" s="148">
        <v>724</v>
      </c>
      <c r="AL506" s="148">
        <v>724</v>
      </c>
      <c r="AM506" s="148">
        <v>724</v>
      </c>
      <c r="AN506" s="148">
        <v>724</v>
      </c>
      <c r="AO506" s="154"/>
      <c r="AP506" s="148">
        <v>824</v>
      </c>
      <c r="AQ506" s="148">
        <v>823</v>
      </c>
      <c r="AR506" s="148">
        <v>823</v>
      </c>
      <c r="AS506" s="148">
        <v>823</v>
      </c>
      <c r="AT506" s="148">
        <v>823</v>
      </c>
      <c r="AU506" s="148">
        <v>823</v>
      </c>
      <c r="AV506" s="148">
        <v>823</v>
      </c>
      <c r="AW506" s="148">
        <v>823</v>
      </c>
      <c r="AX506" s="148">
        <v>823</v>
      </c>
      <c r="AY506" s="148">
        <v>823</v>
      </c>
      <c r="AZ506" s="148">
        <v>823</v>
      </c>
      <c r="BA506" s="148">
        <v>0</v>
      </c>
    </row>
    <row r="507" spans="1:53" s="153" customFormat="1" outlineLevel="2">
      <c r="A507" s="119"/>
      <c r="B507" s="120"/>
      <c r="C507" s="145"/>
      <c r="D507" s="151"/>
      <c r="E507" s="151"/>
      <c r="F507" s="148"/>
      <c r="G507" s="148"/>
      <c r="H507" s="143"/>
      <c r="I507" s="144"/>
      <c r="J507" s="152"/>
      <c r="K507" s="148"/>
      <c r="L507" s="148"/>
      <c r="M507" s="143"/>
      <c r="N507" s="144"/>
      <c r="O507" s="56"/>
      <c r="P507" s="149"/>
      <c r="Q507" s="148"/>
      <c r="R507" s="148"/>
      <c r="S507" s="143"/>
      <c r="T507" s="144"/>
      <c r="U507" s="149"/>
      <c r="V507" s="148"/>
      <c r="W507" s="148"/>
      <c r="X507" s="143"/>
      <c r="Y507" s="138"/>
      <c r="AA507" s="150"/>
      <c r="AB507" s="154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54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</row>
    <row r="508" spans="1:53" s="46" customFormat="1" outlineLevel="2">
      <c r="A508" s="46" t="s">
        <v>1324</v>
      </c>
      <c r="B508" s="47" t="s">
        <v>1325</v>
      </c>
      <c r="C508" s="48" t="s">
        <v>1326</v>
      </c>
      <c r="D508" s="49"/>
      <c r="E508" s="50"/>
      <c r="F508" s="51">
        <v>0</v>
      </c>
      <c r="G508" s="51">
        <v>0</v>
      </c>
      <c r="H508" s="52">
        <v>0</v>
      </c>
      <c r="I508" s="53">
        <v>0</v>
      </c>
      <c r="J508" s="54"/>
      <c r="K508" s="51">
        <v>0</v>
      </c>
      <c r="L508" s="51">
        <v>0</v>
      </c>
      <c r="M508" s="52">
        <v>0</v>
      </c>
      <c r="N508" s="53">
        <v>0</v>
      </c>
      <c r="O508" s="55"/>
      <c r="P508" s="54"/>
      <c r="Q508" s="51">
        <v>0</v>
      </c>
      <c r="R508" s="51">
        <v>0</v>
      </c>
      <c r="S508" s="52">
        <v>0</v>
      </c>
      <c r="T508" s="53">
        <v>0</v>
      </c>
      <c r="U508" s="54"/>
      <c r="V508" s="51">
        <v>0</v>
      </c>
      <c r="W508" s="51">
        <v>0</v>
      </c>
      <c r="X508" s="52">
        <v>0</v>
      </c>
      <c r="Y508" s="53">
        <v>0</v>
      </c>
      <c r="Z508" s="56"/>
      <c r="AA508" s="57">
        <v>0</v>
      </c>
      <c r="AB508" s="58"/>
      <c r="AC508" s="59">
        <v>0</v>
      </c>
      <c r="AD508" s="59">
        <v>0</v>
      </c>
      <c r="AE508" s="59">
        <v>0</v>
      </c>
      <c r="AF508" s="59">
        <v>0</v>
      </c>
      <c r="AG508" s="59">
        <v>0</v>
      </c>
      <c r="AH508" s="59">
        <v>0</v>
      </c>
      <c r="AI508" s="59">
        <v>0</v>
      </c>
      <c r="AJ508" s="59">
        <v>0</v>
      </c>
      <c r="AK508" s="59">
        <v>0</v>
      </c>
      <c r="AL508" s="59">
        <v>0</v>
      </c>
      <c r="AM508" s="59">
        <v>0</v>
      </c>
      <c r="AN508" s="59">
        <v>0</v>
      </c>
      <c r="AO508" s="58"/>
      <c r="AP508" s="59">
        <v>0</v>
      </c>
      <c r="AQ508" s="59">
        <v>0</v>
      </c>
      <c r="AR508" s="59">
        <v>0</v>
      </c>
      <c r="AS508" s="59">
        <v>0</v>
      </c>
      <c r="AT508" s="59">
        <v>0</v>
      </c>
      <c r="AU508" s="59">
        <v>0</v>
      </c>
      <c r="AV508" s="59">
        <v>0</v>
      </c>
      <c r="AW508" s="59">
        <v>0</v>
      </c>
      <c r="AX508" s="59">
        <v>0</v>
      </c>
      <c r="AY508" s="59">
        <v>0</v>
      </c>
      <c r="AZ508" s="59">
        <v>0</v>
      </c>
      <c r="BA508" s="59">
        <v>0</v>
      </c>
    </row>
    <row r="509" spans="1:53" s="46" customFormat="1" outlineLevel="2">
      <c r="B509" s="47"/>
      <c r="C509" s="48"/>
      <c r="D509" s="49"/>
      <c r="E509" s="50"/>
      <c r="F509" s="51"/>
      <c r="G509" s="51"/>
      <c r="H509" s="52"/>
      <c r="I509" s="53"/>
      <c r="J509" s="54"/>
      <c r="K509" s="51"/>
      <c r="L509" s="51"/>
      <c r="M509" s="52"/>
      <c r="N509" s="53"/>
      <c r="O509" s="55"/>
      <c r="P509" s="54"/>
      <c r="Q509" s="51"/>
      <c r="R509" s="51"/>
      <c r="S509" s="52"/>
      <c r="T509" s="53"/>
      <c r="U509" s="54"/>
      <c r="V509" s="51"/>
      <c r="W509" s="51"/>
      <c r="X509" s="52"/>
      <c r="Y509" s="53"/>
      <c r="Z509" s="56"/>
      <c r="AA509" s="57"/>
      <c r="AB509" s="58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8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</row>
    <row r="510" spans="1:53" s="153" customFormat="1">
      <c r="A510" s="119" t="s">
        <v>1327</v>
      </c>
      <c r="B510" s="120" t="s">
        <v>1328</v>
      </c>
      <c r="C510" s="145" t="s">
        <v>1329</v>
      </c>
      <c r="D510" s="151"/>
      <c r="E510" s="151"/>
      <c r="F510" s="148">
        <v>0</v>
      </c>
      <c r="G510" s="148">
        <v>0</v>
      </c>
      <c r="H510" s="143">
        <v>0</v>
      </c>
      <c r="I510" s="144">
        <v>0</v>
      </c>
      <c r="J510" s="152"/>
      <c r="K510" s="148">
        <v>8.32</v>
      </c>
      <c r="L510" s="148">
        <v>9.83</v>
      </c>
      <c r="M510" s="143">
        <v>-1.5099999999999998</v>
      </c>
      <c r="N510" s="144">
        <v>-0.15361139369277718</v>
      </c>
      <c r="O510" s="89"/>
      <c r="P510" s="172"/>
      <c r="Q510" s="148">
        <v>0</v>
      </c>
      <c r="R510" s="148">
        <v>0</v>
      </c>
      <c r="S510" s="143">
        <v>0</v>
      </c>
      <c r="T510" s="144">
        <v>0</v>
      </c>
      <c r="U510" s="172"/>
      <c r="V510" s="148">
        <v>8.32</v>
      </c>
      <c r="W510" s="148">
        <v>9.83</v>
      </c>
      <c r="X510" s="143">
        <v>-1.5099999999999998</v>
      </c>
      <c r="Y510" s="138">
        <v>-0.15361139369277718</v>
      </c>
      <c r="AA510" s="150">
        <v>0</v>
      </c>
      <c r="AB510" s="154"/>
      <c r="AC510" s="148">
        <v>0</v>
      </c>
      <c r="AD510" s="148">
        <v>0</v>
      </c>
      <c r="AE510" s="148">
        <v>0</v>
      </c>
      <c r="AF510" s="148">
        <v>0</v>
      </c>
      <c r="AG510" s="148">
        <v>0</v>
      </c>
      <c r="AH510" s="148">
        <v>0</v>
      </c>
      <c r="AI510" s="148">
        <v>0</v>
      </c>
      <c r="AJ510" s="148">
        <v>9.83</v>
      </c>
      <c r="AK510" s="148">
        <v>0</v>
      </c>
      <c r="AL510" s="148">
        <v>0</v>
      </c>
      <c r="AM510" s="148">
        <v>0</v>
      </c>
      <c r="AN510" s="148">
        <v>0</v>
      </c>
      <c r="AO510" s="154"/>
      <c r="AP510" s="148">
        <v>0</v>
      </c>
      <c r="AQ510" s="148">
        <v>0</v>
      </c>
      <c r="AR510" s="148">
        <v>0</v>
      </c>
      <c r="AS510" s="148">
        <v>0</v>
      </c>
      <c r="AT510" s="148">
        <v>0</v>
      </c>
      <c r="AU510" s="148">
        <v>0</v>
      </c>
      <c r="AV510" s="148">
        <v>8.32</v>
      </c>
      <c r="AW510" s="148">
        <v>0</v>
      </c>
      <c r="AX510" s="148">
        <v>0</v>
      </c>
      <c r="AY510" s="148">
        <v>0</v>
      </c>
      <c r="AZ510" s="148">
        <v>0</v>
      </c>
      <c r="BA510" s="148">
        <v>0</v>
      </c>
    </row>
    <row r="511" spans="1:53" s="153" customFormat="1" outlineLevel="2">
      <c r="A511" s="119" t="s">
        <v>1783</v>
      </c>
      <c r="B511" s="120" t="s">
        <v>1784</v>
      </c>
      <c r="C511" s="145" t="s">
        <v>1785</v>
      </c>
      <c r="D511" s="151"/>
      <c r="E511" s="151"/>
      <c r="F511" s="148">
        <v>0</v>
      </c>
      <c r="G511" s="148">
        <v>0</v>
      </c>
      <c r="H511" s="143">
        <v>0</v>
      </c>
      <c r="I511" s="144">
        <v>0</v>
      </c>
      <c r="J511" s="152"/>
      <c r="K511" s="148">
        <v>0</v>
      </c>
      <c r="L511" s="148">
        <v>6334.42</v>
      </c>
      <c r="M511" s="143">
        <v>-6334.42</v>
      </c>
      <c r="N511" s="144" t="s">
        <v>157</v>
      </c>
      <c r="O511" s="89"/>
      <c r="P511" s="172"/>
      <c r="Q511" s="148">
        <v>0</v>
      </c>
      <c r="R511" s="148">
        <v>0</v>
      </c>
      <c r="S511" s="143">
        <v>0</v>
      </c>
      <c r="T511" s="144">
        <v>0</v>
      </c>
      <c r="U511" s="172"/>
      <c r="V511" s="148">
        <v>0</v>
      </c>
      <c r="W511" s="148">
        <v>6334.42</v>
      </c>
      <c r="X511" s="143">
        <v>-6334.42</v>
      </c>
      <c r="Y511" s="138" t="s">
        <v>157</v>
      </c>
      <c r="AA511" s="150">
        <v>0</v>
      </c>
      <c r="AB511" s="154"/>
      <c r="AC511" s="148">
        <v>0</v>
      </c>
      <c r="AD511" s="148">
        <v>0</v>
      </c>
      <c r="AE511" s="148">
        <v>0</v>
      </c>
      <c r="AF511" s="148">
        <v>0</v>
      </c>
      <c r="AG511" s="148">
        <v>6334.42</v>
      </c>
      <c r="AH511" s="148">
        <v>0</v>
      </c>
      <c r="AI511" s="148">
        <v>0</v>
      </c>
      <c r="AJ511" s="148">
        <v>0</v>
      </c>
      <c r="AK511" s="148">
        <v>0</v>
      </c>
      <c r="AL511" s="148">
        <v>0</v>
      </c>
      <c r="AM511" s="148">
        <v>0</v>
      </c>
      <c r="AN511" s="148">
        <v>0</v>
      </c>
      <c r="AO511" s="154"/>
      <c r="AP511" s="148">
        <v>0</v>
      </c>
      <c r="AQ511" s="148">
        <v>0</v>
      </c>
      <c r="AR511" s="148">
        <v>0</v>
      </c>
      <c r="AS511" s="148">
        <v>0</v>
      </c>
      <c r="AT511" s="148">
        <v>0</v>
      </c>
      <c r="AU511" s="148">
        <v>0</v>
      </c>
      <c r="AV511" s="148">
        <v>0</v>
      </c>
      <c r="AW511" s="148">
        <v>0</v>
      </c>
      <c r="AX511" s="148">
        <v>0</v>
      </c>
      <c r="AY511" s="148">
        <v>0</v>
      </c>
      <c r="AZ511" s="148">
        <v>0</v>
      </c>
      <c r="BA511" s="148">
        <v>0</v>
      </c>
    </row>
    <row r="512" spans="1:53" s="46" customFormat="1" outlineLevel="2">
      <c r="A512" s="46" t="s">
        <v>1330</v>
      </c>
      <c r="B512" s="47" t="s">
        <v>1331</v>
      </c>
      <c r="C512" s="48" t="s">
        <v>1332</v>
      </c>
      <c r="D512" s="49"/>
      <c r="E512" s="50"/>
      <c r="F512" s="51">
        <v>0</v>
      </c>
      <c r="G512" s="51">
        <v>0</v>
      </c>
      <c r="H512" s="52">
        <v>0</v>
      </c>
      <c r="I512" s="53">
        <v>0</v>
      </c>
      <c r="J512" s="54"/>
      <c r="K512" s="51">
        <v>0</v>
      </c>
      <c r="L512" s="51">
        <v>79600</v>
      </c>
      <c r="M512" s="52">
        <v>-79600</v>
      </c>
      <c r="N512" s="53" t="s">
        <v>157</v>
      </c>
      <c r="O512" s="55"/>
      <c r="P512" s="54"/>
      <c r="Q512" s="51">
        <v>0</v>
      </c>
      <c r="R512" s="51">
        <v>23200</v>
      </c>
      <c r="S512" s="52">
        <v>-23200</v>
      </c>
      <c r="T512" s="53" t="s">
        <v>157</v>
      </c>
      <c r="U512" s="54"/>
      <c r="V512" s="51">
        <v>0</v>
      </c>
      <c r="W512" s="51">
        <v>92400</v>
      </c>
      <c r="X512" s="52">
        <v>-92400</v>
      </c>
      <c r="Y512" s="53" t="s">
        <v>157</v>
      </c>
      <c r="Z512" s="56"/>
      <c r="AA512" s="57">
        <v>12800</v>
      </c>
      <c r="AB512" s="58"/>
      <c r="AC512" s="59">
        <v>24400</v>
      </c>
      <c r="AD512" s="59">
        <v>9000</v>
      </c>
      <c r="AE512" s="59">
        <v>0</v>
      </c>
      <c r="AF512" s="59">
        <v>0</v>
      </c>
      <c r="AG512" s="59">
        <v>23000</v>
      </c>
      <c r="AH512" s="59">
        <v>0</v>
      </c>
      <c r="AI512" s="59">
        <v>0</v>
      </c>
      <c r="AJ512" s="59">
        <v>0</v>
      </c>
      <c r="AK512" s="59">
        <v>23200</v>
      </c>
      <c r="AL512" s="59">
        <v>0</v>
      </c>
      <c r="AM512" s="59">
        <v>0</v>
      </c>
      <c r="AN512" s="59">
        <v>0</v>
      </c>
      <c r="AO512" s="58"/>
      <c r="AP512" s="59">
        <v>0</v>
      </c>
      <c r="AQ512" s="59">
        <v>0</v>
      </c>
      <c r="AR512" s="59">
        <v>0</v>
      </c>
      <c r="AS512" s="59">
        <v>0</v>
      </c>
      <c r="AT512" s="59">
        <v>0</v>
      </c>
      <c r="AU512" s="59">
        <v>0</v>
      </c>
      <c r="AV512" s="59">
        <v>0</v>
      </c>
      <c r="AW512" s="59">
        <v>0</v>
      </c>
      <c r="AX512" s="59">
        <v>0</v>
      </c>
      <c r="AY512" s="59">
        <v>0</v>
      </c>
      <c r="AZ512" s="59">
        <v>0</v>
      </c>
      <c r="BA512" s="59">
        <v>0</v>
      </c>
    </row>
    <row r="513" spans="1:53" s="153" customFormat="1">
      <c r="A513" s="119" t="s">
        <v>1333</v>
      </c>
      <c r="B513" s="120" t="s">
        <v>1334</v>
      </c>
      <c r="C513" s="145" t="s">
        <v>1335</v>
      </c>
      <c r="D513" s="151"/>
      <c r="E513" s="151"/>
      <c r="F513" s="148">
        <v>0</v>
      </c>
      <c r="G513" s="148">
        <v>0</v>
      </c>
      <c r="H513" s="143">
        <v>0</v>
      </c>
      <c r="I513" s="144">
        <v>0</v>
      </c>
      <c r="J513" s="152"/>
      <c r="K513" s="148">
        <v>8.32</v>
      </c>
      <c r="L513" s="148">
        <v>85944.25</v>
      </c>
      <c r="M513" s="143">
        <v>-85935.93</v>
      </c>
      <c r="N513" s="144">
        <v>-0.99990319305829056</v>
      </c>
      <c r="O513" s="56"/>
      <c r="P513" s="149"/>
      <c r="Q513" s="148">
        <v>0</v>
      </c>
      <c r="R513" s="148">
        <v>23200</v>
      </c>
      <c r="S513" s="143">
        <v>-23200</v>
      </c>
      <c r="T513" s="144" t="s">
        <v>157</v>
      </c>
      <c r="U513" s="149"/>
      <c r="V513" s="148">
        <v>8.32</v>
      </c>
      <c r="W513" s="148">
        <v>98744.25</v>
      </c>
      <c r="X513" s="143">
        <v>-98735.93</v>
      </c>
      <c r="Y513" s="138">
        <v>-0.99991574192927679</v>
      </c>
      <c r="AA513" s="150">
        <v>12800</v>
      </c>
      <c r="AB513" s="154"/>
      <c r="AC513" s="148">
        <v>24400</v>
      </c>
      <c r="AD513" s="148">
        <v>9000</v>
      </c>
      <c r="AE513" s="148">
        <v>0</v>
      </c>
      <c r="AF513" s="148">
        <v>0</v>
      </c>
      <c r="AG513" s="148">
        <v>29334.42</v>
      </c>
      <c r="AH513" s="148">
        <v>0</v>
      </c>
      <c r="AI513" s="148">
        <v>0</v>
      </c>
      <c r="AJ513" s="148">
        <v>9.83</v>
      </c>
      <c r="AK513" s="148">
        <v>23200</v>
      </c>
      <c r="AL513" s="148">
        <v>0</v>
      </c>
      <c r="AM513" s="148">
        <v>0</v>
      </c>
      <c r="AN513" s="148">
        <v>0</v>
      </c>
      <c r="AO513" s="154"/>
      <c r="AP513" s="148">
        <v>0</v>
      </c>
      <c r="AQ513" s="148">
        <v>0</v>
      </c>
      <c r="AR513" s="148">
        <v>0</v>
      </c>
      <c r="AS513" s="148">
        <v>0</v>
      </c>
      <c r="AT513" s="148">
        <v>0</v>
      </c>
      <c r="AU513" s="148">
        <v>0</v>
      </c>
      <c r="AV513" s="148">
        <v>8.32</v>
      </c>
      <c r="AW513" s="148">
        <v>0</v>
      </c>
      <c r="AX513" s="148">
        <v>0</v>
      </c>
      <c r="AY513" s="148">
        <v>0</v>
      </c>
      <c r="AZ513" s="148">
        <v>0</v>
      </c>
      <c r="BA513" s="148">
        <v>0</v>
      </c>
    </row>
    <row r="514" spans="1:53" s="153" customFormat="1" outlineLevel="2">
      <c r="A514" s="119"/>
      <c r="B514" s="120"/>
      <c r="C514" s="145"/>
      <c r="D514" s="151"/>
      <c r="E514" s="151"/>
      <c r="F514" s="148"/>
      <c r="G514" s="148"/>
      <c r="H514" s="143"/>
      <c r="I514" s="144"/>
      <c r="J514" s="152"/>
      <c r="K514" s="148"/>
      <c r="L514" s="148"/>
      <c r="M514" s="143"/>
      <c r="N514" s="144"/>
      <c r="O514" s="56"/>
      <c r="P514" s="149"/>
      <c r="Q514" s="148"/>
      <c r="R514" s="148"/>
      <c r="S514" s="143"/>
      <c r="T514" s="144"/>
      <c r="U514" s="149"/>
      <c r="V514" s="148"/>
      <c r="W514" s="148"/>
      <c r="X514" s="143"/>
      <c r="Y514" s="138"/>
      <c r="AA514" s="150"/>
      <c r="AB514" s="154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54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</row>
    <row r="515" spans="1:53" s="46" customFormat="1" outlineLevel="2">
      <c r="A515" s="46" t="s">
        <v>1336</v>
      </c>
      <c r="B515" s="47" t="s">
        <v>1337</v>
      </c>
      <c r="C515" s="48" t="s">
        <v>1338</v>
      </c>
      <c r="D515" s="49"/>
      <c r="E515" s="50"/>
      <c r="F515" s="51">
        <v>0</v>
      </c>
      <c r="G515" s="51">
        <v>0</v>
      </c>
      <c r="H515" s="52">
        <v>0</v>
      </c>
      <c r="I515" s="53">
        <v>0</v>
      </c>
      <c r="J515" s="54"/>
      <c r="K515" s="51">
        <v>0</v>
      </c>
      <c r="L515" s="51">
        <v>0</v>
      </c>
      <c r="M515" s="52">
        <v>0</v>
      </c>
      <c r="N515" s="53">
        <v>0</v>
      </c>
      <c r="O515" s="55"/>
      <c r="P515" s="54"/>
      <c r="Q515" s="51">
        <v>0</v>
      </c>
      <c r="R515" s="51">
        <v>0</v>
      </c>
      <c r="S515" s="52">
        <v>0</v>
      </c>
      <c r="T515" s="53">
        <v>0</v>
      </c>
      <c r="U515" s="54"/>
      <c r="V515" s="51">
        <v>0</v>
      </c>
      <c r="W515" s="51">
        <v>0</v>
      </c>
      <c r="X515" s="52">
        <v>0</v>
      </c>
      <c r="Y515" s="53">
        <v>0</v>
      </c>
      <c r="Z515" s="56"/>
      <c r="AA515" s="57">
        <v>0</v>
      </c>
      <c r="AB515" s="58"/>
      <c r="AC515" s="59">
        <v>0</v>
      </c>
      <c r="AD515" s="59">
        <v>0</v>
      </c>
      <c r="AE515" s="59">
        <v>0</v>
      </c>
      <c r="AF515" s="59">
        <v>0</v>
      </c>
      <c r="AG515" s="59">
        <v>0</v>
      </c>
      <c r="AH515" s="59">
        <v>0</v>
      </c>
      <c r="AI515" s="59">
        <v>0</v>
      </c>
      <c r="AJ515" s="59">
        <v>0</v>
      </c>
      <c r="AK515" s="59">
        <v>0</v>
      </c>
      <c r="AL515" s="59">
        <v>0</v>
      </c>
      <c r="AM515" s="59">
        <v>0</v>
      </c>
      <c r="AN515" s="59">
        <v>0</v>
      </c>
      <c r="AO515" s="58"/>
      <c r="AP515" s="59">
        <v>0</v>
      </c>
      <c r="AQ515" s="59">
        <v>0</v>
      </c>
      <c r="AR515" s="59">
        <v>0</v>
      </c>
      <c r="AS515" s="59">
        <v>0</v>
      </c>
      <c r="AT515" s="59">
        <v>0</v>
      </c>
      <c r="AU515" s="59">
        <v>0</v>
      </c>
      <c r="AV515" s="59">
        <v>0</v>
      </c>
      <c r="AW515" s="59">
        <v>0</v>
      </c>
      <c r="AX515" s="59">
        <v>0</v>
      </c>
      <c r="AY515" s="59">
        <v>0</v>
      </c>
      <c r="AZ515" s="59">
        <v>0</v>
      </c>
      <c r="BA515" s="59">
        <v>0</v>
      </c>
    </row>
    <row r="516" spans="1:53" s="153" customFormat="1">
      <c r="A516" s="119"/>
      <c r="B516" s="120"/>
      <c r="C516" s="145"/>
      <c r="D516" s="151"/>
      <c r="E516" s="151"/>
      <c r="F516" s="148"/>
      <c r="G516" s="148"/>
      <c r="H516" s="143"/>
      <c r="I516" s="144"/>
      <c r="J516" s="152"/>
      <c r="K516" s="148"/>
      <c r="L516" s="148"/>
      <c r="M516" s="143"/>
      <c r="N516" s="144"/>
      <c r="O516" s="56"/>
      <c r="P516" s="149"/>
      <c r="Q516" s="148"/>
      <c r="R516" s="148"/>
      <c r="S516" s="143"/>
      <c r="T516" s="144"/>
      <c r="U516" s="149"/>
      <c r="V516" s="148"/>
      <c r="W516" s="148"/>
      <c r="X516" s="143"/>
      <c r="Y516" s="138"/>
      <c r="AA516" s="150"/>
      <c r="AB516" s="154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54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</row>
    <row r="517" spans="1:53" s="153" customFormat="1" outlineLevel="2">
      <c r="A517" s="119" t="s">
        <v>1339</v>
      </c>
      <c r="B517" s="120" t="s">
        <v>1340</v>
      </c>
      <c r="C517" s="145" t="s">
        <v>1341</v>
      </c>
      <c r="D517" s="151"/>
      <c r="E517" s="151"/>
      <c r="F517" s="148">
        <v>45405.79</v>
      </c>
      <c r="G517" s="148">
        <v>56141.53</v>
      </c>
      <c r="H517" s="143">
        <v>-10735.739999999998</v>
      </c>
      <c r="I517" s="144">
        <v>-0.19122635239901722</v>
      </c>
      <c r="J517" s="152"/>
      <c r="K517" s="148">
        <v>567438.57999999996</v>
      </c>
      <c r="L517" s="148">
        <v>643769.73</v>
      </c>
      <c r="M517" s="143">
        <v>-76331.150000000023</v>
      </c>
      <c r="N517" s="144">
        <v>-0.11856902622619431</v>
      </c>
      <c r="O517" s="56"/>
      <c r="P517" s="149"/>
      <c r="Q517" s="148">
        <v>135690.49</v>
      </c>
      <c r="R517" s="148">
        <v>172040.5</v>
      </c>
      <c r="S517" s="143">
        <v>-36350.010000000009</v>
      </c>
      <c r="T517" s="144">
        <v>-0.21128751660219547</v>
      </c>
      <c r="U517" s="149"/>
      <c r="V517" s="148">
        <v>623631.87</v>
      </c>
      <c r="W517" s="148">
        <v>710405.59</v>
      </c>
      <c r="X517" s="143">
        <v>-86773.719999999972</v>
      </c>
      <c r="Y517" s="138">
        <v>-0.12214673029247979</v>
      </c>
      <c r="AA517" s="150">
        <v>66635.86</v>
      </c>
      <c r="AB517" s="154"/>
      <c r="AC517" s="148">
        <v>58417.11</v>
      </c>
      <c r="AD517" s="148">
        <v>58644.62</v>
      </c>
      <c r="AE517" s="148">
        <v>58801.23</v>
      </c>
      <c r="AF517" s="148">
        <v>58838.96</v>
      </c>
      <c r="AG517" s="148">
        <v>58996.53</v>
      </c>
      <c r="AH517" s="148">
        <v>59147.1</v>
      </c>
      <c r="AI517" s="148">
        <v>59337.39</v>
      </c>
      <c r="AJ517" s="148">
        <v>59546.29</v>
      </c>
      <c r="AK517" s="148">
        <v>59798.55</v>
      </c>
      <c r="AL517" s="148">
        <v>56100.42</v>
      </c>
      <c r="AM517" s="148">
        <v>56141.53</v>
      </c>
      <c r="AN517" s="148">
        <v>56193.29</v>
      </c>
      <c r="AO517" s="154"/>
      <c r="AP517" s="148">
        <v>56572.53</v>
      </c>
      <c r="AQ517" s="148">
        <v>56786.55</v>
      </c>
      <c r="AR517" s="148">
        <v>56922.66</v>
      </c>
      <c r="AS517" s="148">
        <v>57018.1</v>
      </c>
      <c r="AT517" s="148">
        <v>57041.58</v>
      </c>
      <c r="AU517" s="148">
        <v>57052.03</v>
      </c>
      <c r="AV517" s="148">
        <v>45110.53</v>
      </c>
      <c r="AW517" s="148">
        <v>45244.11</v>
      </c>
      <c r="AX517" s="148">
        <v>45050.07</v>
      </c>
      <c r="AY517" s="148">
        <v>45234.63</v>
      </c>
      <c r="AZ517" s="148">
        <v>45405.79</v>
      </c>
      <c r="BA517" s="148">
        <v>45666.590000000004</v>
      </c>
    </row>
    <row r="518" spans="1:53" s="153" customFormat="1">
      <c r="A518" s="119" t="s">
        <v>1342</v>
      </c>
      <c r="B518" s="120" t="s">
        <v>1343</v>
      </c>
      <c r="C518" s="145" t="s">
        <v>1344</v>
      </c>
      <c r="D518" s="151"/>
      <c r="E518" s="151"/>
      <c r="F518" s="148">
        <v>45405.79</v>
      </c>
      <c r="G518" s="148">
        <v>56141.53</v>
      </c>
      <c r="H518" s="143">
        <v>-10735.739999999998</v>
      </c>
      <c r="I518" s="144">
        <v>-0.19122635239901722</v>
      </c>
      <c r="J518" s="152"/>
      <c r="K518" s="148">
        <v>567438.57999999996</v>
      </c>
      <c r="L518" s="148">
        <v>643769.73</v>
      </c>
      <c r="M518" s="143">
        <v>-76331.150000000023</v>
      </c>
      <c r="N518" s="144">
        <v>-0.11856902622619431</v>
      </c>
      <c r="O518" s="56"/>
      <c r="P518" s="149"/>
      <c r="Q518" s="148">
        <v>135690.49</v>
      </c>
      <c r="R518" s="148">
        <v>172040.5</v>
      </c>
      <c r="S518" s="143">
        <v>-36350.010000000009</v>
      </c>
      <c r="T518" s="144">
        <v>-0.21128751660219547</v>
      </c>
      <c r="U518" s="149"/>
      <c r="V518" s="148">
        <v>623631.87</v>
      </c>
      <c r="W518" s="148">
        <v>710405.59</v>
      </c>
      <c r="X518" s="143">
        <v>-86773.719999999972</v>
      </c>
      <c r="Y518" s="138">
        <v>-0.12214673029247979</v>
      </c>
      <c r="AA518" s="150">
        <v>66635.86</v>
      </c>
      <c r="AB518" s="154"/>
      <c r="AC518" s="148">
        <v>58417.11</v>
      </c>
      <c r="AD518" s="148">
        <v>58644.62</v>
      </c>
      <c r="AE518" s="148">
        <v>58801.23</v>
      </c>
      <c r="AF518" s="148">
        <v>58838.96</v>
      </c>
      <c r="AG518" s="148">
        <v>58996.53</v>
      </c>
      <c r="AH518" s="148">
        <v>59147.1</v>
      </c>
      <c r="AI518" s="148">
        <v>59337.39</v>
      </c>
      <c r="AJ518" s="148">
        <v>59546.29</v>
      </c>
      <c r="AK518" s="148">
        <v>59798.55</v>
      </c>
      <c r="AL518" s="148">
        <v>56100.42</v>
      </c>
      <c r="AM518" s="148">
        <v>56141.53</v>
      </c>
      <c r="AN518" s="148">
        <v>56193.29</v>
      </c>
      <c r="AO518" s="154"/>
      <c r="AP518" s="148">
        <v>56572.53</v>
      </c>
      <c r="AQ518" s="148">
        <v>56786.55</v>
      </c>
      <c r="AR518" s="148">
        <v>56922.66</v>
      </c>
      <c r="AS518" s="148">
        <v>57018.1</v>
      </c>
      <c r="AT518" s="148">
        <v>57041.58</v>
      </c>
      <c r="AU518" s="148">
        <v>57052.03</v>
      </c>
      <c r="AV518" s="148">
        <v>45110.53</v>
      </c>
      <c r="AW518" s="148">
        <v>45244.11</v>
      </c>
      <c r="AX518" s="148">
        <v>45050.07</v>
      </c>
      <c r="AY518" s="148">
        <v>45234.63</v>
      </c>
      <c r="AZ518" s="148">
        <v>45405.79</v>
      </c>
      <c r="BA518" s="148">
        <v>45666.590000000004</v>
      </c>
    </row>
    <row r="519" spans="1:53" s="153" customFormat="1" outlineLevel="2">
      <c r="A519" s="119"/>
      <c r="B519" s="120"/>
      <c r="C519" s="145"/>
      <c r="D519" s="151"/>
      <c r="E519" s="151"/>
      <c r="F519" s="148"/>
      <c r="G519" s="148"/>
      <c r="H519" s="143"/>
      <c r="I519" s="144"/>
      <c r="J519" s="152"/>
      <c r="K519" s="148"/>
      <c r="L519" s="148"/>
      <c r="M519" s="143"/>
      <c r="N519" s="144"/>
      <c r="O519" s="56"/>
      <c r="P519" s="149"/>
      <c r="Q519" s="148"/>
      <c r="R519" s="148"/>
      <c r="S519" s="143"/>
      <c r="T519" s="144"/>
      <c r="U519" s="149"/>
      <c r="V519" s="148"/>
      <c r="W519" s="148"/>
      <c r="X519" s="143"/>
      <c r="Y519" s="138"/>
      <c r="AA519" s="150"/>
      <c r="AB519" s="154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54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</row>
    <row r="520" spans="1:53" s="46" customFormat="1" outlineLevel="2">
      <c r="B520" s="47" t="s">
        <v>1345</v>
      </c>
      <c r="C520" s="48" t="s">
        <v>1346</v>
      </c>
      <c r="D520" s="49"/>
      <c r="E520" s="50"/>
      <c r="F520" s="51">
        <v>50115978.202700019</v>
      </c>
      <c r="G520" s="51">
        <v>37230940.925099999</v>
      </c>
      <c r="H520" s="52">
        <v>12885037.27760002</v>
      </c>
      <c r="I520" s="53">
        <v>0.34608411599163502</v>
      </c>
      <c r="J520" s="54"/>
      <c r="K520" s="51">
        <v>511457353.97839993</v>
      </c>
      <c r="L520" s="51">
        <v>425881024.6566</v>
      </c>
      <c r="M520" s="52">
        <v>85576329.321799934</v>
      </c>
      <c r="N520" s="53">
        <v>0.20093952152670472</v>
      </c>
      <c r="O520" s="55"/>
      <c r="P520" s="54"/>
      <c r="Q520" s="51">
        <v>143990976.0318</v>
      </c>
      <c r="R520" s="51">
        <v>115746349.3831</v>
      </c>
      <c r="S520" s="52">
        <v>28244626.648699999</v>
      </c>
      <c r="T520" s="53">
        <v>0.24402174927535092</v>
      </c>
      <c r="U520" s="54"/>
      <c r="V520" s="51">
        <v>553158078.20399976</v>
      </c>
      <c r="W520" s="51">
        <v>470803900.28149998</v>
      </c>
      <c r="X520" s="52">
        <v>82354177.922499776</v>
      </c>
      <c r="Y520" s="53">
        <v>0.17492246320232077</v>
      </c>
      <c r="Z520" s="56"/>
      <c r="AA520" s="57">
        <v>44922875.624899983</v>
      </c>
      <c r="AB520" s="58"/>
      <c r="AC520" s="59">
        <v>43655444.6435</v>
      </c>
      <c r="AD520" s="59">
        <v>38762808.711899996</v>
      </c>
      <c r="AE520" s="59">
        <v>36052377.576600008</v>
      </c>
      <c r="AF520" s="59">
        <v>42828655.388000004</v>
      </c>
      <c r="AG520" s="59">
        <v>38524776.6426</v>
      </c>
      <c r="AH520" s="59">
        <v>33110696.598899998</v>
      </c>
      <c r="AI520" s="59">
        <v>39968392.627599999</v>
      </c>
      <c r="AJ520" s="59">
        <v>37231523.084400021</v>
      </c>
      <c r="AK520" s="59">
        <v>40461262.302399993</v>
      </c>
      <c r="AL520" s="59">
        <v>38054146.155599996</v>
      </c>
      <c r="AM520" s="59">
        <v>37230940.925099999</v>
      </c>
      <c r="AN520" s="59">
        <v>41700724.225600004</v>
      </c>
      <c r="AO520" s="58"/>
      <c r="AP520" s="59">
        <v>37648424.379500002</v>
      </c>
      <c r="AQ520" s="59">
        <v>36595640.014099993</v>
      </c>
      <c r="AR520" s="59">
        <v>65234379.764500007</v>
      </c>
      <c r="AS520" s="59">
        <v>48471988.881399997</v>
      </c>
      <c r="AT520" s="59">
        <v>42318091.147</v>
      </c>
      <c r="AU520" s="59">
        <v>42863382.232400015</v>
      </c>
      <c r="AV520" s="59">
        <v>48946117.077199988</v>
      </c>
      <c r="AW520" s="59">
        <v>45388354.450499997</v>
      </c>
      <c r="AX520" s="59">
        <v>48116087.829400003</v>
      </c>
      <c r="AY520" s="59">
        <v>45758909.999700002</v>
      </c>
      <c r="AZ520" s="59">
        <v>50115978.202700019</v>
      </c>
      <c r="BA520" s="59">
        <v>352387644.10899997</v>
      </c>
    </row>
    <row r="521" spans="1:53" s="46" customFormat="1" outlineLevel="2">
      <c r="B521" s="47" t="s">
        <v>1347</v>
      </c>
      <c r="C521" s="48" t="s">
        <v>1348</v>
      </c>
      <c r="D521" s="49"/>
      <c r="E521" s="50"/>
      <c r="F521" s="51">
        <v>11810926.240299985</v>
      </c>
      <c r="G521" s="51">
        <v>9717247.1259000078</v>
      </c>
      <c r="H521" s="52">
        <v>2093679.114399977</v>
      </c>
      <c r="I521" s="53">
        <v>0.21546010791673276</v>
      </c>
      <c r="J521" s="54"/>
      <c r="K521" s="51">
        <v>88323690.233599961</v>
      </c>
      <c r="L521" s="51">
        <v>70565155.448400021</v>
      </c>
      <c r="M521" s="52">
        <v>17758534.78519994</v>
      </c>
      <c r="N521" s="53">
        <v>0.25166152717095153</v>
      </c>
      <c r="O521" s="55"/>
      <c r="P521" s="54"/>
      <c r="Q521" s="51">
        <v>18009928.18719998</v>
      </c>
      <c r="R521" s="51">
        <v>12007525.379900008</v>
      </c>
      <c r="S521" s="52">
        <v>6002402.8072999716</v>
      </c>
      <c r="T521" s="53">
        <v>0.49988674746819117</v>
      </c>
      <c r="U521" s="54"/>
      <c r="V521" s="51">
        <v>102932745.26900029</v>
      </c>
      <c r="W521" s="51">
        <v>79169975.613499999</v>
      </c>
      <c r="X521" s="52">
        <v>23762769.655500293</v>
      </c>
      <c r="Y521" s="53">
        <v>0.30014875552706732</v>
      </c>
      <c r="Z521" s="56"/>
      <c r="AA521" s="57">
        <v>8604820.1651000232</v>
      </c>
      <c r="AB521" s="58"/>
      <c r="AC521" s="59">
        <v>10345083.4375</v>
      </c>
      <c r="AD521" s="59">
        <v>11227309.819100007</v>
      </c>
      <c r="AE521" s="59">
        <v>7692402.0743999928</v>
      </c>
      <c r="AF521" s="59">
        <v>-2946593.1570000127</v>
      </c>
      <c r="AG521" s="59">
        <v>5925786.9484000057</v>
      </c>
      <c r="AH521" s="59">
        <v>5966668.7061000094</v>
      </c>
      <c r="AI521" s="59">
        <v>10789923.133399993</v>
      </c>
      <c r="AJ521" s="59">
        <v>9557049.1065999717</v>
      </c>
      <c r="AK521" s="59">
        <v>907034.73860000819</v>
      </c>
      <c r="AL521" s="59">
        <v>1383243.5154000074</v>
      </c>
      <c r="AM521" s="59">
        <v>9717247.1259000078</v>
      </c>
      <c r="AN521" s="59">
        <v>14609055.035399988</v>
      </c>
      <c r="AO521" s="58"/>
      <c r="AP521" s="59">
        <v>19156321.183499992</v>
      </c>
      <c r="AQ521" s="59">
        <v>22783324.928900018</v>
      </c>
      <c r="AR521" s="59">
        <v>-17154643.951500006</v>
      </c>
      <c r="AS521" s="59">
        <v>2459805.231599994</v>
      </c>
      <c r="AT521" s="59">
        <v>6350570.1349999979</v>
      </c>
      <c r="AU521" s="59">
        <v>9263204.4905999899</v>
      </c>
      <c r="AV521" s="59">
        <v>10663922.335800007</v>
      </c>
      <c r="AW521" s="59">
        <v>16791257.69250001</v>
      </c>
      <c r="AX521" s="59">
        <v>2312323.7335999906</v>
      </c>
      <c r="AY521" s="59">
        <v>3886678.2132999972</v>
      </c>
      <c r="AZ521" s="59">
        <v>11810926.240299985</v>
      </c>
      <c r="BA521" s="59">
        <v>-4159949.2199999094</v>
      </c>
    </row>
    <row r="522" spans="1:53" s="46" customFormat="1" outlineLevel="2">
      <c r="B522" s="47" t="s">
        <v>1349</v>
      </c>
      <c r="C522" s="48" t="s">
        <v>1350</v>
      </c>
      <c r="D522" s="49"/>
      <c r="E522" s="50"/>
      <c r="F522" s="51">
        <v>11810926.240299985</v>
      </c>
      <c r="G522" s="51">
        <v>9717247.1259000078</v>
      </c>
      <c r="H522" s="52">
        <v>2093679.114399977</v>
      </c>
      <c r="I522" s="53">
        <v>0.21546010791673276</v>
      </c>
      <c r="J522" s="54"/>
      <c r="K522" s="51">
        <v>88323690.233599961</v>
      </c>
      <c r="L522" s="51">
        <v>70565155.448400021</v>
      </c>
      <c r="M522" s="52">
        <v>17758534.78519994</v>
      </c>
      <c r="N522" s="53">
        <v>0.25166152717095153</v>
      </c>
      <c r="O522" s="55"/>
      <c r="P522" s="54"/>
      <c r="Q522" s="51">
        <v>18009928.18719998</v>
      </c>
      <c r="R522" s="51">
        <v>12007525.379900008</v>
      </c>
      <c r="S522" s="52">
        <v>6002402.8072999716</v>
      </c>
      <c r="T522" s="53">
        <v>0.49988674746819117</v>
      </c>
      <c r="U522" s="54"/>
      <c r="V522" s="51">
        <v>102932745.26900029</v>
      </c>
      <c r="W522" s="51">
        <v>79169975.613499999</v>
      </c>
      <c r="X522" s="52">
        <v>23762769.655500293</v>
      </c>
      <c r="Y522" s="53">
        <v>0.30014875552706732</v>
      </c>
      <c r="Z522" s="56"/>
      <c r="AA522" s="57">
        <v>8604820.1651000232</v>
      </c>
      <c r="AB522" s="58"/>
      <c r="AC522" s="59">
        <v>10345083.4375</v>
      </c>
      <c r="AD522" s="59">
        <v>11227309.819100007</v>
      </c>
      <c r="AE522" s="59">
        <v>7692402.0743999928</v>
      </c>
      <c r="AF522" s="59">
        <v>-2946593.1570000127</v>
      </c>
      <c r="AG522" s="59">
        <v>5925786.9484000057</v>
      </c>
      <c r="AH522" s="59">
        <v>5966668.7061000094</v>
      </c>
      <c r="AI522" s="59">
        <v>10789923.133399993</v>
      </c>
      <c r="AJ522" s="59">
        <v>9557049.1065999717</v>
      </c>
      <c r="AK522" s="59">
        <v>907034.73860000819</v>
      </c>
      <c r="AL522" s="59">
        <v>1383243.5154000074</v>
      </c>
      <c r="AM522" s="59">
        <v>9717247.1259000078</v>
      </c>
      <c r="AN522" s="59">
        <v>14609055.035399988</v>
      </c>
      <c r="AO522" s="58"/>
      <c r="AP522" s="59">
        <v>19156321.183499992</v>
      </c>
      <c r="AQ522" s="59">
        <v>22783324.928900018</v>
      </c>
      <c r="AR522" s="59">
        <v>-17154643.951500006</v>
      </c>
      <c r="AS522" s="59">
        <v>2459805.231599994</v>
      </c>
      <c r="AT522" s="59">
        <v>6350570.1349999979</v>
      </c>
      <c r="AU522" s="59">
        <v>9263204.4905999899</v>
      </c>
      <c r="AV522" s="59">
        <v>10663922.335800007</v>
      </c>
      <c r="AW522" s="59">
        <v>16791257.69250001</v>
      </c>
      <c r="AX522" s="59">
        <v>2312323.7335999906</v>
      </c>
      <c r="AY522" s="59">
        <v>3886678.2132999972</v>
      </c>
      <c r="AZ522" s="59">
        <v>11810926.240299985</v>
      </c>
      <c r="BA522" s="59">
        <v>-4159949.2199999094</v>
      </c>
    </row>
    <row r="523" spans="1:53" s="153" customFormat="1">
      <c r="A523" s="119"/>
      <c r="B523" s="120" t="s">
        <v>1351</v>
      </c>
      <c r="C523" s="145" t="s">
        <v>1352</v>
      </c>
      <c r="D523" s="151"/>
      <c r="E523" s="151"/>
      <c r="F523" s="148"/>
      <c r="G523" s="148"/>
      <c r="H523" s="143"/>
      <c r="I523" s="144"/>
      <c r="J523" s="152"/>
      <c r="K523" s="148"/>
      <c r="L523" s="148"/>
      <c r="M523" s="143"/>
      <c r="N523" s="144"/>
      <c r="O523" s="89"/>
      <c r="P523" s="172"/>
      <c r="Q523" s="148"/>
      <c r="R523" s="148"/>
      <c r="S523" s="143"/>
      <c r="T523" s="144"/>
      <c r="U523" s="172"/>
      <c r="V523" s="148"/>
      <c r="W523" s="148"/>
      <c r="X523" s="143"/>
      <c r="Y523" s="138"/>
      <c r="AA523" s="150"/>
      <c r="AB523" s="154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54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</row>
    <row r="524" spans="1:53" s="153" customFormat="1" outlineLevel="2">
      <c r="A524" s="119"/>
      <c r="B524" s="120" t="s">
        <v>1353</v>
      </c>
      <c r="C524" s="145" t="s">
        <v>1354</v>
      </c>
      <c r="D524" s="151"/>
      <c r="E524" s="151"/>
      <c r="F524" s="148"/>
      <c r="G524" s="148"/>
      <c r="H524" s="143"/>
      <c r="I524" s="144"/>
      <c r="J524" s="152"/>
      <c r="K524" s="148"/>
      <c r="L524" s="148"/>
      <c r="M524" s="143"/>
      <c r="N524" s="144"/>
      <c r="O524" s="89"/>
      <c r="P524" s="172"/>
      <c r="Q524" s="148"/>
      <c r="R524" s="148"/>
      <c r="S524" s="143"/>
      <c r="T524" s="144"/>
      <c r="U524" s="172"/>
      <c r="V524" s="148"/>
      <c r="W524" s="148"/>
      <c r="X524" s="143"/>
      <c r="Y524" s="138"/>
      <c r="AA524" s="150"/>
      <c r="AB524" s="154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54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</row>
    <row r="525" spans="1:53" s="153" customFormat="1">
      <c r="A525" s="119"/>
      <c r="B525" s="120" t="s">
        <v>1355</v>
      </c>
      <c r="C525" s="145" t="s">
        <v>1356</v>
      </c>
      <c r="D525" s="151"/>
      <c r="E525" s="151"/>
      <c r="F525" s="148"/>
      <c r="G525" s="148"/>
      <c r="H525" s="143"/>
      <c r="I525" s="144"/>
      <c r="J525" s="152"/>
      <c r="K525" s="148"/>
      <c r="L525" s="148"/>
      <c r="M525" s="143"/>
      <c r="N525" s="144"/>
      <c r="O525" s="56"/>
      <c r="P525" s="149"/>
      <c r="Q525" s="148"/>
      <c r="R525" s="148"/>
      <c r="S525" s="143"/>
      <c r="T525" s="144"/>
      <c r="U525" s="149"/>
      <c r="V525" s="148"/>
      <c r="W525" s="148"/>
      <c r="X525" s="143"/>
      <c r="Y525" s="138"/>
      <c r="AA525" s="150"/>
      <c r="AB525" s="154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54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</row>
    <row r="526" spans="1:53" s="153" customFormat="1" outlineLevel="2">
      <c r="A526" s="119"/>
      <c r="B526" s="120"/>
      <c r="C526" s="145"/>
      <c r="D526" s="151"/>
      <c r="E526" s="151"/>
      <c r="F526" s="148"/>
      <c r="G526" s="148"/>
      <c r="H526" s="143"/>
      <c r="I526" s="144"/>
      <c r="J526" s="152"/>
      <c r="K526" s="148"/>
      <c r="L526" s="148"/>
      <c r="M526" s="143"/>
      <c r="N526" s="144"/>
      <c r="O526" s="56"/>
      <c r="P526" s="149"/>
      <c r="Q526" s="148"/>
      <c r="R526" s="148"/>
      <c r="S526" s="143"/>
      <c r="T526" s="144"/>
      <c r="U526" s="149"/>
      <c r="V526" s="148"/>
      <c r="W526" s="148"/>
      <c r="X526" s="143"/>
      <c r="Y526" s="138"/>
      <c r="AA526" s="150"/>
      <c r="AB526" s="154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54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</row>
    <row r="527" spans="1:53" s="46" customFormat="1" outlineLevel="2">
      <c r="A527" s="46" t="s">
        <v>1357</v>
      </c>
      <c r="B527" s="47" t="s">
        <v>1358</v>
      </c>
      <c r="C527" s="48" t="s">
        <v>1359</v>
      </c>
      <c r="D527" s="49"/>
      <c r="E527" s="50"/>
      <c r="F527" s="51">
        <v>0</v>
      </c>
      <c r="G527" s="51">
        <v>0</v>
      </c>
      <c r="H527" s="52">
        <v>0</v>
      </c>
      <c r="I527" s="53">
        <v>0</v>
      </c>
      <c r="J527" s="54"/>
      <c r="K527" s="51">
        <v>0</v>
      </c>
      <c r="L527" s="51">
        <v>0</v>
      </c>
      <c r="M527" s="52">
        <v>0</v>
      </c>
      <c r="N527" s="53">
        <v>0</v>
      </c>
      <c r="O527" s="55"/>
      <c r="P527" s="54"/>
      <c r="Q527" s="51">
        <v>0</v>
      </c>
      <c r="R527" s="51">
        <v>0</v>
      </c>
      <c r="S527" s="52">
        <v>0</v>
      </c>
      <c r="T527" s="53">
        <v>0</v>
      </c>
      <c r="U527" s="54"/>
      <c r="V527" s="51">
        <v>0</v>
      </c>
      <c r="W527" s="51">
        <v>0</v>
      </c>
      <c r="X527" s="52">
        <v>0</v>
      </c>
      <c r="Y527" s="53">
        <v>0</v>
      </c>
      <c r="Z527" s="56"/>
      <c r="AA527" s="57">
        <v>0</v>
      </c>
      <c r="AB527" s="58"/>
      <c r="AC527" s="59">
        <v>0</v>
      </c>
      <c r="AD527" s="59">
        <v>0</v>
      </c>
      <c r="AE527" s="59">
        <v>0</v>
      </c>
      <c r="AF527" s="59">
        <v>0</v>
      </c>
      <c r="AG527" s="59">
        <v>0</v>
      </c>
      <c r="AH527" s="59">
        <v>0</v>
      </c>
      <c r="AI527" s="59">
        <v>0</v>
      </c>
      <c r="AJ527" s="59">
        <v>0</v>
      </c>
      <c r="AK527" s="59">
        <v>0</v>
      </c>
      <c r="AL527" s="59">
        <v>0</v>
      </c>
      <c r="AM527" s="59">
        <v>0</v>
      </c>
      <c r="AN527" s="59">
        <v>0</v>
      </c>
      <c r="AO527" s="58"/>
      <c r="AP527" s="59">
        <v>0</v>
      </c>
      <c r="AQ527" s="59">
        <v>0</v>
      </c>
      <c r="AR527" s="59">
        <v>0</v>
      </c>
      <c r="AS527" s="59">
        <v>0</v>
      </c>
      <c r="AT527" s="59">
        <v>0</v>
      </c>
      <c r="AU527" s="59">
        <v>0</v>
      </c>
      <c r="AV527" s="59">
        <v>0</v>
      </c>
      <c r="AW527" s="59">
        <v>0</v>
      </c>
      <c r="AX527" s="59">
        <v>0</v>
      </c>
      <c r="AY527" s="59">
        <v>0</v>
      </c>
      <c r="AZ527" s="59">
        <v>0</v>
      </c>
      <c r="BA527" s="59">
        <v>0</v>
      </c>
    </row>
    <row r="528" spans="1:53" s="153" customFormat="1">
      <c r="A528" s="119"/>
      <c r="B528" s="120"/>
      <c r="C528" s="173"/>
      <c r="D528" s="174"/>
      <c r="E528" s="174"/>
      <c r="F528" s="175"/>
      <c r="G528" s="175"/>
      <c r="H528" s="176"/>
      <c r="I528" s="177"/>
      <c r="J528" s="178"/>
      <c r="K528" s="175"/>
      <c r="L528" s="175"/>
      <c r="M528" s="176"/>
      <c r="N528" s="177"/>
      <c r="O528" s="179"/>
      <c r="P528" s="180"/>
      <c r="Q528" s="175"/>
      <c r="R528" s="175"/>
      <c r="S528" s="176"/>
      <c r="T528" s="177"/>
      <c r="U528" s="180"/>
      <c r="V528" s="175"/>
      <c r="W528" s="175"/>
      <c r="X528" s="176"/>
      <c r="Y528" s="181"/>
      <c r="Z528" s="182"/>
      <c r="AA528" s="183"/>
      <c r="AB528" s="184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84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</row>
    <row r="529" spans="1:53" s="153" customFormat="1" outlineLevel="2">
      <c r="A529" s="119" t="s">
        <v>1360</v>
      </c>
      <c r="B529" s="120" t="s">
        <v>1361</v>
      </c>
      <c r="C529" s="145" t="s">
        <v>1362</v>
      </c>
      <c r="D529" s="151"/>
      <c r="E529" s="151"/>
      <c r="F529" s="148">
        <v>0</v>
      </c>
      <c r="G529" s="148">
        <v>0</v>
      </c>
      <c r="H529" s="143">
        <v>0</v>
      </c>
      <c r="I529" s="144">
        <v>0</v>
      </c>
      <c r="J529" s="152"/>
      <c r="K529" s="148">
        <v>0</v>
      </c>
      <c r="L529" s="148">
        <v>0</v>
      </c>
      <c r="M529" s="143">
        <v>0</v>
      </c>
      <c r="N529" s="144">
        <v>0</v>
      </c>
      <c r="O529" s="56"/>
      <c r="P529" s="149"/>
      <c r="Q529" s="148">
        <v>0</v>
      </c>
      <c r="R529" s="148">
        <v>0</v>
      </c>
      <c r="S529" s="143">
        <v>0</v>
      </c>
      <c r="T529" s="144">
        <v>0</v>
      </c>
      <c r="U529" s="149"/>
      <c r="V529" s="148">
        <v>0</v>
      </c>
      <c r="W529" s="148">
        <v>0</v>
      </c>
      <c r="X529" s="143">
        <v>0</v>
      </c>
      <c r="Y529" s="138">
        <v>0</v>
      </c>
      <c r="AA529" s="150">
        <v>0</v>
      </c>
      <c r="AB529" s="154"/>
      <c r="AC529" s="148">
        <v>0</v>
      </c>
      <c r="AD529" s="148">
        <v>0</v>
      </c>
      <c r="AE529" s="148">
        <v>0</v>
      </c>
      <c r="AF529" s="148">
        <v>0</v>
      </c>
      <c r="AG529" s="148">
        <v>0</v>
      </c>
      <c r="AH529" s="148">
        <v>0</v>
      </c>
      <c r="AI529" s="148">
        <v>0</v>
      </c>
      <c r="AJ529" s="148">
        <v>0</v>
      </c>
      <c r="AK529" s="148">
        <v>0</v>
      </c>
      <c r="AL529" s="148">
        <v>0</v>
      </c>
      <c r="AM529" s="148">
        <v>0</v>
      </c>
      <c r="AN529" s="148">
        <v>0</v>
      </c>
      <c r="AO529" s="154"/>
      <c r="AP529" s="148">
        <v>0</v>
      </c>
      <c r="AQ529" s="148">
        <v>0</v>
      </c>
      <c r="AR529" s="148">
        <v>0</v>
      </c>
      <c r="AS529" s="148">
        <v>0</v>
      </c>
      <c r="AT529" s="148">
        <v>0</v>
      </c>
      <c r="AU529" s="148">
        <v>0</v>
      </c>
      <c r="AV529" s="148">
        <v>0</v>
      </c>
      <c r="AW529" s="148">
        <v>0</v>
      </c>
      <c r="AX529" s="148">
        <v>0</v>
      </c>
      <c r="AY529" s="148">
        <v>0</v>
      </c>
      <c r="AZ529" s="148">
        <v>0</v>
      </c>
      <c r="BA529" s="148">
        <v>0</v>
      </c>
    </row>
    <row r="530" spans="1:53" s="153" customFormat="1">
      <c r="A530" s="119"/>
      <c r="B530" s="120"/>
      <c r="C530" s="185"/>
      <c r="D530" s="186"/>
      <c r="E530" s="186"/>
      <c r="F530" s="187"/>
      <c r="G530" s="187"/>
      <c r="H530" s="188"/>
      <c r="I530" s="189"/>
      <c r="J530" s="152"/>
      <c r="K530" s="187"/>
      <c r="L530" s="187"/>
      <c r="M530" s="188"/>
      <c r="N530" s="189"/>
      <c r="O530" s="89"/>
      <c r="P530" s="172"/>
      <c r="Q530" s="187"/>
      <c r="R530" s="187"/>
      <c r="S530" s="188"/>
      <c r="T530" s="189"/>
      <c r="U530" s="172"/>
      <c r="V530" s="187"/>
      <c r="W530" s="187"/>
      <c r="X530" s="188"/>
      <c r="Y530" s="190"/>
      <c r="AA530" s="191"/>
      <c r="AB530" s="154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54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</row>
    <row r="531" spans="1:53" s="153" customFormat="1">
      <c r="A531" s="119" t="s">
        <v>1363</v>
      </c>
      <c r="B531" s="120" t="s">
        <v>1364</v>
      </c>
      <c r="C531" s="192" t="s">
        <v>1365</v>
      </c>
      <c r="D531" s="186"/>
      <c r="E531" s="186"/>
      <c r="F531" s="187">
        <v>25322.880000000001</v>
      </c>
      <c r="G531" s="187">
        <v>22793.850000000002</v>
      </c>
      <c r="H531" s="188">
        <v>2529.0299999999988</v>
      </c>
      <c r="I531" s="189">
        <v>0.11095229634309248</v>
      </c>
      <c r="J531" s="152"/>
      <c r="K531" s="187">
        <v>282763.94</v>
      </c>
      <c r="L531" s="187">
        <v>257788</v>
      </c>
      <c r="M531" s="188">
        <v>24975.940000000002</v>
      </c>
      <c r="N531" s="189">
        <v>9.6885580399397958E-2</v>
      </c>
      <c r="O531" s="89"/>
      <c r="P531" s="172"/>
      <c r="Q531" s="187">
        <v>78036.28</v>
      </c>
      <c r="R531" s="187">
        <v>72697.58</v>
      </c>
      <c r="S531" s="188">
        <v>5338.6999999999971</v>
      </c>
      <c r="T531" s="189">
        <v>7.3437107535078844E-2</v>
      </c>
      <c r="U531" s="172"/>
      <c r="V531" s="187">
        <v>307764.05</v>
      </c>
      <c r="W531" s="187">
        <v>278278.06</v>
      </c>
      <c r="X531" s="188">
        <v>29485.989999999991</v>
      </c>
      <c r="Y531" s="190">
        <v>0.10595873063079422</v>
      </c>
      <c r="AA531" s="191">
        <v>20490.060000000001</v>
      </c>
      <c r="AB531" s="154"/>
      <c r="AC531" s="187">
        <v>22938.7</v>
      </c>
      <c r="AD531" s="187">
        <v>21355.29</v>
      </c>
      <c r="AE531" s="187">
        <v>23619.16</v>
      </c>
      <c r="AF531" s="187">
        <v>22743.040000000001</v>
      </c>
      <c r="AG531" s="187">
        <v>21761.83</v>
      </c>
      <c r="AH531" s="187">
        <v>24280.79</v>
      </c>
      <c r="AI531" s="187">
        <v>24579.65</v>
      </c>
      <c r="AJ531" s="187">
        <v>23811.96</v>
      </c>
      <c r="AK531" s="187">
        <v>24288.11</v>
      </c>
      <c r="AL531" s="187">
        <v>25615.62</v>
      </c>
      <c r="AM531" s="187">
        <v>22793.850000000002</v>
      </c>
      <c r="AN531" s="187">
        <v>25000.11</v>
      </c>
      <c r="AO531" s="154"/>
      <c r="AP531" s="187">
        <v>23860.510000000002</v>
      </c>
      <c r="AQ531" s="187">
        <v>22825.54</v>
      </c>
      <c r="AR531" s="187">
        <v>28010.37</v>
      </c>
      <c r="AS531" s="187">
        <v>25263.06</v>
      </c>
      <c r="AT531" s="187">
        <v>24300.84</v>
      </c>
      <c r="AU531" s="187">
        <v>27147.7</v>
      </c>
      <c r="AV531" s="187">
        <v>25828.5</v>
      </c>
      <c r="AW531" s="187">
        <v>27491.14</v>
      </c>
      <c r="AX531" s="187">
        <v>26307.14</v>
      </c>
      <c r="AY531" s="187">
        <v>26406.260000000002</v>
      </c>
      <c r="AZ531" s="187">
        <v>25322.880000000001</v>
      </c>
      <c r="BA531" s="187">
        <v>0</v>
      </c>
    </row>
    <row r="532" spans="1:53" s="153" customFormat="1">
      <c r="A532" s="119" t="s">
        <v>1366</v>
      </c>
      <c r="B532" s="120" t="s">
        <v>1367</v>
      </c>
      <c r="C532" s="192" t="s">
        <v>1368</v>
      </c>
      <c r="D532" s="186"/>
      <c r="E532" s="186"/>
      <c r="F532" s="187">
        <v>25322.880000000001</v>
      </c>
      <c r="G532" s="187">
        <v>22793.850000000002</v>
      </c>
      <c r="H532" s="188">
        <v>2529.0299999999988</v>
      </c>
      <c r="I532" s="189">
        <v>0.11095229634309248</v>
      </c>
      <c r="J532" s="152"/>
      <c r="K532" s="187">
        <v>282763.94</v>
      </c>
      <c r="L532" s="187">
        <v>257788</v>
      </c>
      <c r="M532" s="188">
        <v>24975.940000000002</v>
      </c>
      <c r="N532" s="189">
        <v>9.6885580399397958E-2</v>
      </c>
      <c r="O532" s="89"/>
      <c r="P532" s="172"/>
      <c r="Q532" s="187">
        <v>78036.28</v>
      </c>
      <c r="R532" s="187">
        <v>72697.58</v>
      </c>
      <c r="S532" s="188">
        <v>5338.6999999999971</v>
      </c>
      <c r="T532" s="189">
        <v>7.3437107535078844E-2</v>
      </c>
      <c r="U532" s="172"/>
      <c r="V532" s="187">
        <v>307764.05</v>
      </c>
      <c r="W532" s="187">
        <v>278278.06</v>
      </c>
      <c r="X532" s="188">
        <v>29485.989999999991</v>
      </c>
      <c r="Y532" s="190">
        <v>0.10595873063079422</v>
      </c>
      <c r="AA532" s="191">
        <v>20490.060000000001</v>
      </c>
      <c r="AB532" s="154"/>
      <c r="AC532" s="187">
        <v>22938.7</v>
      </c>
      <c r="AD532" s="187">
        <v>21355.29</v>
      </c>
      <c r="AE532" s="187">
        <v>23619.16</v>
      </c>
      <c r="AF532" s="187">
        <v>22743.040000000001</v>
      </c>
      <c r="AG532" s="187">
        <v>21761.83</v>
      </c>
      <c r="AH532" s="187">
        <v>24280.79</v>
      </c>
      <c r="AI532" s="187">
        <v>24579.65</v>
      </c>
      <c r="AJ532" s="187">
        <v>23811.96</v>
      </c>
      <c r="AK532" s="187">
        <v>24288.11</v>
      </c>
      <c r="AL532" s="187">
        <v>25615.62</v>
      </c>
      <c r="AM532" s="187">
        <v>22793.850000000002</v>
      </c>
      <c r="AN532" s="187">
        <v>25000.11</v>
      </c>
      <c r="AO532" s="154"/>
      <c r="AP532" s="187">
        <v>23860.510000000002</v>
      </c>
      <c r="AQ532" s="187">
        <v>22825.54</v>
      </c>
      <c r="AR532" s="187">
        <v>28010.37</v>
      </c>
      <c r="AS532" s="187">
        <v>25263.06</v>
      </c>
      <c r="AT532" s="187">
        <v>24300.84</v>
      </c>
      <c r="AU532" s="187">
        <v>27147.7</v>
      </c>
      <c r="AV532" s="187">
        <v>25828.5</v>
      </c>
      <c r="AW532" s="187">
        <v>27491.14</v>
      </c>
      <c r="AX532" s="187">
        <v>26307.14</v>
      </c>
      <c r="AY532" s="187">
        <v>26406.260000000002</v>
      </c>
      <c r="AZ532" s="187">
        <v>25322.880000000001</v>
      </c>
      <c r="BA532" s="187">
        <v>0</v>
      </c>
    </row>
    <row r="533" spans="1:53" s="119" customFormat="1">
      <c r="B533" s="120"/>
      <c r="C533" s="128"/>
      <c r="D533" s="129"/>
      <c r="E533" s="129"/>
      <c r="F533" s="124"/>
      <c r="G533" s="124"/>
      <c r="H533" s="124"/>
      <c r="I533" s="124"/>
      <c r="J533" s="130"/>
      <c r="K533" s="131"/>
      <c r="L533" s="131"/>
      <c r="M533" s="131"/>
      <c r="N533" s="132"/>
      <c r="O533" s="124"/>
      <c r="P533" s="130"/>
      <c r="Q533" s="124"/>
      <c r="R533" s="124"/>
      <c r="S533" s="124"/>
      <c r="T533" s="124"/>
      <c r="U533" s="130"/>
      <c r="V533" s="124"/>
      <c r="W533" s="124"/>
      <c r="X533" s="124"/>
      <c r="Y533" s="124"/>
      <c r="Z533" s="124"/>
      <c r="AA533" s="133"/>
      <c r="AB533" s="134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/>
      <c r="AN533" s="131"/>
      <c r="AO533" s="134"/>
      <c r="AP533" s="131"/>
      <c r="AQ533" s="131"/>
      <c r="AR533" s="131"/>
      <c r="AS533" s="131"/>
      <c r="AT533" s="131"/>
      <c r="AU533" s="131"/>
      <c r="AV533" s="131"/>
      <c r="AW533" s="131"/>
      <c r="AX533" s="131"/>
      <c r="AY533" s="131"/>
      <c r="AZ533" s="131"/>
      <c r="BA533" s="131"/>
    </row>
    <row r="534" spans="1:53" s="119" customFormat="1">
      <c r="A534" s="119" t="s">
        <v>1786</v>
      </c>
      <c r="B534" s="120" t="s">
        <v>1787</v>
      </c>
      <c r="C534" s="128" t="s">
        <v>1788</v>
      </c>
      <c r="D534" s="129"/>
      <c r="E534" s="129"/>
      <c r="F534" s="124">
        <v>0</v>
      </c>
      <c r="G534" s="124">
        <v>-105.99000000000001</v>
      </c>
      <c r="H534" s="124">
        <v>105.99000000000001</v>
      </c>
      <c r="I534" s="124" t="s">
        <v>157</v>
      </c>
      <c r="J534" s="130"/>
      <c r="K534" s="131">
        <v>0</v>
      </c>
      <c r="L534" s="131">
        <v>2.12</v>
      </c>
      <c r="M534" s="131">
        <v>-2.12</v>
      </c>
      <c r="N534" s="132" t="s">
        <v>157</v>
      </c>
      <c r="O534" s="124"/>
      <c r="P534" s="130"/>
      <c r="Q534" s="124">
        <v>0</v>
      </c>
      <c r="R534" s="124">
        <v>-105.99000000000001</v>
      </c>
      <c r="S534" s="124">
        <v>105.99000000000001</v>
      </c>
      <c r="T534" s="124" t="s">
        <v>157</v>
      </c>
      <c r="U534" s="130"/>
      <c r="V534" s="124">
        <v>0</v>
      </c>
      <c r="W534" s="124">
        <v>2.12</v>
      </c>
      <c r="X534" s="124">
        <v>-2.12</v>
      </c>
      <c r="Y534" s="124" t="s">
        <v>157</v>
      </c>
      <c r="Z534" s="124"/>
      <c r="AA534" s="133">
        <v>0</v>
      </c>
      <c r="AB534" s="134"/>
      <c r="AC534" s="131">
        <v>0</v>
      </c>
      <c r="AD534" s="131">
        <v>0</v>
      </c>
      <c r="AE534" s="131">
        <v>0</v>
      </c>
      <c r="AF534" s="131">
        <v>0</v>
      </c>
      <c r="AG534" s="131">
        <v>0</v>
      </c>
      <c r="AH534" s="131">
        <v>0</v>
      </c>
      <c r="AI534" s="131">
        <v>108.11</v>
      </c>
      <c r="AJ534" s="131">
        <v>0</v>
      </c>
      <c r="AK534" s="131">
        <v>0</v>
      </c>
      <c r="AL534" s="131">
        <v>0</v>
      </c>
      <c r="AM534" s="131">
        <v>-105.99000000000001</v>
      </c>
      <c r="AN534" s="131">
        <v>0</v>
      </c>
      <c r="AO534" s="134"/>
      <c r="AP534" s="131">
        <v>0</v>
      </c>
      <c r="AQ534" s="131">
        <v>0</v>
      </c>
      <c r="AR534" s="131">
        <v>0</v>
      </c>
      <c r="AS534" s="131">
        <v>0</v>
      </c>
      <c r="AT534" s="131">
        <v>0</v>
      </c>
      <c r="AU534" s="131">
        <v>0</v>
      </c>
      <c r="AV534" s="131">
        <v>0</v>
      </c>
      <c r="AW534" s="131">
        <v>0</v>
      </c>
      <c r="AX534" s="131">
        <v>0</v>
      </c>
      <c r="AY534" s="131">
        <v>0</v>
      </c>
      <c r="AZ534" s="131">
        <v>0</v>
      </c>
      <c r="BA534" s="131">
        <v>25.16</v>
      </c>
    </row>
    <row r="535" spans="1:53" s="119" customFormat="1">
      <c r="A535" s="119" t="s">
        <v>1369</v>
      </c>
      <c r="B535" s="120" t="s">
        <v>1370</v>
      </c>
      <c r="C535" s="128" t="s">
        <v>1371</v>
      </c>
      <c r="D535" s="129"/>
      <c r="E535" s="129"/>
      <c r="F535" s="124">
        <v>0</v>
      </c>
      <c r="G535" s="124">
        <v>-105.99000000000001</v>
      </c>
      <c r="H535" s="124">
        <v>105.99000000000001</v>
      </c>
      <c r="I535" s="124" t="s">
        <v>157</v>
      </c>
      <c r="J535" s="130"/>
      <c r="K535" s="131">
        <v>0</v>
      </c>
      <c r="L535" s="131">
        <v>2.12</v>
      </c>
      <c r="M535" s="131">
        <v>-2.12</v>
      </c>
      <c r="N535" s="132" t="s">
        <v>157</v>
      </c>
      <c r="O535" s="124"/>
      <c r="P535" s="130"/>
      <c r="Q535" s="124">
        <v>0</v>
      </c>
      <c r="R535" s="124">
        <v>-105.99000000000001</v>
      </c>
      <c r="S535" s="124">
        <v>105.99000000000001</v>
      </c>
      <c r="T535" s="124" t="s">
        <v>157</v>
      </c>
      <c r="U535" s="130"/>
      <c r="V535" s="124">
        <v>0</v>
      </c>
      <c r="W535" s="124">
        <v>2.12</v>
      </c>
      <c r="X535" s="124">
        <v>-2.12</v>
      </c>
      <c r="Y535" s="124" t="s">
        <v>157</v>
      </c>
      <c r="Z535" s="124"/>
      <c r="AA535" s="133">
        <v>0</v>
      </c>
      <c r="AB535" s="134"/>
      <c r="AC535" s="131">
        <v>0</v>
      </c>
      <c r="AD535" s="131">
        <v>0</v>
      </c>
      <c r="AE535" s="131">
        <v>0</v>
      </c>
      <c r="AF535" s="131">
        <v>0</v>
      </c>
      <c r="AG535" s="131">
        <v>0</v>
      </c>
      <c r="AH535" s="131">
        <v>0</v>
      </c>
      <c r="AI535" s="131">
        <v>108.11</v>
      </c>
      <c r="AJ535" s="131">
        <v>0</v>
      </c>
      <c r="AK535" s="131">
        <v>0</v>
      </c>
      <c r="AL535" s="131">
        <v>0</v>
      </c>
      <c r="AM535" s="131">
        <v>-105.99000000000001</v>
      </c>
      <c r="AN535" s="131">
        <v>0</v>
      </c>
      <c r="AO535" s="134"/>
      <c r="AP535" s="131">
        <v>0</v>
      </c>
      <c r="AQ535" s="131">
        <v>0</v>
      </c>
      <c r="AR535" s="131">
        <v>0</v>
      </c>
      <c r="AS535" s="131">
        <v>0</v>
      </c>
      <c r="AT535" s="131">
        <v>0</v>
      </c>
      <c r="AU535" s="131">
        <v>0</v>
      </c>
      <c r="AV535" s="131">
        <v>0</v>
      </c>
      <c r="AW535" s="131">
        <v>0</v>
      </c>
      <c r="AX535" s="131">
        <v>0</v>
      </c>
      <c r="AY535" s="131">
        <v>0</v>
      </c>
      <c r="AZ535" s="131">
        <v>0</v>
      </c>
      <c r="BA535" s="131">
        <v>25.16</v>
      </c>
    </row>
    <row r="536" spans="1:53" s="153" customFormat="1" outlineLevel="2">
      <c r="A536" s="119"/>
      <c r="B536" s="120"/>
      <c r="C536" s="145"/>
      <c r="D536" s="151"/>
      <c r="E536" s="151"/>
      <c r="F536" s="123"/>
      <c r="G536" s="123"/>
      <c r="H536" s="143"/>
      <c r="I536" s="144"/>
      <c r="J536" s="152"/>
      <c r="K536" s="123"/>
      <c r="L536" s="123"/>
      <c r="M536" s="143"/>
      <c r="N536" s="144"/>
      <c r="O536" s="193"/>
      <c r="P536" s="194"/>
      <c r="Q536" s="123"/>
      <c r="R536" s="123"/>
      <c r="S536" s="143"/>
      <c r="T536" s="144"/>
      <c r="U536" s="194"/>
      <c r="V536" s="123"/>
      <c r="W536" s="123"/>
      <c r="X536" s="143"/>
      <c r="Y536" s="138"/>
      <c r="AA536" s="141"/>
      <c r="AB536" s="154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54"/>
      <c r="AP536" s="123"/>
      <c r="AQ536" s="123"/>
      <c r="AR536" s="123"/>
      <c r="AS536" s="123"/>
      <c r="AT536" s="123"/>
      <c r="AU536" s="123"/>
      <c r="AV536" s="123"/>
      <c r="AW536" s="123"/>
      <c r="AX536" s="123"/>
      <c r="AY536" s="123"/>
      <c r="AZ536" s="123"/>
      <c r="BA536" s="123"/>
    </row>
    <row r="537" spans="1:53" s="153" customFormat="1">
      <c r="A537" s="119" t="s">
        <v>1372</v>
      </c>
      <c r="B537" s="120" t="s">
        <v>1373</v>
      </c>
      <c r="C537" s="145" t="s">
        <v>1374</v>
      </c>
      <c r="D537" s="151"/>
      <c r="E537" s="151"/>
      <c r="F537" s="123">
        <v>12150</v>
      </c>
      <c r="G537" s="123">
        <v>13250</v>
      </c>
      <c r="H537" s="143">
        <v>-1100</v>
      </c>
      <c r="I537" s="144">
        <v>-8.3018867924528297E-2</v>
      </c>
      <c r="J537" s="152"/>
      <c r="K537" s="123">
        <v>22856.45</v>
      </c>
      <c r="L537" s="123">
        <v>38600</v>
      </c>
      <c r="M537" s="143">
        <v>-15743.55</v>
      </c>
      <c r="N537" s="144">
        <v>-0.40786398963730569</v>
      </c>
      <c r="O537" s="193"/>
      <c r="P537" s="194"/>
      <c r="Q537" s="123">
        <v>12150</v>
      </c>
      <c r="R537" s="123">
        <v>15750</v>
      </c>
      <c r="S537" s="143">
        <v>-3600</v>
      </c>
      <c r="T537" s="144">
        <v>-0.22857142857142856</v>
      </c>
      <c r="U537" s="194"/>
      <c r="V537" s="123">
        <v>24106.45</v>
      </c>
      <c r="W537" s="123">
        <v>39725</v>
      </c>
      <c r="X537" s="143">
        <v>-15618.55</v>
      </c>
      <c r="Y537" s="138">
        <v>-0.39316677155443674</v>
      </c>
      <c r="AA537" s="141">
        <v>1125</v>
      </c>
      <c r="AB537" s="154"/>
      <c r="AC537" s="123">
        <v>1400</v>
      </c>
      <c r="AD537" s="123">
        <v>1400</v>
      </c>
      <c r="AE537" s="123">
        <v>1800</v>
      </c>
      <c r="AF537" s="123">
        <v>1400</v>
      </c>
      <c r="AG537" s="123">
        <v>12500</v>
      </c>
      <c r="AH537" s="123">
        <v>1250</v>
      </c>
      <c r="AI537" s="123">
        <v>1250</v>
      </c>
      <c r="AJ537" s="123">
        <v>1850</v>
      </c>
      <c r="AK537" s="123">
        <v>1250</v>
      </c>
      <c r="AL537" s="123">
        <v>1250</v>
      </c>
      <c r="AM537" s="123">
        <v>13250</v>
      </c>
      <c r="AN537" s="123">
        <v>1250</v>
      </c>
      <c r="AO537" s="154"/>
      <c r="AP537" s="123">
        <v>1250</v>
      </c>
      <c r="AQ537" s="123">
        <v>1250</v>
      </c>
      <c r="AR537" s="123">
        <v>1650</v>
      </c>
      <c r="AS537" s="123">
        <v>13400</v>
      </c>
      <c r="AT537" s="123">
        <v>-10750</v>
      </c>
      <c r="AU537" s="123">
        <v>1250</v>
      </c>
      <c r="AV537" s="123">
        <v>1250</v>
      </c>
      <c r="AW537" s="123">
        <v>1406.45</v>
      </c>
      <c r="AX537" s="123">
        <v>0</v>
      </c>
      <c r="AY537" s="123">
        <v>0</v>
      </c>
      <c r="AZ537" s="123">
        <v>12150</v>
      </c>
      <c r="BA537" s="123">
        <v>0</v>
      </c>
    </row>
    <row r="538" spans="1:53" s="153" customFormat="1" outlineLevel="2">
      <c r="A538" s="119" t="s">
        <v>1375</v>
      </c>
      <c r="B538" s="120" t="s">
        <v>1376</v>
      </c>
      <c r="C538" s="145" t="s">
        <v>1377</v>
      </c>
      <c r="D538" s="151"/>
      <c r="E538" s="151"/>
      <c r="F538" s="123">
        <v>-555.81000000000006</v>
      </c>
      <c r="G538" s="123">
        <v>-555.81000000000006</v>
      </c>
      <c r="H538" s="143">
        <v>0</v>
      </c>
      <c r="I538" s="144">
        <v>0</v>
      </c>
      <c r="J538" s="152"/>
      <c r="K538" s="123">
        <v>-6113.95</v>
      </c>
      <c r="L538" s="123">
        <v>-6113.91</v>
      </c>
      <c r="M538" s="143">
        <v>-3.999999999996362E-2</v>
      </c>
      <c r="N538" s="144">
        <v>-6.5424580996389578E-6</v>
      </c>
      <c r="O538" s="193"/>
      <c r="P538" s="194"/>
      <c r="Q538" s="123">
        <v>-1667.44</v>
      </c>
      <c r="R538" s="123">
        <v>-1667.43</v>
      </c>
      <c r="S538" s="143">
        <v>-9.9999999999909051E-3</v>
      </c>
      <c r="T538" s="144">
        <v>-5.9972532580023774E-6</v>
      </c>
      <c r="U538" s="194"/>
      <c r="V538" s="123">
        <v>-6669.76</v>
      </c>
      <c r="W538" s="123">
        <v>-6669.72</v>
      </c>
      <c r="X538" s="143">
        <v>-3.999999999996362E-2</v>
      </c>
      <c r="Y538" s="138">
        <v>-5.9972532580023774E-6</v>
      </c>
      <c r="AA538" s="141">
        <v>-555.81000000000006</v>
      </c>
      <c r="AB538" s="154"/>
      <c r="AC538" s="123">
        <v>-555.81000000000006</v>
      </c>
      <c r="AD538" s="123">
        <v>-555.81000000000006</v>
      </c>
      <c r="AE538" s="123">
        <v>-555.81000000000006</v>
      </c>
      <c r="AF538" s="123">
        <v>-555.81000000000006</v>
      </c>
      <c r="AG538" s="123">
        <v>-555.81000000000006</v>
      </c>
      <c r="AH538" s="123">
        <v>-555.81000000000006</v>
      </c>
      <c r="AI538" s="123">
        <v>-555.81000000000006</v>
      </c>
      <c r="AJ538" s="123">
        <v>-555.81000000000006</v>
      </c>
      <c r="AK538" s="123">
        <v>-555.81000000000006</v>
      </c>
      <c r="AL538" s="123">
        <v>-555.81000000000006</v>
      </c>
      <c r="AM538" s="123">
        <v>-555.81000000000006</v>
      </c>
      <c r="AN538" s="123">
        <v>-555.81000000000006</v>
      </c>
      <c r="AO538" s="154"/>
      <c r="AP538" s="123">
        <v>-555.81000000000006</v>
      </c>
      <c r="AQ538" s="123">
        <v>-555.81000000000006</v>
      </c>
      <c r="AR538" s="123">
        <v>-555.81000000000006</v>
      </c>
      <c r="AS538" s="123">
        <v>-555.82000000000005</v>
      </c>
      <c r="AT538" s="123">
        <v>-555.81000000000006</v>
      </c>
      <c r="AU538" s="123">
        <v>-555.82000000000005</v>
      </c>
      <c r="AV538" s="123">
        <v>-555.81000000000006</v>
      </c>
      <c r="AW538" s="123">
        <v>-555.82000000000005</v>
      </c>
      <c r="AX538" s="123">
        <v>-555.81000000000006</v>
      </c>
      <c r="AY538" s="123">
        <v>-555.82000000000005</v>
      </c>
      <c r="AZ538" s="123">
        <v>-555.81000000000006</v>
      </c>
      <c r="BA538" s="123">
        <v>0</v>
      </c>
    </row>
    <row r="539" spans="1:53" s="153" customFormat="1">
      <c r="A539" s="119" t="s">
        <v>1378</v>
      </c>
      <c r="B539" s="120" t="s">
        <v>1379</v>
      </c>
      <c r="C539" s="145" t="s">
        <v>1380</v>
      </c>
      <c r="D539" s="151"/>
      <c r="E539" s="151"/>
      <c r="F539" s="148">
        <v>11594.19</v>
      </c>
      <c r="G539" s="148">
        <v>12694.19</v>
      </c>
      <c r="H539" s="143">
        <v>-1100</v>
      </c>
      <c r="I539" s="144">
        <v>-8.6653815643219459E-2</v>
      </c>
      <c r="J539" s="152"/>
      <c r="K539" s="148">
        <v>16742.5</v>
      </c>
      <c r="L539" s="148">
        <v>32486.09</v>
      </c>
      <c r="M539" s="143">
        <v>-15743.59</v>
      </c>
      <c r="N539" s="144">
        <v>-0.48462557359165109</v>
      </c>
      <c r="O539" s="195"/>
      <c r="P539" s="196"/>
      <c r="Q539" s="148">
        <v>10482.56</v>
      </c>
      <c r="R539" s="148">
        <v>14082.57</v>
      </c>
      <c r="S539" s="143">
        <v>-3600.01</v>
      </c>
      <c r="T539" s="144">
        <v>-0.25563586760087115</v>
      </c>
      <c r="U539" s="196"/>
      <c r="V539" s="148">
        <v>17436.689999999999</v>
      </c>
      <c r="W539" s="148">
        <v>33055.279999999999</v>
      </c>
      <c r="X539" s="143">
        <v>-15618.59</v>
      </c>
      <c r="Y539" s="138">
        <v>-0.47249909847987981</v>
      </c>
      <c r="AA539" s="150">
        <v>569.18999999999994</v>
      </c>
      <c r="AB539" s="154"/>
      <c r="AC539" s="148">
        <v>844.18999999999994</v>
      </c>
      <c r="AD539" s="148">
        <v>844.18999999999994</v>
      </c>
      <c r="AE539" s="148">
        <v>1244.19</v>
      </c>
      <c r="AF539" s="148">
        <v>844.18999999999994</v>
      </c>
      <c r="AG539" s="148">
        <v>11944.19</v>
      </c>
      <c r="AH539" s="148">
        <v>694.18999999999994</v>
      </c>
      <c r="AI539" s="148">
        <v>694.18999999999994</v>
      </c>
      <c r="AJ539" s="148">
        <v>1294.19</v>
      </c>
      <c r="AK539" s="148">
        <v>694.18999999999994</v>
      </c>
      <c r="AL539" s="148">
        <v>694.18999999999994</v>
      </c>
      <c r="AM539" s="148">
        <v>12694.19</v>
      </c>
      <c r="AN539" s="148">
        <v>694.18999999999994</v>
      </c>
      <c r="AO539" s="154"/>
      <c r="AP539" s="148">
        <v>694.18999999999994</v>
      </c>
      <c r="AQ539" s="148">
        <v>694.18999999999994</v>
      </c>
      <c r="AR539" s="148">
        <v>1094.19</v>
      </c>
      <c r="AS539" s="148">
        <v>12844.18</v>
      </c>
      <c r="AT539" s="148">
        <v>-11305.81</v>
      </c>
      <c r="AU539" s="148">
        <v>694.18</v>
      </c>
      <c r="AV539" s="148">
        <v>694.18999999999994</v>
      </c>
      <c r="AW539" s="148">
        <v>850.63</v>
      </c>
      <c r="AX539" s="148">
        <v>-555.81000000000006</v>
      </c>
      <c r="AY539" s="148">
        <v>-555.82000000000005</v>
      </c>
      <c r="AZ539" s="148">
        <v>11594.19</v>
      </c>
      <c r="BA539" s="148">
        <v>0</v>
      </c>
    </row>
    <row r="540" spans="1:53" s="153" customFormat="1" outlineLevel="2">
      <c r="A540" s="119"/>
      <c r="B540" s="120"/>
      <c r="C540" s="145"/>
      <c r="D540" s="151"/>
      <c r="E540" s="151"/>
      <c r="F540" s="148"/>
      <c r="G540" s="148"/>
      <c r="H540" s="143"/>
      <c r="I540" s="144"/>
      <c r="J540" s="152"/>
      <c r="K540" s="148"/>
      <c r="L540" s="148"/>
      <c r="M540" s="143"/>
      <c r="N540" s="144"/>
      <c r="O540" s="195"/>
      <c r="P540" s="196"/>
      <c r="Q540" s="148"/>
      <c r="R540" s="148"/>
      <c r="S540" s="143"/>
      <c r="T540" s="144"/>
      <c r="U540" s="196"/>
      <c r="V540" s="148"/>
      <c r="W540" s="148"/>
      <c r="X540" s="143"/>
      <c r="Y540" s="138"/>
      <c r="AA540" s="150"/>
      <c r="AB540" s="154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54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</row>
    <row r="541" spans="1:53" s="46" customFormat="1" outlineLevel="2">
      <c r="A541" s="46" t="s">
        <v>1381</v>
      </c>
      <c r="B541" s="47" t="s">
        <v>1382</v>
      </c>
      <c r="C541" s="48" t="s">
        <v>1383</v>
      </c>
      <c r="D541" s="49"/>
      <c r="E541" s="50"/>
      <c r="F541" s="51">
        <v>0</v>
      </c>
      <c r="G541" s="51">
        <v>0</v>
      </c>
      <c r="H541" s="52">
        <v>0</v>
      </c>
      <c r="I541" s="53">
        <v>0</v>
      </c>
      <c r="J541" s="54"/>
      <c r="K541" s="51">
        <v>0</v>
      </c>
      <c r="L541" s="51">
        <v>0</v>
      </c>
      <c r="M541" s="52">
        <v>0</v>
      </c>
      <c r="N541" s="53">
        <v>0</v>
      </c>
      <c r="O541" s="55"/>
      <c r="P541" s="54"/>
      <c r="Q541" s="51">
        <v>0</v>
      </c>
      <c r="R541" s="51">
        <v>0</v>
      </c>
      <c r="S541" s="52">
        <v>0</v>
      </c>
      <c r="T541" s="53">
        <v>0</v>
      </c>
      <c r="U541" s="54"/>
      <c r="V541" s="51">
        <v>0</v>
      </c>
      <c r="W541" s="51">
        <v>0</v>
      </c>
      <c r="X541" s="52">
        <v>0</v>
      </c>
      <c r="Y541" s="53">
        <v>0</v>
      </c>
      <c r="Z541" s="56"/>
      <c r="AA541" s="57">
        <v>0</v>
      </c>
      <c r="AB541" s="58"/>
      <c r="AC541" s="59">
        <v>0</v>
      </c>
      <c r="AD541" s="59">
        <v>0</v>
      </c>
      <c r="AE541" s="59">
        <v>0</v>
      </c>
      <c r="AF541" s="59">
        <v>0</v>
      </c>
      <c r="AG541" s="59">
        <v>0</v>
      </c>
      <c r="AH541" s="59">
        <v>0</v>
      </c>
      <c r="AI541" s="59">
        <v>0</v>
      </c>
      <c r="AJ541" s="59">
        <v>0</v>
      </c>
      <c r="AK541" s="59">
        <v>0</v>
      </c>
      <c r="AL541" s="59">
        <v>0</v>
      </c>
      <c r="AM541" s="59">
        <v>0</v>
      </c>
      <c r="AN541" s="59">
        <v>0</v>
      </c>
      <c r="AO541" s="58"/>
      <c r="AP541" s="59">
        <v>0</v>
      </c>
      <c r="AQ541" s="59">
        <v>0</v>
      </c>
      <c r="AR541" s="59">
        <v>0</v>
      </c>
      <c r="AS541" s="59">
        <v>0</v>
      </c>
      <c r="AT541" s="59">
        <v>0</v>
      </c>
      <c r="AU541" s="59">
        <v>0</v>
      </c>
      <c r="AV541" s="59">
        <v>0</v>
      </c>
      <c r="AW541" s="59">
        <v>0</v>
      </c>
      <c r="AX541" s="59">
        <v>0</v>
      </c>
      <c r="AY541" s="59">
        <v>0</v>
      </c>
      <c r="AZ541" s="59">
        <v>0</v>
      </c>
      <c r="BA541" s="59">
        <v>0</v>
      </c>
    </row>
    <row r="542" spans="1:53" s="153" customFormat="1">
      <c r="A542" s="119"/>
      <c r="B542" s="120"/>
      <c r="C542" s="145"/>
      <c r="D542" s="151"/>
      <c r="E542" s="151"/>
      <c r="F542" s="148"/>
      <c r="G542" s="148"/>
      <c r="H542" s="143"/>
      <c r="I542" s="144"/>
      <c r="J542" s="152"/>
      <c r="K542" s="148"/>
      <c r="L542" s="148"/>
      <c r="M542" s="143"/>
      <c r="N542" s="144"/>
      <c r="O542" s="56"/>
      <c r="P542" s="149"/>
      <c r="Q542" s="148"/>
      <c r="R542" s="148"/>
      <c r="S542" s="143"/>
      <c r="T542" s="144"/>
      <c r="U542" s="149"/>
      <c r="V542" s="148"/>
      <c r="W542" s="148"/>
      <c r="X542" s="143"/>
      <c r="Y542" s="138"/>
      <c r="AA542" s="150"/>
      <c r="AB542" s="154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54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</row>
    <row r="543" spans="1:53" s="153" customFormat="1" outlineLevel="2">
      <c r="A543" s="119" t="s">
        <v>1384</v>
      </c>
      <c r="B543" s="120" t="s">
        <v>1385</v>
      </c>
      <c r="C543" s="145" t="s">
        <v>1386</v>
      </c>
      <c r="D543" s="151"/>
      <c r="E543" s="151"/>
      <c r="F543" s="148">
        <v>1082.3800000000001</v>
      </c>
      <c r="G543" s="148">
        <v>1639.962</v>
      </c>
      <c r="H543" s="143">
        <v>-557.58199999999988</v>
      </c>
      <c r="I543" s="144">
        <v>-0.33999690236724989</v>
      </c>
      <c r="J543" s="152"/>
      <c r="K543" s="148">
        <v>12039.07</v>
      </c>
      <c r="L543" s="148">
        <v>20768.181</v>
      </c>
      <c r="M543" s="143">
        <v>-8729.1110000000008</v>
      </c>
      <c r="N543" s="144">
        <v>-0.42031177405474274</v>
      </c>
      <c r="O543" s="56"/>
      <c r="P543" s="149"/>
      <c r="Q543" s="148">
        <v>3154.01</v>
      </c>
      <c r="R543" s="148">
        <v>5681.8389999999999</v>
      </c>
      <c r="S543" s="143">
        <v>-2527.8289999999997</v>
      </c>
      <c r="T543" s="144">
        <v>-0.44489627390005237</v>
      </c>
      <c r="U543" s="149"/>
      <c r="V543" s="148">
        <v>13500.858</v>
      </c>
      <c r="W543" s="148">
        <v>23160.061000000002</v>
      </c>
      <c r="X543" s="143">
        <v>-9659.2030000000013</v>
      </c>
      <c r="Y543" s="138">
        <v>-0.41706293433337677</v>
      </c>
      <c r="AA543" s="150">
        <v>2391.88</v>
      </c>
      <c r="AB543" s="154"/>
      <c r="AC543" s="148">
        <v>1989.77</v>
      </c>
      <c r="AD543" s="148">
        <v>2267.04</v>
      </c>
      <c r="AE543" s="148">
        <v>1688.8510000000001</v>
      </c>
      <c r="AF543" s="148">
        <v>1569.904</v>
      </c>
      <c r="AG543" s="148">
        <v>1723.998</v>
      </c>
      <c r="AH543" s="148">
        <v>2009.3420000000001</v>
      </c>
      <c r="AI543" s="148">
        <v>2450.377</v>
      </c>
      <c r="AJ543" s="148">
        <v>1387.06</v>
      </c>
      <c r="AK543" s="148">
        <v>2413.4929999999999</v>
      </c>
      <c r="AL543" s="148">
        <v>1628.384</v>
      </c>
      <c r="AM543" s="148">
        <v>1639.962</v>
      </c>
      <c r="AN543" s="148">
        <v>1461.788</v>
      </c>
      <c r="AO543" s="154"/>
      <c r="AP543" s="148">
        <v>1224.06</v>
      </c>
      <c r="AQ543" s="148">
        <v>1274.1100000000001</v>
      </c>
      <c r="AR543" s="148">
        <v>1007</v>
      </c>
      <c r="AS543" s="148">
        <v>1165.9100000000001</v>
      </c>
      <c r="AT543" s="148">
        <v>1179.1600000000001</v>
      </c>
      <c r="AU543" s="148">
        <v>1007</v>
      </c>
      <c r="AV543" s="148">
        <v>1007</v>
      </c>
      <c r="AW543" s="148">
        <v>1020.82</v>
      </c>
      <c r="AX543" s="148">
        <v>1035.98</v>
      </c>
      <c r="AY543" s="148">
        <v>1035.6500000000001</v>
      </c>
      <c r="AZ543" s="148">
        <v>1082.3800000000001</v>
      </c>
      <c r="BA543" s="148">
        <v>0</v>
      </c>
    </row>
    <row r="544" spans="1:53" s="46" customFormat="1" outlineLevel="2">
      <c r="A544" s="46" t="s">
        <v>1387</v>
      </c>
      <c r="B544" s="47" t="s">
        <v>1388</v>
      </c>
      <c r="C544" s="48" t="s">
        <v>1389</v>
      </c>
      <c r="D544" s="49"/>
      <c r="E544" s="50"/>
      <c r="F544" s="51">
        <v>0</v>
      </c>
      <c r="G544" s="51">
        <v>0</v>
      </c>
      <c r="H544" s="52">
        <v>0</v>
      </c>
      <c r="I544" s="53">
        <v>0</v>
      </c>
      <c r="J544" s="54"/>
      <c r="K544" s="51">
        <v>5955.4800000000005</v>
      </c>
      <c r="L544" s="51">
        <v>47496.94</v>
      </c>
      <c r="M544" s="52">
        <v>-41541.46</v>
      </c>
      <c r="N544" s="53">
        <v>-0.87461339614720435</v>
      </c>
      <c r="O544" s="55"/>
      <c r="P544" s="54"/>
      <c r="Q544" s="51">
        <v>218.26</v>
      </c>
      <c r="R544" s="51">
        <v>0</v>
      </c>
      <c r="S544" s="52">
        <v>218.26</v>
      </c>
      <c r="T544" s="53" t="s">
        <v>157</v>
      </c>
      <c r="U544" s="54"/>
      <c r="V544" s="51">
        <v>5963.9100000000008</v>
      </c>
      <c r="W544" s="51">
        <v>47553.950000000004</v>
      </c>
      <c r="X544" s="52">
        <v>-41590.04</v>
      </c>
      <c r="Y544" s="53">
        <v>-0.8745864433974464</v>
      </c>
      <c r="Z544" s="56"/>
      <c r="AA544" s="57">
        <v>57.01</v>
      </c>
      <c r="AB544" s="58"/>
      <c r="AC544" s="59">
        <v>0</v>
      </c>
      <c r="AD544" s="59">
        <v>0</v>
      </c>
      <c r="AE544" s="59">
        <v>47473.36</v>
      </c>
      <c r="AF544" s="59">
        <v>0</v>
      </c>
      <c r="AG544" s="59">
        <v>0</v>
      </c>
      <c r="AH544" s="59">
        <v>23.580000000000002</v>
      </c>
      <c r="AI544" s="59">
        <v>0</v>
      </c>
      <c r="AJ544" s="59">
        <v>0</v>
      </c>
      <c r="AK544" s="59">
        <v>0</v>
      </c>
      <c r="AL544" s="59">
        <v>0</v>
      </c>
      <c r="AM544" s="59">
        <v>0</v>
      </c>
      <c r="AN544" s="59">
        <v>8.43</v>
      </c>
      <c r="AO544" s="58"/>
      <c r="AP544" s="59">
        <v>0</v>
      </c>
      <c r="AQ544" s="59">
        <v>0</v>
      </c>
      <c r="AR544" s="59">
        <v>0</v>
      </c>
      <c r="AS544" s="59">
        <v>2787.07</v>
      </c>
      <c r="AT544" s="59">
        <v>0</v>
      </c>
      <c r="AU544" s="59">
        <v>2950.15</v>
      </c>
      <c r="AV544" s="59">
        <v>0</v>
      </c>
      <c r="AW544" s="59">
        <v>0</v>
      </c>
      <c r="AX544" s="59">
        <v>218.26</v>
      </c>
      <c r="AY544" s="59">
        <v>0</v>
      </c>
      <c r="AZ544" s="59">
        <v>0</v>
      </c>
      <c r="BA544" s="59">
        <v>21602</v>
      </c>
    </row>
    <row r="545" spans="1:53" s="46" customFormat="1" outlineLevel="2">
      <c r="A545" s="46" t="s">
        <v>1390</v>
      </c>
      <c r="B545" s="47" t="s">
        <v>1391</v>
      </c>
      <c r="C545" s="48" t="s">
        <v>1392</v>
      </c>
      <c r="D545" s="49"/>
      <c r="E545" s="50"/>
      <c r="F545" s="51">
        <v>1082.3800000000001</v>
      </c>
      <c r="G545" s="51">
        <v>1639.962</v>
      </c>
      <c r="H545" s="52">
        <v>-557.58199999999988</v>
      </c>
      <c r="I545" s="53">
        <v>-0.33999690236724989</v>
      </c>
      <c r="J545" s="54"/>
      <c r="K545" s="51">
        <v>17994.55</v>
      </c>
      <c r="L545" s="51">
        <v>68265.120999999999</v>
      </c>
      <c r="M545" s="52">
        <v>-50270.570999999996</v>
      </c>
      <c r="N545" s="53">
        <v>-0.73640199070327583</v>
      </c>
      <c r="O545" s="55"/>
      <c r="P545" s="54"/>
      <c r="Q545" s="51">
        <v>3372.2700000000004</v>
      </c>
      <c r="R545" s="51">
        <v>5681.8389999999999</v>
      </c>
      <c r="S545" s="52">
        <v>-2309.5689999999995</v>
      </c>
      <c r="T545" s="53">
        <v>-0.40648265464755329</v>
      </c>
      <c r="U545" s="54"/>
      <c r="V545" s="51">
        <v>19464.768</v>
      </c>
      <c r="W545" s="51">
        <v>70714.010999999999</v>
      </c>
      <c r="X545" s="52">
        <v>-51249.243000000002</v>
      </c>
      <c r="Y545" s="53">
        <v>-0.72473958520044923</v>
      </c>
      <c r="Z545" s="56"/>
      <c r="AA545" s="57">
        <v>2448.8900000000003</v>
      </c>
      <c r="AB545" s="58"/>
      <c r="AC545" s="59">
        <v>1989.77</v>
      </c>
      <c r="AD545" s="59">
        <v>2267.04</v>
      </c>
      <c r="AE545" s="59">
        <v>49162.211000000003</v>
      </c>
      <c r="AF545" s="59">
        <v>1569.904</v>
      </c>
      <c r="AG545" s="59">
        <v>1723.998</v>
      </c>
      <c r="AH545" s="59">
        <v>2032.922</v>
      </c>
      <c r="AI545" s="59">
        <v>2450.377</v>
      </c>
      <c r="AJ545" s="59">
        <v>1387.06</v>
      </c>
      <c r="AK545" s="59">
        <v>2413.4929999999999</v>
      </c>
      <c r="AL545" s="59">
        <v>1628.384</v>
      </c>
      <c r="AM545" s="59">
        <v>1639.962</v>
      </c>
      <c r="AN545" s="59">
        <v>1470.2180000000001</v>
      </c>
      <c r="AO545" s="58"/>
      <c r="AP545" s="59">
        <v>1224.06</v>
      </c>
      <c r="AQ545" s="59">
        <v>1274.1100000000001</v>
      </c>
      <c r="AR545" s="59">
        <v>1007</v>
      </c>
      <c r="AS545" s="59">
        <v>3952.9800000000005</v>
      </c>
      <c r="AT545" s="59">
        <v>1179.1600000000001</v>
      </c>
      <c r="AU545" s="59">
        <v>3957.15</v>
      </c>
      <c r="AV545" s="59">
        <v>1007</v>
      </c>
      <c r="AW545" s="59">
        <v>1020.82</v>
      </c>
      <c r="AX545" s="59">
        <v>1254.24</v>
      </c>
      <c r="AY545" s="59">
        <v>1035.6500000000001</v>
      </c>
      <c r="AZ545" s="59">
        <v>1082.3800000000001</v>
      </c>
      <c r="BA545" s="59">
        <v>21602</v>
      </c>
    </row>
    <row r="546" spans="1:53" s="153" customFormat="1">
      <c r="A546" s="119"/>
      <c r="B546" s="120"/>
      <c r="C546" s="145"/>
      <c r="D546" s="151"/>
      <c r="E546" s="151"/>
      <c r="F546" s="148"/>
      <c r="G546" s="148"/>
      <c r="H546" s="143"/>
      <c r="I546" s="144"/>
      <c r="J546" s="152"/>
      <c r="K546" s="148"/>
      <c r="L546" s="148"/>
      <c r="M546" s="143"/>
      <c r="N546" s="144"/>
      <c r="O546" s="56"/>
      <c r="P546" s="149"/>
      <c r="Q546" s="148"/>
      <c r="R546" s="148"/>
      <c r="S546" s="143"/>
      <c r="T546" s="144"/>
      <c r="U546" s="149"/>
      <c r="V546" s="148"/>
      <c r="W546" s="148"/>
      <c r="X546" s="143"/>
      <c r="Y546" s="138"/>
      <c r="AA546" s="150"/>
      <c r="AB546" s="154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54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</row>
    <row r="547" spans="1:53" s="153" customFormat="1" outlineLevel="2">
      <c r="A547" s="119" t="s">
        <v>1393</v>
      </c>
      <c r="B547" s="120" t="s">
        <v>1394</v>
      </c>
      <c r="C547" s="145" t="s">
        <v>1395</v>
      </c>
      <c r="D547" s="151"/>
      <c r="E547" s="151"/>
      <c r="F547" s="148">
        <v>240512.02000000002</v>
      </c>
      <c r="G547" s="148">
        <v>136856.82</v>
      </c>
      <c r="H547" s="143">
        <v>103655.20000000001</v>
      </c>
      <c r="I547" s="144">
        <v>0.75739886400984624</v>
      </c>
      <c r="J547" s="152"/>
      <c r="K547" s="148">
        <v>1607595.05</v>
      </c>
      <c r="L547" s="148">
        <v>1039099.72</v>
      </c>
      <c r="M547" s="143">
        <v>568495.33000000007</v>
      </c>
      <c r="N547" s="144">
        <v>0.54710372744590874</v>
      </c>
      <c r="O547" s="56"/>
      <c r="P547" s="149"/>
      <c r="Q547" s="148">
        <v>592136.79</v>
      </c>
      <c r="R547" s="148">
        <v>395111.87</v>
      </c>
      <c r="S547" s="143">
        <v>197024.92000000004</v>
      </c>
      <c r="T547" s="144">
        <v>0.4986560388580582</v>
      </c>
      <c r="U547" s="149"/>
      <c r="V547" s="148">
        <v>1738331.73</v>
      </c>
      <c r="W547" s="148">
        <v>1020671.2899999999</v>
      </c>
      <c r="X547" s="143">
        <v>717660.44000000006</v>
      </c>
      <c r="Y547" s="138">
        <v>0.70312592019708919</v>
      </c>
      <c r="AA547" s="150">
        <v>-18428.43</v>
      </c>
      <c r="AB547" s="154"/>
      <c r="AC547" s="148">
        <v>-12733.59</v>
      </c>
      <c r="AD547" s="148">
        <v>-5386.71</v>
      </c>
      <c r="AE547" s="148">
        <v>-4638.51</v>
      </c>
      <c r="AF547" s="148">
        <v>188486.24</v>
      </c>
      <c r="AG547" s="148">
        <v>212569.03</v>
      </c>
      <c r="AH547" s="148">
        <v>191909.92</v>
      </c>
      <c r="AI547" s="148">
        <v>-36241.360000000001</v>
      </c>
      <c r="AJ547" s="148">
        <v>110022.83</v>
      </c>
      <c r="AK547" s="148">
        <v>121883.41</v>
      </c>
      <c r="AL547" s="148">
        <v>136371.64000000001</v>
      </c>
      <c r="AM547" s="148">
        <v>136856.82</v>
      </c>
      <c r="AN547" s="148">
        <v>130736.68000000001</v>
      </c>
      <c r="AO547" s="154"/>
      <c r="AP547" s="148">
        <v>73273.570000000007</v>
      </c>
      <c r="AQ547" s="148">
        <v>82788.570000000007</v>
      </c>
      <c r="AR547" s="148">
        <v>120378.67</v>
      </c>
      <c r="AS547" s="148">
        <v>116197.45</v>
      </c>
      <c r="AT547" s="148">
        <v>133322.68</v>
      </c>
      <c r="AU547" s="148">
        <v>144586.14000000001</v>
      </c>
      <c r="AV547" s="148">
        <v>162650.36000000002</v>
      </c>
      <c r="AW547" s="148">
        <v>182260.82</v>
      </c>
      <c r="AX547" s="148">
        <v>186662.15</v>
      </c>
      <c r="AY547" s="148">
        <v>164962.62</v>
      </c>
      <c r="AZ547" s="148">
        <v>240512.02000000002</v>
      </c>
      <c r="BA547" s="148">
        <v>0</v>
      </c>
    </row>
    <row r="548" spans="1:53" s="46" customFormat="1" outlineLevel="2">
      <c r="A548" s="46" t="s">
        <v>1396</v>
      </c>
      <c r="B548" s="47" t="s">
        <v>1397</v>
      </c>
      <c r="C548" s="48" t="s">
        <v>1398</v>
      </c>
      <c r="D548" s="49"/>
      <c r="E548" s="50"/>
      <c r="F548" s="51">
        <v>240512.02000000002</v>
      </c>
      <c r="G548" s="51">
        <v>136856.82</v>
      </c>
      <c r="H548" s="52">
        <v>103655.20000000001</v>
      </c>
      <c r="I548" s="53">
        <v>0.75739886400984624</v>
      </c>
      <c r="J548" s="54"/>
      <c r="K548" s="51">
        <v>1607595.05</v>
      </c>
      <c r="L548" s="51">
        <v>1039099.72</v>
      </c>
      <c r="M548" s="52">
        <v>568495.33000000007</v>
      </c>
      <c r="N548" s="53">
        <v>0.54710372744590874</v>
      </c>
      <c r="O548" s="55"/>
      <c r="P548" s="54"/>
      <c r="Q548" s="51">
        <v>592136.79</v>
      </c>
      <c r="R548" s="51">
        <v>395111.87</v>
      </c>
      <c r="S548" s="52">
        <v>197024.92000000004</v>
      </c>
      <c r="T548" s="53">
        <v>0.4986560388580582</v>
      </c>
      <c r="U548" s="54"/>
      <c r="V548" s="51">
        <v>1738331.73</v>
      </c>
      <c r="W548" s="51">
        <v>1020671.2899999999</v>
      </c>
      <c r="X548" s="52">
        <v>717660.44000000006</v>
      </c>
      <c r="Y548" s="53">
        <v>0.70312592019708919</v>
      </c>
      <c r="Z548" s="56"/>
      <c r="AA548" s="57">
        <v>-18428.43</v>
      </c>
      <c r="AB548" s="58"/>
      <c r="AC548" s="59">
        <v>-12733.59</v>
      </c>
      <c r="AD548" s="59">
        <v>-5386.71</v>
      </c>
      <c r="AE548" s="59">
        <v>-4638.51</v>
      </c>
      <c r="AF548" s="59">
        <v>188486.24</v>
      </c>
      <c r="AG548" s="59">
        <v>212569.03</v>
      </c>
      <c r="AH548" s="59">
        <v>191909.92</v>
      </c>
      <c r="AI548" s="59">
        <v>-36241.360000000001</v>
      </c>
      <c r="AJ548" s="59">
        <v>110022.83</v>
      </c>
      <c r="AK548" s="59">
        <v>121883.41</v>
      </c>
      <c r="AL548" s="59">
        <v>136371.64000000001</v>
      </c>
      <c r="AM548" s="59">
        <v>136856.82</v>
      </c>
      <c r="AN548" s="59">
        <v>130736.68000000001</v>
      </c>
      <c r="AO548" s="58"/>
      <c r="AP548" s="59">
        <v>73273.570000000007</v>
      </c>
      <c r="AQ548" s="59">
        <v>82788.570000000007</v>
      </c>
      <c r="AR548" s="59">
        <v>120378.67</v>
      </c>
      <c r="AS548" s="59">
        <v>116197.45</v>
      </c>
      <c r="AT548" s="59">
        <v>133322.68</v>
      </c>
      <c r="AU548" s="59">
        <v>144586.14000000001</v>
      </c>
      <c r="AV548" s="59">
        <v>162650.36000000002</v>
      </c>
      <c r="AW548" s="59">
        <v>182260.82</v>
      </c>
      <c r="AX548" s="59">
        <v>186662.15</v>
      </c>
      <c r="AY548" s="59">
        <v>164962.62</v>
      </c>
      <c r="AZ548" s="59">
        <v>240512.02000000002</v>
      </c>
      <c r="BA548" s="59">
        <v>0</v>
      </c>
    </row>
    <row r="549" spans="1:53" s="46" customFormat="1" outlineLevel="2">
      <c r="B549" s="47"/>
      <c r="C549" s="48"/>
      <c r="D549" s="49"/>
      <c r="E549" s="50"/>
      <c r="F549" s="51"/>
      <c r="G549" s="51"/>
      <c r="H549" s="52"/>
      <c r="I549" s="53"/>
      <c r="J549" s="54"/>
      <c r="K549" s="51"/>
      <c r="L549" s="51"/>
      <c r="M549" s="52"/>
      <c r="N549" s="53"/>
      <c r="O549" s="55"/>
      <c r="P549" s="54"/>
      <c r="Q549" s="51"/>
      <c r="R549" s="51"/>
      <c r="S549" s="52"/>
      <c r="T549" s="53"/>
      <c r="U549" s="54"/>
      <c r="V549" s="51"/>
      <c r="W549" s="51"/>
      <c r="X549" s="52"/>
      <c r="Y549" s="53"/>
      <c r="Z549" s="56"/>
      <c r="AA549" s="57"/>
      <c r="AB549" s="58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8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</row>
    <row r="550" spans="1:53" s="46" customFormat="1" outlineLevel="2">
      <c r="A550" s="46" t="s">
        <v>1399</v>
      </c>
      <c r="B550" s="47" t="s">
        <v>1400</v>
      </c>
      <c r="C550" s="48" t="s">
        <v>1401</v>
      </c>
      <c r="D550" s="49"/>
      <c r="E550" s="50"/>
      <c r="F550" s="51">
        <v>57.57</v>
      </c>
      <c r="G550" s="51">
        <v>109.83</v>
      </c>
      <c r="H550" s="52">
        <v>-52.26</v>
      </c>
      <c r="I550" s="53">
        <v>-0.47582627697350449</v>
      </c>
      <c r="J550" s="54"/>
      <c r="K550" s="51">
        <v>1507.96</v>
      </c>
      <c r="L550" s="51">
        <v>2091.3000000000002</v>
      </c>
      <c r="M550" s="52">
        <v>-583.34000000000015</v>
      </c>
      <c r="N550" s="53">
        <v>-0.27893654664562717</v>
      </c>
      <c r="O550" s="55"/>
      <c r="P550" s="54"/>
      <c r="Q550" s="51">
        <v>420.18</v>
      </c>
      <c r="R550" s="51">
        <v>331.59000000000003</v>
      </c>
      <c r="S550" s="52">
        <v>88.589999999999975</v>
      </c>
      <c r="T550" s="53">
        <v>0.26716728490002706</v>
      </c>
      <c r="U550" s="54"/>
      <c r="V550" s="51">
        <v>1618.15</v>
      </c>
      <c r="W550" s="51">
        <v>2164.79</v>
      </c>
      <c r="X550" s="52">
        <v>-546.63999999999987</v>
      </c>
      <c r="Y550" s="53">
        <v>-0.25251410067489222</v>
      </c>
      <c r="Z550" s="56"/>
      <c r="AA550" s="57">
        <v>73.489999999999995</v>
      </c>
      <c r="AB550" s="58"/>
      <c r="AC550" s="59">
        <v>-100</v>
      </c>
      <c r="AD550" s="59">
        <v>343.47</v>
      </c>
      <c r="AE550" s="59">
        <v>69.37</v>
      </c>
      <c r="AF550" s="59">
        <v>193.95000000000002</v>
      </c>
      <c r="AG550" s="59">
        <v>68.989999999999995</v>
      </c>
      <c r="AH550" s="59">
        <v>69</v>
      </c>
      <c r="AI550" s="59">
        <v>1003.78</v>
      </c>
      <c r="AJ550" s="59">
        <v>111.15</v>
      </c>
      <c r="AK550" s="59">
        <v>111.27</v>
      </c>
      <c r="AL550" s="59">
        <v>110.49000000000001</v>
      </c>
      <c r="AM550" s="59">
        <v>109.83</v>
      </c>
      <c r="AN550" s="59">
        <v>110.19</v>
      </c>
      <c r="AO550" s="58"/>
      <c r="AP550" s="59">
        <v>118.25</v>
      </c>
      <c r="AQ550" s="59">
        <v>252.9</v>
      </c>
      <c r="AR550" s="59">
        <v>120.5</v>
      </c>
      <c r="AS550" s="59">
        <v>120.12</v>
      </c>
      <c r="AT550" s="59">
        <v>119.72</v>
      </c>
      <c r="AU550" s="59">
        <v>119.59</v>
      </c>
      <c r="AV550" s="59">
        <v>117.73</v>
      </c>
      <c r="AW550" s="59">
        <v>118.97</v>
      </c>
      <c r="AX550" s="59">
        <v>244.09</v>
      </c>
      <c r="AY550" s="59">
        <v>118.52</v>
      </c>
      <c r="AZ550" s="59">
        <v>57.57</v>
      </c>
      <c r="BA550" s="59">
        <v>0</v>
      </c>
    </row>
    <row r="551" spans="1:53" s="153" customFormat="1">
      <c r="A551" s="119" t="s">
        <v>1402</v>
      </c>
      <c r="B551" s="120" t="s">
        <v>1403</v>
      </c>
      <c r="C551" s="145" t="s">
        <v>1404</v>
      </c>
      <c r="D551" s="151"/>
      <c r="E551" s="151"/>
      <c r="F551" s="148">
        <v>0</v>
      </c>
      <c r="G551" s="148">
        <v>39790.01</v>
      </c>
      <c r="H551" s="143">
        <v>-39790.01</v>
      </c>
      <c r="I551" s="144" t="s">
        <v>157</v>
      </c>
      <c r="J551" s="152"/>
      <c r="K551" s="148">
        <v>27182.959999999999</v>
      </c>
      <c r="L551" s="148">
        <v>155802.88</v>
      </c>
      <c r="M551" s="143">
        <v>-128619.92000000001</v>
      </c>
      <c r="N551" s="144">
        <v>-0.82552979765200751</v>
      </c>
      <c r="O551" s="56"/>
      <c r="P551" s="149"/>
      <c r="Q551" s="148">
        <v>0</v>
      </c>
      <c r="R551" s="148">
        <v>82392.22</v>
      </c>
      <c r="S551" s="143">
        <v>-82392.22</v>
      </c>
      <c r="T551" s="144" t="s">
        <v>157</v>
      </c>
      <c r="U551" s="149"/>
      <c r="V551" s="148">
        <v>53317.630000000005</v>
      </c>
      <c r="W551" s="148">
        <v>222748.36</v>
      </c>
      <c r="X551" s="143">
        <v>-169430.72999999998</v>
      </c>
      <c r="Y551" s="138">
        <v>-0.76063738471520059</v>
      </c>
      <c r="AA551" s="150">
        <v>66945.48</v>
      </c>
      <c r="AB551" s="154"/>
      <c r="AC551" s="148">
        <v>50695.37</v>
      </c>
      <c r="AD551" s="148">
        <v>0</v>
      </c>
      <c r="AE551" s="148">
        <v>22715.29</v>
      </c>
      <c r="AF551" s="148">
        <v>0</v>
      </c>
      <c r="AG551" s="148">
        <v>0</v>
      </c>
      <c r="AH551" s="148">
        <v>0</v>
      </c>
      <c r="AI551" s="148">
        <v>0</v>
      </c>
      <c r="AJ551" s="148">
        <v>0</v>
      </c>
      <c r="AK551" s="148">
        <v>0</v>
      </c>
      <c r="AL551" s="148">
        <v>42602.21</v>
      </c>
      <c r="AM551" s="148">
        <v>39790.01</v>
      </c>
      <c r="AN551" s="148">
        <v>26134.670000000002</v>
      </c>
      <c r="AO551" s="154"/>
      <c r="AP551" s="148">
        <v>6672.04</v>
      </c>
      <c r="AQ551" s="148">
        <v>9556.32</v>
      </c>
      <c r="AR551" s="148">
        <v>4241.6000000000004</v>
      </c>
      <c r="AS551" s="148">
        <v>6713</v>
      </c>
      <c r="AT551" s="148">
        <v>0</v>
      </c>
      <c r="AU551" s="148">
        <v>0</v>
      </c>
      <c r="AV551" s="148">
        <v>0</v>
      </c>
      <c r="AW551" s="148">
        <v>0</v>
      </c>
      <c r="AX551" s="148">
        <v>0</v>
      </c>
      <c r="AY551" s="148">
        <v>0</v>
      </c>
      <c r="AZ551" s="148">
        <v>0</v>
      </c>
      <c r="BA551" s="148">
        <v>0</v>
      </c>
    </row>
    <row r="552" spans="1:53" s="153" customFormat="1" outlineLevel="2">
      <c r="A552" s="119" t="s">
        <v>1405</v>
      </c>
      <c r="B552" s="120" t="s">
        <v>1406</v>
      </c>
      <c r="C552" s="145" t="s">
        <v>1407</v>
      </c>
      <c r="D552" s="151"/>
      <c r="E552" s="151"/>
      <c r="F552" s="148">
        <v>1973.28</v>
      </c>
      <c r="G552" s="148">
        <v>1988.8700000000001</v>
      </c>
      <c r="H552" s="143">
        <v>-15.590000000000146</v>
      </c>
      <c r="I552" s="144">
        <v>-7.8386219310463447E-3</v>
      </c>
      <c r="J552" s="152"/>
      <c r="K552" s="148">
        <v>21814.080000000002</v>
      </c>
      <c r="L552" s="148">
        <v>21870.639999999999</v>
      </c>
      <c r="M552" s="143">
        <v>-56.559999999997672</v>
      </c>
      <c r="N552" s="144">
        <v>-2.586115449753536E-3</v>
      </c>
      <c r="O552" s="56"/>
      <c r="P552" s="149"/>
      <c r="Q552" s="148">
        <v>5923.84</v>
      </c>
      <c r="R552" s="148">
        <v>5955.84</v>
      </c>
      <c r="S552" s="143">
        <v>-32</v>
      </c>
      <c r="T552" s="144">
        <v>-5.3728777133032453E-3</v>
      </c>
      <c r="U552" s="149"/>
      <c r="V552" s="148">
        <v>23310.760000000002</v>
      </c>
      <c r="W552" s="148">
        <v>23851.559999999998</v>
      </c>
      <c r="X552" s="143">
        <v>-540.79999999999563</v>
      </c>
      <c r="Y552" s="138">
        <v>-2.2673569359823662E-2</v>
      </c>
      <c r="AA552" s="150">
        <v>1980.92</v>
      </c>
      <c r="AB552" s="154"/>
      <c r="AC552" s="148">
        <v>1997.74</v>
      </c>
      <c r="AD552" s="148">
        <v>1984.92</v>
      </c>
      <c r="AE552" s="148">
        <v>1985.92</v>
      </c>
      <c r="AF552" s="148">
        <v>1986.1000000000001</v>
      </c>
      <c r="AG552" s="148">
        <v>1985.28</v>
      </c>
      <c r="AH552" s="148">
        <v>1985.28</v>
      </c>
      <c r="AI552" s="148">
        <v>2004.28</v>
      </c>
      <c r="AJ552" s="148">
        <v>1985.28</v>
      </c>
      <c r="AK552" s="148">
        <v>1985.28</v>
      </c>
      <c r="AL552" s="148">
        <v>1981.69</v>
      </c>
      <c r="AM552" s="148">
        <v>1988.8700000000001</v>
      </c>
      <c r="AN552" s="148">
        <v>1496.68</v>
      </c>
      <c r="AO552" s="154"/>
      <c r="AP552" s="148">
        <v>1985.28</v>
      </c>
      <c r="AQ552" s="148">
        <v>1985.28</v>
      </c>
      <c r="AR552" s="148">
        <v>1985.78</v>
      </c>
      <c r="AS552" s="148">
        <v>4581.71</v>
      </c>
      <c r="AT552" s="148">
        <v>1984.78</v>
      </c>
      <c r="AU552" s="148">
        <v>1984.28</v>
      </c>
      <c r="AV552" s="148">
        <v>1999.28</v>
      </c>
      <c r="AW552" s="148">
        <v>-616.15</v>
      </c>
      <c r="AX552" s="148">
        <v>1979.28</v>
      </c>
      <c r="AY552" s="148">
        <v>1971.28</v>
      </c>
      <c r="AZ552" s="148">
        <v>1973.28</v>
      </c>
      <c r="BA552" s="148">
        <v>17</v>
      </c>
    </row>
    <row r="553" spans="1:53" s="153" customFormat="1">
      <c r="A553" s="119" t="s">
        <v>1408</v>
      </c>
      <c r="B553" s="120" t="s">
        <v>1409</v>
      </c>
      <c r="C553" s="145" t="s">
        <v>1410</v>
      </c>
      <c r="D553" s="151"/>
      <c r="E553" s="151"/>
      <c r="F553" s="123">
        <v>98.41</v>
      </c>
      <c r="G553" s="123">
        <v>113.51</v>
      </c>
      <c r="H553" s="143">
        <v>-15.100000000000009</v>
      </c>
      <c r="I553" s="144">
        <v>-0.13302792705488511</v>
      </c>
      <c r="J553" s="152"/>
      <c r="K553" s="123">
        <v>-458.84000000000003</v>
      </c>
      <c r="L553" s="123">
        <v>-64.34</v>
      </c>
      <c r="M553" s="143">
        <v>-394.5</v>
      </c>
      <c r="N553" s="144">
        <v>-6.131488964874106</v>
      </c>
      <c r="O553" s="193"/>
      <c r="P553" s="194"/>
      <c r="Q553" s="123">
        <v>-128.83000000000001</v>
      </c>
      <c r="R553" s="123">
        <v>-216.1</v>
      </c>
      <c r="S553" s="143">
        <v>87.269999999999982</v>
      </c>
      <c r="T553" s="144">
        <v>0.40384081443776021</v>
      </c>
      <c r="U553" s="194"/>
      <c r="V553" s="123">
        <v>-7.6800000000000068</v>
      </c>
      <c r="W553" s="123">
        <v>-43.85</v>
      </c>
      <c r="X553" s="143">
        <v>36.169999999999995</v>
      </c>
      <c r="Y553" s="138">
        <v>0.82485746864310128</v>
      </c>
      <c r="AA553" s="141">
        <v>20.490000000000002</v>
      </c>
      <c r="AB553" s="154"/>
      <c r="AC553" s="123">
        <v>252.33</v>
      </c>
      <c r="AD553" s="123">
        <v>-34.44</v>
      </c>
      <c r="AE553" s="123">
        <v>-98.44</v>
      </c>
      <c r="AF553" s="123">
        <v>-169.92000000000002</v>
      </c>
      <c r="AG553" s="123">
        <v>88.350000000000009</v>
      </c>
      <c r="AH553" s="123">
        <v>-344.49</v>
      </c>
      <c r="AI553" s="123">
        <v>511.95</v>
      </c>
      <c r="AJ553" s="123">
        <v>-53.58</v>
      </c>
      <c r="AK553" s="123">
        <v>-143.24</v>
      </c>
      <c r="AL553" s="123">
        <v>-186.37</v>
      </c>
      <c r="AM553" s="123">
        <v>113.51</v>
      </c>
      <c r="AN553" s="123">
        <v>451.16</v>
      </c>
      <c r="AO553" s="154"/>
      <c r="AP553" s="123">
        <v>-219.59</v>
      </c>
      <c r="AQ553" s="123">
        <v>6.47</v>
      </c>
      <c r="AR553" s="123">
        <v>-209.88</v>
      </c>
      <c r="AS553" s="123">
        <v>-279.75</v>
      </c>
      <c r="AT553" s="123">
        <v>68.180000000000007</v>
      </c>
      <c r="AU553" s="123">
        <v>-211.23000000000002</v>
      </c>
      <c r="AV553" s="123">
        <v>575.34</v>
      </c>
      <c r="AW553" s="123">
        <v>-59.550000000000004</v>
      </c>
      <c r="AX553" s="123">
        <v>8.870000000000001</v>
      </c>
      <c r="AY553" s="123">
        <v>-236.11</v>
      </c>
      <c r="AZ553" s="123">
        <v>98.41</v>
      </c>
      <c r="BA553" s="123">
        <v>0</v>
      </c>
    </row>
    <row r="554" spans="1:53" s="153" customFormat="1" outlineLevel="2">
      <c r="A554" s="119" t="s">
        <v>1411</v>
      </c>
      <c r="B554" s="120" t="s">
        <v>1412</v>
      </c>
      <c r="C554" s="145" t="s">
        <v>1413</v>
      </c>
      <c r="D554" s="151"/>
      <c r="E554" s="151"/>
      <c r="F554" s="123">
        <v>11010.57</v>
      </c>
      <c r="G554" s="123">
        <v>0</v>
      </c>
      <c r="H554" s="143">
        <v>11010.57</v>
      </c>
      <c r="I554" s="144" t="s">
        <v>157</v>
      </c>
      <c r="J554" s="152"/>
      <c r="K554" s="123">
        <v>5663.37</v>
      </c>
      <c r="L554" s="123">
        <v>466515.53</v>
      </c>
      <c r="M554" s="143">
        <v>-460852.16000000003</v>
      </c>
      <c r="N554" s="144">
        <v>-0.9878602755196596</v>
      </c>
      <c r="O554" s="193"/>
      <c r="P554" s="194"/>
      <c r="Q554" s="123">
        <v>9228.17</v>
      </c>
      <c r="R554" s="123">
        <v>-1782.4</v>
      </c>
      <c r="S554" s="143">
        <v>11010.57</v>
      </c>
      <c r="T554" s="144">
        <v>6.1773844254937158</v>
      </c>
      <c r="U554" s="194"/>
      <c r="V554" s="123">
        <v>3880.97</v>
      </c>
      <c r="W554" s="123">
        <v>-130912.46999999997</v>
      </c>
      <c r="X554" s="143">
        <v>134793.43999999997</v>
      </c>
      <c r="Y554" s="138">
        <v>1.0296455333857806</v>
      </c>
      <c r="AA554" s="141">
        <v>-597428</v>
      </c>
      <c r="AB554" s="154"/>
      <c r="AC554" s="123">
        <v>471862.73</v>
      </c>
      <c r="AD554" s="123">
        <v>0</v>
      </c>
      <c r="AE554" s="123">
        <v>-1782.4</v>
      </c>
      <c r="AF554" s="123">
        <v>0</v>
      </c>
      <c r="AG554" s="123">
        <v>0</v>
      </c>
      <c r="AH554" s="123">
        <v>-1782.4</v>
      </c>
      <c r="AI554" s="123">
        <v>0</v>
      </c>
      <c r="AJ554" s="123">
        <v>0</v>
      </c>
      <c r="AK554" s="123">
        <v>-1782.4</v>
      </c>
      <c r="AL554" s="123">
        <v>0</v>
      </c>
      <c r="AM554" s="123">
        <v>0</v>
      </c>
      <c r="AN554" s="123">
        <v>-1782.4</v>
      </c>
      <c r="AO554" s="154"/>
      <c r="AP554" s="123">
        <v>0</v>
      </c>
      <c r="AQ554" s="123">
        <v>0</v>
      </c>
      <c r="AR554" s="123">
        <v>-1782.4</v>
      </c>
      <c r="AS554" s="123">
        <v>0</v>
      </c>
      <c r="AT554" s="123">
        <v>0</v>
      </c>
      <c r="AU554" s="123">
        <v>-1782.4</v>
      </c>
      <c r="AV554" s="123">
        <v>0</v>
      </c>
      <c r="AW554" s="123">
        <v>0</v>
      </c>
      <c r="AX554" s="123">
        <v>-1782.4</v>
      </c>
      <c r="AY554" s="123">
        <v>0</v>
      </c>
      <c r="AZ554" s="123">
        <v>11010.57</v>
      </c>
      <c r="BA554" s="123">
        <v>0</v>
      </c>
    </row>
    <row r="555" spans="1:53" s="46" customFormat="1" outlineLevel="2">
      <c r="A555" s="46" t="s">
        <v>1414</v>
      </c>
      <c r="B555" s="47" t="s">
        <v>1415</v>
      </c>
      <c r="C555" s="48" t="s">
        <v>1416</v>
      </c>
      <c r="D555" s="49"/>
      <c r="E555" s="50"/>
      <c r="F555" s="51">
        <v>0</v>
      </c>
      <c r="G555" s="51">
        <v>0</v>
      </c>
      <c r="H555" s="52">
        <v>0</v>
      </c>
      <c r="I555" s="53">
        <v>0</v>
      </c>
      <c r="J555" s="54"/>
      <c r="K555" s="51">
        <v>0</v>
      </c>
      <c r="L555" s="51">
        <v>0</v>
      </c>
      <c r="M555" s="52">
        <v>0</v>
      </c>
      <c r="N555" s="53">
        <v>0</v>
      </c>
      <c r="O555" s="55"/>
      <c r="P555" s="54"/>
      <c r="Q555" s="51">
        <v>0</v>
      </c>
      <c r="R555" s="51">
        <v>0</v>
      </c>
      <c r="S555" s="52">
        <v>0</v>
      </c>
      <c r="T555" s="53">
        <v>0</v>
      </c>
      <c r="U555" s="54"/>
      <c r="V555" s="51">
        <v>0</v>
      </c>
      <c r="W555" s="51">
        <v>80.73</v>
      </c>
      <c r="X555" s="52">
        <v>-80.73</v>
      </c>
      <c r="Y555" s="53" t="s">
        <v>157</v>
      </c>
      <c r="Z555" s="56"/>
      <c r="AA555" s="57">
        <v>80.73</v>
      </c>
      <c r="AB555" s="58"/>
      <c r="AC555" s="59">
        <v>0</v>
      </c>
      <c r="AD555" s="59">
        <v>0</v>
      </c>
      <c r="AE555" s="59">
        <v>0</v>
      </c>
      <c r="AF555" s="59">
        <v>0</v>
      </c>
      <c r="AG555" s="59">
        <v>0</v>
      </c>
      <c r="AH555" s="59">
        <v>0</v>
      </c>
      <c r="AI555" s="59">
        <v>0</v>
      </c>
      <c r="AJ555" s="59">
        <v>0</v>
      </c>
      <c r="AK555" s="59">
        <v>0</v>
      </c>
      <c r="AL555" s="59">
        <v>0</v>
      </c>
      <c r="AM555" s="59">
        <v>0</v>
      </c>
      <c r="AN555" s="59">
        <v>0</v>
      </c>
      <c r="AO555" s="58"/>
      <c r="AP555" s="59">
        <v>0</v>
      </c>
      <c r="AQ555" s="59">
        <v>0</v>
      </c>
      <c r="AR555" s="59">
        <v>0</v>
      </c>
      <c r="AS555" s="59">
        <v>0</v>
      </c>
      <c r="AT555" s="59">
        <v>0</v>
      </c>
      <c r="AU555" s="59">
        <v>0</v>
      </c>
      <c r="AV555" s="59">
        <v>0</v>
      </c>
      <c r="AW555" s="59">
        <v>0</v>
      </c>
      <c r="AX555" s="59">
        <v>0</v>
      </c>
      <c r="AY555" s="59">
        <v>0</v>
      </c>
      <c r="AZ555" s="59">
        <v>0</v>
      </c>
      <c r="BA555" s="59">
        <v>0</v>
      </c>
    </row>
    <row r="556" spans="1:53" s="46" customFormat="1" outlineLevel="2">
      <c r="A556" s="46" t="s">
        <v>1417</v>
      </c>
      <c r="B556" s="47" t="s">
        <v>1418</v>
      </c>
      <c r="C556" s="48" t="s">
        <v>1419</v>
      </c>
      <c r="D556" s="49"/>
      <c r="E556" s="50"/>
      <c r="F556" s="51">
        <v>13139.83</v>
      </c>
      <c r="G556" s="51">
        <v>42002.220000000008</v>
      </c>
      <c r="H556" s="52">
        <v>-28862.390000000007</v>
      </c>
      <c r="I556" s="53">
        <v>-0.68716344040862609</v>
      </c>
      <c r="J556" s="54"/>
      <c r="K556" s="51">
        <v>55709.530000000006</v>
      </c>
      <c r="L556" s="51">
        <v>646216.01</v>
      </c>
      <c r="M556" s="52">
        <v>-590506.48</v>
      </c>
      <c r="N556" s="53">
        <v>-0.91379116404126226</v>
      </c>
      <c r="O556" s="55"/>
      <c r="P556" s="54"/>
      <c r="Q556" s="51">
        <v>15443.36</v>
      </c>
      <c r="R556" s="51">
        <v>86681.15</v>
      </c>
      <c r="S556" s="52">
        <v>-71237.789999999994</v>
      </c>
      <c r="T556" s="53">
        <v>-0.82183715836718818</v>
      </c>
      <c r="U556" s="54"/>
      <c r="V556" s="51">
        <v>82119.83</v>
      </c>
      <c r="W556" s="51">
        <v>117889.12000000005</v>
      </c>
      <c r="X556" s="52">
        <v>-35769.290000000052</v>
      </c>
      <c r="Y556" s="53">
        <v>-0.30341468322097948</v>
      </c>
      <c r="Z556" s="56"/>
      <c r="AA556" s="57">
        <v>-528326.89</v>
      </c>
      <c r="AB556" s="58"/>
      <c r="AC556" s="59">
        <v>524708.16999999993</v>
      </c>
      <c r="AD556" s="59">
        <v>2293.9500000000003</v>
      </c>
      <c r="AE556" s="59">
        <v>22889.74</v>
      </c>
      <c r="AF556" s="59">
        <v>2010.13</v>
      </c>
      <c r="AG556" s="59">
        <v>2142.62</v>
      </c>
      <c r="AH556" s="59">
        <v>-72.610000000000355</v>
      </c>
      <c r="AI556" s="59">
        <v>3520.0099999999998</v>
      </c>
      <c r="AJ556" s="59">
        <v>2042.85</v>
      </c>
      <c r="AK556" s="59">
        <v>170.91000000000008</v>
      </c>
      <c r="AL556" s="59">
        <v>44508.02</v>
      </c>
      <c r="AM556" s="59">
        <v>42002.220000000008</v>
      </c>
      <c r="AN556" s="59">
        <v>26410.3</v>
      </c>
      <c r="AO556" s="58"/>
      <c r="AP556" s="59">
        <v>8555.98</v>
      </c>
      <c r="AQ556" s="59">
        <v>11800.97</v>
      </c>
      <c r="AR556" s="59">
        <v>4355.6000000000004</v>
      </c>
      <c r="AS556" s="59">
        <v>11135.08</v>
      </c>
      <c r="AT556" s="59">
        <v>2172.6799999999998</v>
      </c>
      <c r="AU556" s="59">
        <v>110.23999999999978</v>
      </c>
      <c r="AV556" s="59">
        <v>2692.35</v>
      </c>
      <c r="AW556" s="59">
        <v>-556.7299999999999</v>
      </c>
      <c r="AX556" s="59">
        <v>449.83999999999969</v>
      </c>
      <c r="AY556" s="59">
        <v>1853.69</v>
      </c>
      <c r="AZ556" s="59">
        <v>13139.83</v>
      </c>
      <c r="BA556" s="59">
        <v>17</v>
      </c>
    </row>
    <row r="557" spans="1:53" s="153" customFormat="1">
      <c r="A557" s="119"/>
      <c r="B557" s="120"/>
      <c r="C557" s="145"/>
      <c r="D557" s="151"/>
      <c r="E557" s="151"/>
      <c r="F557" s="123"/>
      <c r="G557" s="123"/>
      <c r="H557" s="143"/>
      <c r="I557" s="144"/>
      <c r="J557" s="152"/>
      <c r="K557" s="123"/>
      <c r="L557" s="123"/>
      <c r="M557" s="143"/>
      <c r="N557" s="144"/>
      <c r="O557" s="193"/>
      <c r="P557" s="194"/>
      <c r="Q557" s="123"/>
      <c r="R557" s="123"/>
      <c r="S557" s="143"/>
      <c r="T557" s="144"/>
      <c r="U557" s="194"/>
      <c r="V557" s="123"/>
      <c r="W557" s="123"/>
      <c r="X557" s="143"/>
      <c r="Y557" s="138"/>
      <c r="AA557" s="141"/>
      <c r="AB557" s="154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54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</row>
    <row r="558" spans="1:53" s="153" customFormat="1" outlineLevel="2">
      <c r="A558" s="119" t="s">
        <v>1420</v>
      </c>
      <c r="B558" s="120" t="s">
        <v>1421</v>
      </c>
      <c r="C558" s="145" t="s">
        <v>1422</v>
      </c>
      <c r="D558" s="151"/>
      <c r="E558" s="151"/>
      <c r="F558" s="123">
        <v>0</v>
      </c>
      <c r="G558" s="123">
        <v>0</v>
      </c>
      <c r="H558" s="143">
        <v>0</v>
      </c>
      <c r="I558" s="144">
        <v>0</v>
      </c>
      <c r="J558" s="152"/>
      <c r="K558" s="123">
        <v>516643.56</v>
      </c>
      <c r="L558" s="123">
        <v>47839.17</v>
      </c>
      <c r="M558" s="143">
        <v>468804.39</v>
      </c>
      <c r="N558" s="144">
        <v>9.7995928859133645</v>
      </c>
      <c r="O558" s="193"/>
      <c r="P558" s="194"/>
      <c r="Q558" s="123">
        <v>0</v>
      </c>
      <c r="R558" s="123">
        <v>0</v>
      </c>
      <c r="S558" s="143">
        <v>0</v>
      </c>
      <c r="T558" s="144">
        <v>0</v>
      </c>
      <c r="U558" s="194"/>
      <c r="V558" s="123">
        <v>516643.56</v>
      </c>
      <c r="W558" s="123">
        <v>47839.17</v>
      </c>
      <c r="X558" s="143">
        <v>468804.39</v>
      </c>
      <c r="Y558" s="138">
        <v>9.7995928859133645</v>
      </c>
      <c r="AA558" s="141">
        <v>0</v>
      </c>
      <c r="AB558" s="154"/>
      <c r="AC558" s="123">
        <v>0</v>
      </c>
      <c r="AD558" s="123">
        <v>0</v>
      </c>
      <c r="AE558" s="123">
        <v>32149.100000000002</v>
      </c>
      <c r="AF558" s="123">
        <v>1140.03</v>
      </c>
      <c r="AG558" s="123">
        <v>0</v>
      </c>
      <c r="AH558" s="123">
        <v>0</v>
      </c>
      <c r="AI558" s="123">
        <v>14550.04</v>
      </c>
      <c r="AJ558" s="123">
        <v>0</v>
      </c>
      <c r="AK558" s="123">
        <v>0</v>
      </c>
      <c r="AL558" s="123">
        <v>0</v>
      </c>
      <c r="AM558" s="123">
        <v>0</v>
      </c>
      <c r="AN558" s="123">
        <v>0</v>
      </c>
      <c r="AO558" s="154"/>
      <c r="AP558" s="123">
        <v>103079.95</v>
      </c>
      <c r="AQ558" s="123">
        <v>0</v>
      </c>
      <c r="AR558" s="123">
        <v>0</v>
      </c>
      <c r="AS558" s="123">
        <v>0</v>
      </c>
      <c r="AT558" s="123">
        <v>-75.27</v>
      </c>
      <c r="AU558" s="123">
        <v>0</v>
      </c>
      <c r="AV558" s="123">
        <v>0</v>
      </c>
      <c r="AW558" s="123">
        <v>413638.88</v>
      </c>
      <c r="AX558" s="123">
        <v>0</v>
      </c>
      <c r="AY558" s="123">
        <v>0</v>
      </c>
      <c r="AZ558" s="123">
        <v>0</v>
      </c>
      <c r="BA558" s="123">
        <v>0</v>
      </c>
    </row>
    <row r="559" spans="1:53" s="46" customFormat="1" outlineLevel="2">
      <c r="A559" s="46" t="s">
        <v>1423</v>
      </c>
      <c r="B559" s="47" t="s">
        <v>1424</v>
      </c>
      <c r="C559" s="48" t="s">
        <v>1425</v>
      </c>
      <c r="D559" s="49"/>
      <c r="E559" s="50"/>
      <c r="F559" s="51">
        <v>0</v>
      </c>
      <c r="G559" s="51">
        <v>0</v>
      </c>
      <c r="H559" s="52">
        <v>0</v>
      </c>
      <c r="I559" s="53">
        <v>0</v>
      </c>
      <c r="J559" s="54"/>
      <c r="K559" s="51">
        <v>516643.56</v>
      </c>
      <c r="L559" s="51">
        <v>47839.17</v>
      </c>
      <c r="M559" s="52">
        <v>468804.39</v>
      </c>
      <c r="N559" s="53">
        <v>9.7995928859133645</v>
      </c>
      <c r="O559" s="55"/>
      <c r="P559" s="54"/>
      <c r="Q559" s="51">
        <v>0</v>
      </c>
      <c r="R559" s="51">
        <v>0</v>
      </c>
      <c r="S559" s="52">
        <v>0</v>
      </c>
      <c r="T559" s="53">
        <v>0</v>
      </c>
      <c r="U559" s="54"/>
      <c r="V559" s="51">
        <v>516643.56</v>
      </c>
      <c r="W559" s="51">
        <v>47839.17</v>
      </c>
      <c r="X559" s="52">
        <v>468804.39</v>
      </c>
      <c r="Y559" s="53">
        <v>9.7995928859133645</v>
      </c>
      <c r="Z559" s="56"/>
      <c r="AA559" s="57">
        <v>0</v>
      </c>
      <c r="AB559" s="58"/>
      <c r="AC559" s="59">
        <v>0</v>
      </c>
      <c r="AD559" s="59">
        <v>0</v>
      </c>
      <c r="AE559" s="59">
        <v>32149.100000000002</v>
      </c>
      <c r="AF559" s="59">
        <v>1140.03</v>
      </c>
      <c r="AG559" s="59">
        <v>0</v>
      </c>
      <c r="AH559" s="59">
        <v>0</v>
      </c>
      <c r="AI559" s="59">
        <v>14550.04</v>
      </c>
      <c r="AJ559" s="59">
        <v>0</v>
      </c>
      <c r="AK559" s="59">
        <v>0</v>
      </c>
      <c r="AL559" s="59">
        <v>0</v>
      </c>
      <c r="AM559" s="59">
        <v>0</v>
      </c>
      <c r="AN559" s="59">
        <v>0</v>
      </c>
      <c r="AO559" s="58"/>
      <c r="AP559" s="59">
        <v>103079.95</v>
      </c>
      <c r="AQ559" s="59">
        <v>0</v>
      </c>
      <c r="AR559" s="59">
        <v>0</v>
      </c>
      <c r="AS559" s="59">
        <v>0</v>
      </c>
      <c r="AT559" s="59">
        <v>-75.27</v>
      </c>
      <c r="AU559" s="59">
        <v>0</v>
      </c>
      <c r="AV559" s="59">
        <v>0</v>
      </c>
      <c r="AW559" s="59">
        <v>413638.88</v>
      </c>
      <c r="AX559" s="59">
        <v>0</v>
      </c>
      <c r="AY559" s="59">
        <v>0</v>
      </c>
      <c r="AZ559" s="59">
        <v>0</v>
      </c>
      <c r="BA559" s="59">
        <v>0</v>
      </c>
    </row>
    <row r="560" spans="1:53" s="153" customFormat="1">
      <c r="A560" s="119"/>
      <c r="B560" s="120"/>
      <c r="C560" s="145"/>
      <c r="D560" s="151"/>
      <c r="E560" s="151"/>
      <c r="F560" s="123"/>
      <c r="G560" s="123"/>
      <c r="H560" s="143"/>
      <c r="I560" s="144"/>
      <c r="J560" s="152"/>
      <c r="K560" s="123"/>
      <c r="L560" s="123"/>
      <c r="M560" s="143"/>
      <c r="N560" s="144"/>
      <c r="O560" s="193"/>
      <c r="P560" s="194"/>
      <c r="Q560" s="123"/>
      <c r="R560" s="123"/>
      <c r="S560" s="143"/>
      <c r="T560" s="144"/>
      <c r="U560" s="194"/>
      <c r="V560" s="123"/>
      <c r="W560" s="123"/>
      <c r="X560" s="143"/>
      <c r="Y560" s="138"/>
      <c r="AA560" s="141"/>
      <c r="AB560" s="154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54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</row>
    <row r="561" spans="1:53" s="153" customFormat="1" outlineLevel="2">
      <c r="A561" s="119"/>
      <c r="B561" s="120" t="s">
        <v>1426</v>
      </c>
      <c r="C561" s="145" t="s">
        <v>1427</v>
      </c>
      <c r="D561" s="151"/>
      <c r="E561" s="151"/>
      <c r="F561" s="123">
        <v>291651.30000000005</v>
      </c>
      <c r="G561" s="123">
        <v>216093.03200000001</v>
      </c>
      <c r="H561" s="143">
        <v>75558.26800000004</v>
      </c>
      <c r="I561" s="144">
        <v>0.34965619807676185</v>
      </c>
      <c r="J561" s="152"/>
      <c r="K561" s="123">
        <v>2497449.13</v>
      </c>
      <c r="L561" s="123">
        <v>2091691.9909999999</v>
      </c>
      <c r="M561" s="143">
        <v>405757.13899999997</v>
      </c>
      <c r="N561" s="144">
        <v>0.19398512818611255</v>
      </c>
      <c r="O561" s="193"/>
      <c r="P561" s="194"/>
      <c r="Q561" s="123">
        <v>699471.26</v>
      </c>
      <c r="R561" s="123">
        <v>574360.99900000007</v>
      </c>
      <c r="S561" s="143">
        <v>125110.26099999994</v>
      </c>
      <c r="T561" s="144">
        <v>0.21782513300489598</v>
      </c>
      <c r="U561" s="194"/>
      <c r="V561" s="123">
        <v>2681760.628</v>
      </c>
      <c r="W561" s="123">
        <v>1568444.811</v>
      </c>
      <c r="X561" s="143">
        <v>1113315.817</v>
      </c>
      <c r="Y561" s="138">
        <v>0.70982147997300493</v>
      </c>
      <c r="AA561" s="141">
        <v>-523247.18</v>
      </c>
      <c r="AB561" s="154"/>
      <c r="AC561" s="123">
        <v>537747.23999999987</v>
      </c>
      <c r="AD561" s="123">
        <v>21373.760000000002</v>
      </c>
      <c r="AE561" s="123">
        <v>124425.89100000002</v>
      </c>
      <c r="AF561" s="123">
        <v>216793.53399999999</v>
      </c>
      <c r="AG561" s="123">
        <v>250141.66800000001</v>
      </c>
      <c r="AH561" s="123">
        <v>218845.21200000003</v>
      </c>
      <c r="AI561" s="123">
        <v>9444.7970000000005</v>
      </c>
      <c r="AJ561" s="123">
        <v>138558.89000000001</v>
      </c>
      <c r="AK561" s="123">
        <v>149450.11300000001</v>
      </c>
      <c r="AL561" s="123">
        <v>208817.85399999999</v>
      </c>
      <c r="AM561" s="123">
        <v>216093.03200000001</v>
      </c>
      <c r="AN561" s="123">
        <v>184311.49799999999</v>
      </c>
      <c r="AO561" s="154"/>
      <c r="AP561" s="123">
        <v>210688.26</v>
      </c>
      <c r="AQ561" s="123">
        <v>119383.38</v>
      </c>
      <c r="AR561" s="123">
        <v>154845.82999999999</v>
      </c>
      <c r="AS561" s="123">
        <v>169392.75</v>
      </c>
      <c r="AT561" s="123">
        <v>149594.28</v>
      </c>
      <c r="AU561" s="123">
        <v>176495.41</v>
      </c>
      <c r="AV561" s="123">
        <v>192872.40000000002</v>
      </c>
      <c r="AW561" s="123">
        <v>624705.56000000006</v>
      </c>
      <c r="AX561" s="123">
        <v>214117.56</v>
      </c>
      <c r="AY561" s="123">
        <v>193702.39999999999</v>
      </c>
      <c r="AZ561" s="123">
        <v>291651.30000000005</v>
      </c>
      <c r="BA561" s="123">
        <v>21593.84</v>
      </c>
    </row>
    <row r="562" spans="1:53" s="46" customFormat="1" outlineLevel="2">
      <c r="B562" s="47" t="s">
        <v>1428</v>
      </c>
      <c r="C562" s="48" t="s">
        <v>1429</v>
      </c>
      <c r="D562" s="49"/>
      <c r="E562" s="50"/>
      <c r="F562" s="51"/>
      <c r="G562" s="51"/>
      <c r="H562" s="52"/>
      <c r="I562" s="53"/>
      <c r="J562" s="54"/>
      <c r="K562" s="51"/>
      <c r="L562" s="51"/>
      <c r="M562" s="52"/>
      <c r="N562" s="53"/>
      <c r="O562" s="55"/>
      <c r="P562" s="54"/>
      <c r="Q562" s="51"/>
      <c r="R562" s="51"/>
      <c r="S562" s="52"/>
      <c r="T562" s="53"/>
      <c r="U562" s="54"/>
      <c r="V562" s="51"/>
      <c r="W562" s="51"/>
      <c r="X562" s="52"/>
      <c r="Y562" s="53"/>
      <c r="Z562" s="56"/>
      <c r="AA562" s="57"/>
      <c r="AB562" s="58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8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</row>
    <row r="563" spans="1:53" s="46" customFormat="1" outlineLevel="2">
      <c r="B563" s="47"/>
      <c r="C563" s="48"/>
      <c r="D563" s="49"/>
      <c r="E563" s="50"/>
      <c r="F563" s="51"/>
      <c r="G563" s="51"/>
      <c r="H563" s="52"/>
      <c r="I563" s="53"/>
      <c r="J563" s="54"/>
      <c r="K563" s="51"/>
      <c r="L563" s="51"/>
      <c r="M563" s="52"/>
      <c r="N563" s="53"/>
      <c r="O563" s="55"/>
      <c r="P563" s="54"/>
      <c r="Q563" s="51"/>
      <c r="R563" s="51"/>
      <c r="S563" s="52"/>
      <c r="T563" s="53"/>
      <c r="U563" s="54"/>
      <c r="V563" s="51"/>
      <c r="W563" s="51"/>
      <c r="X563" s="52"/>
      <c r="Y563" s="53"/>
      <c r="Z563" s="56"/>
      <c r="AA563" s="57"/>
      <c r="AB563" s="58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8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</row>
    <row r="564" spans="1:53" s="46" customFormat="1" outlineLevel="2">
      <c r="A564" s="46" t="s">
        <v>1430</v>
      </c>
      <c r="B564" s="47" t="s">
        <v>1431</v>
      </c>
      <c r="C564" s="48" t="s">
        <v>1432</v>
      </c>
      <c r="D564" s="49"/>
      <c r="E564" s="50"/>
      <c r="F564" s="51">
        <v>0</v>
      </c>
      <c r="G564" s="51">
        <v>0</v>
      </c>
      <c r="H564" s="52">
        <v>0</v>
      </c>
      <c r="I564" s="53">
        <v>0</v>
      </c>
      <c r="J564" s="54"/>
      <c r="K564" s="51">
        <v>2682.4700000000003</v>
      </c>
      <c r="L564" s="51">
        <v>13.74</v>
      </c>
      <c r="M564" s="52">
        <v>2668.7300000000005</v>
      </c>
      <c r="N564" s="53" t="s">
        <v>157</v>
      </c>
      <c r="O564" s="55"/>
      <c r="P564" s="54"/>
      <c r="Q564" s="51">
        <v>0</v>
      </c>
      <c r="R564" s="51">
        <v>0</v>
      </c>
      <c r="S564" s="52">
        <v>0</v>
      </c>
      <c r="T564" s="53">
        <v>0</v>
      </c>
      <c r="U564" s="54"/>
      <c r="V564" s="51">
        <v>2682.4700000000003</v>
      </c>
      <c r="W564" s="51">
        <v>13.74</v>
      </c>
      <c r="X564" s="52">
        <v>2668.7300000000005</v>
      </c>
      <c r="Y564" s="53" t="s">
        <v>157</v>
      </c>
      <c r="Z564" s="56"/>
      <c r="AA564" s="57">
        <v>0</v>
      </c>
      <c r="AB564" s="58"/>
      <c r="AC564" s="59">
        <v>13.74</v>
      </c>
      <c r="AD564" s="59">
        <v>0</v>
      </c>
      <c r="AE564" s="59">
        <v>0</v>
      </c>
      <c r="AF564" s="59">
        <v>0</v>
      </c>
      <c r="AG564" s="59">
        <v>0</v>
      </c>
      <c r="AH564" s="59">
        <v>0</v>
      </c>
      <c r="AI564" s="59">
        <v>0</v>
      </c>
      <c r="AJ564" s="59">
        <v>0</v>
      </c>
      <c r="AK564" s="59">
        <v>0</v>
      </c>
      <c r="AL564" s="59">
        <v>0</v>
      </c>
      <c r="AM564" s="59">
        <v>0</v>
      </c>
      <c r="AN564" s="59">
        <v>0</v>
      </c>
      <c r="AO564" s="58"/>
      <c r="AP564" s="59">
        <v>2682.4700000000003</v>
      </c>
      <c r="AQ564" s="59">
        <v>0</v>
      </c>
      <c r="AR564" s="59">
        <v>0</v>
      </c>
      <c r="AS564" s="59">
        <v>0</v>
      </c>
      <c r="AT564" s="59">
        <v>0</v>
      </c>
      <c r="AU564" s="59">
        <v>0</v>
      </c>
      <c r="AV564" s="59">
        <v>0</v>
      </c>
      <c r="AW564" s="59">
        <v>0</v>
      </c>
      <c r="AX564" s="59">
        <v>0</v>
      </c>
      <c r="AY564" s="59">
        <v>0</v>
      </c>
      <c r="AZ564" s="59">
        <v>0</v>
      </c>
      <c r="BA564" s="59">
        <v>0</v>
      </c>
    </row>
    <row r="565" spans="1:53" s="46" customFormat="1" outlineLevel="2">
      <c r="A565" s="46" t="s">
        <v>1433</v>
      </c>
      <c r="B565" s="47" t="s">
        <v>1434</v>
      </c>
      <c r="C565" s="48" t="s">
        <v>1435</v>
      </c>
      <c r="D565" s="49"/>
      <c r="E565" s="50"/>
      <c r="F565" s="51">
        <v>0</v>
      </c>
      <c r="G565" s="51">
        <v>0</v>
      </c>
      <c r="H565" s="52">
        <v>0</v>
      </c>
      <c r="I565" s="53">
        <v>0</v>
      </c>
      <c r="J565" s="54"/>
      <c r="K565" s="51">
        <v>2682.4700000000003</v>
      </c>
      <c r="L565" s="51">
        <v>13.74</v>
      </c>
      <c r="M565" s="52">
        <v>2668.7300000000005</v>
      </c>
      <c r="N565" s="53" t="s">
        <v>157</v>
      </c>
      <c r="O565" s="55"/>
      <c r="P565" s="54"/>
      <c r="Q565" s="51">
        <v>0</v>
      </c>
      <c r="R565" s="51">
        <v>0</v>
      </c>
      <c r="S565" s="52">
        <v>0</v>
      </c>
      <c r="T565" s="53">
        <v>0</v>
      </c>
      <c r="U565" s="54"/>
      <c r="V565" s="51">
        <v>2682.4700000000003</v>
      </c>
      <c r="W565" s="51">
        <v>13.74</v>
      </c>
      <c r="X565" s="52">
        <v>2668.7300000000005</v>
      </c>
      <c r="Y565" s="53" t="s">
        <v>157</v>
      </c>
      <c r="Z565" s="56"/>
      <c r="AA565" s="57">
        <v>0</v>
      </c>
      <c r="AB565" s="58"/>
      <c r="AC565" s="59">
        <v>13.74</v>
      </c>
      <c r="AD565" s="59">
        <v>0</v>
      </c>
      <c r="AE565" s="59">
        <v>0</v>
      </c>
      <c r="AF565" s="59">
        <v>0</v>
      </c>
      <c r="AG565" s="59">
        <v>0</v>
      </c>
      <c r="AH565" s="59">
        <v>0</v>
      </c>
      <c r="AI565" s="59">
        <v>0</v>
      </c>
      <c r="AJ565" s="59">
        <v>0</v>
      </c>
      <c r="AK565" s="59">
        <v>0</v>
      </c>
      <c r="AL565" s="59">
        <v>0</v>
      </c>
      <c r="AM565" s="59">
        <v>0</v>
      </c>
      <c r="AN565" s="59">
        <v>0</v>
      </c>
      <c r="AO565" s="58"/>
      <c r="AP565" s="59">
        <v>2682.4700000000003</v>
      </c>
      <c r="AQ565" s="59">
        <v>0</v>
      </c>
      <c r="AR565" s="59">
        <v>0</v>
      </c>
      <c r="AS565" s="59">
        <v>0</v>
      </c>
      <c r="AT565" s="59">
        <v>0</v>
      </c>
      <c r="AU565" s="59">
        <v>0</v>
      </c>
      <c r="AV565" s="59">
        <v>0</v>
      </c>
      <c r="AW565" s="59">
        <v>0</v>
      </c>
      <c r="AX565" s="59">
        <v>0</v>
      </c>
      <c r="AY565" s="59">
        <v>0</v>
      </c>
      <c r="AZ565" s="59">
        <v>0</v>
      </c>
      <c r="BA565" s="59">
        <v>0</v>
      </c>
    </row>
    <row r="566" spans="1:53" s="46" customFormat="1" outlineLevel="2">
      <c r="B566" s="47"/>
      <c r="C566" s="48"/>
      <c r="D566" s="49"/>
      <c r="E566" s="50"/>
      <c r="F566" s="51"/>
      <c r="G566" s="51"/>
      <c r="H566" s="52"/>
      <c r="I566" s="53"/>
      <c r="J566" s="54"/>
      <c r="K566" s="51"/>
      <c r="L566" s="51"/>
      <c r="M566" s="52"/>
      <c r="N566" s="53"/>
      <c r="O566" s="55"/>
      <c r="P566" s="54"/>
      <c r="Q566" s="51"/>
      <c r="R566" s="51"/>
      <c r="S566" s="52"/>
      <c r="T566" s="53"/>
      <c r="U566" s="54"/>
      <c r="V566" s="51"/>
      <c r="W566" s="51"/>
      <c r="X566" s="52"/>
      <c r="Y566" s="53"/>
      <c r="Z566" s="56"/>
      <c r="AA566" s="57"/>
      <c r="AB566" s="58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8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</row>
    <row r="567" spans="1:53" s="46" customFormat="1" outlineLevel="2">
      <c r="A567" s="46" t="s">
        <v>1436</v>
      </c>
      <c r="B567" s="47" t="s">
        <v>1437</v>
      </c>
      <c r="C567" s="48" t="s">
        <v>1438</v>
      </c>
      <c r="D567" s="49"/>
      <c r="E567" s="50"/>
      <c r="F567" s="51">
        <v>0</v>
      </c>
      <c r="G567" s="51">
        <v>0</v>
      </c>
      <c r="H567" s="52">
        <v>0</v>
      </c>
      <c r="I567" s="53">
        <v>0</v>
      </c>
      <c r="J567" s="54"/>
      <c r="K567" s="51">
        <v>0</v>
      </c>
      <c r="L567" s="51">
        <v>0</v>
      </c>
      <c r="M567" s="52">
        <v>0</v>
      </c>
      <c r="N567" s="53">
        <v>0</v>
      </c>
      <c r="O567" s="55"/>
      <c r="P567" s="54"/>
      <c r="Q567" s="51">
        <v>0</v>
      </c>
      <c r="R567" s="51">
        <v>0</v>
      </c>
      <c r="S567" s="52">
        <v>0</v>
      </c>
      <c r="T567" s="53">
        <v>0</v>
      </c>
      <c r="U567" s="54"/>
      <c r="V567" s="51">
        <v>0</v>
      </c>
      <c r="W567" s="51">
        <v>0</v>
      </c>
      <c r="X567" s="52">
        <v>0</v>
      </c>
      <c r="Y567" s="53">
        <v>0</v>
      </c>
      <c r="Z567" s="56"/>
      <c r="AA567" s="57">
        <v>0</v>
      </c>
      <c r="AB567" s="58"/>
      <c r="AC567" s="59">
        <v>0</v>
      </c>
      <c r="AD567" s="59">
        <v>0</v>
      </c>
      <c r="AE567" s="59">
        <v>0</v>
      </c>
      <c r="AF567" s="59">
        <v>0</v>
      </c>
      <c r="AG567" s="59">
        <v>0</v>
      </c>
      <c r="AH567" s="59">
        <v>0</v>
      </c>
      <c r="AI567" s="59">
        <v>0</v>
      </c>
      <c r="AJ567" s="59">
        <v>0</v>
      </c>
      <c r="AK567" s="59">
        <v>0</v>
      </c>
      <c r="AL567" s="59">
        <v>0</v>
      </c>
      <c r="AM567" s="59">
        <v>0</v>
      </c>
      <c r="AN567" s="59">
        <v>0</v>
      </c>
      <c r="AO567" s="58"/>
      <c r="AP567" s="59">
        <v>0</v>
      </c>
      <c r="AQ567" s="59">
        <v>0</v>
      </c>
      <c r="AR567" s="59">
        <v>0</v>
      </c>
      <c r="AS567" s="59">
        <v>0</v>
      </c>
      <c r="AT567" s="59">
        <v>0</v>
      </c>
      <c r="AU567" s="59">
        <v>0</v>
      </c>
      <c r="AV567" s="59">
        <v>0</v>
      </c>
      <c r="AW567" s="59">
        <v>0</v>
      </c>
      <c r="AX567" s="59">
        <v>0</v>
      </c>
      <c r="AY567" s="59">
        <v>0</v>
      </c>
      <c r="AZ567" s="59">
        <v>0</v>
      </c>
      <c r="BA567" s="59">
        <v>0</v>
      </c>
    </row>
    <row r="568" spans="1:53" s="153" customFormat="1">
      <c r="A568" s="119"/>
      <c r="B568" s="120"/>
      <c r="C568" s="145"/>
      <c r="D568" s="151"/>
      <c r="E568" s="151"/>
      <c r="F568" s="123"/>
      <c r="G568" s="123"/>
      <c r="H568" s="143"/>
      <c r="I568" s="144"/>
      <c r="J568" s="152"/>
      <c r="K568" s="123"/>
      <c r="L568" s="123"/>
      <c r="M568" s="143"/>
      <c r="N568" s="144"/>
      <c r="O568" s="193"/>
      <c r="P568" s="194"/>
      <c r="Q568" s="123"/>
      <c r="R568" s="123"/>
      <c r="S568" s="143"/>
      <c r="T568" s="144"/>
      <c r="U568" s="194"/>
      <c r="V568" s="123"/>
      <c r="W568" s="123"/>
      <c r="X568" s="143"/>
      <c r="Y568" s="138"/>
      <c r="AA568" s="141"/>
      <c r="AB568" s="154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54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</row>
    <row r="569" spans="1:53" s="153" customFormat="1" outlineLevel="2">
      <c r="A569" s="119" t="s">
        <v>1439</v>
      </c>
      <c r="B569" s="120" t="s">
        <v>1440</v>
      </c>
      <c r="C569" s="145" t="s">
        <v>1441</v>
      </c>
      <c r="D569" s="151"/>
      <c r="E569" s="151"/>
      <c r="F569" s="123">
        <v>79964.31</v>
      </c>
      <c r="G569" s="123">
        <v>76718.94</v>
      </c>
      <c r="H569" s="143">
        <v>3245.3699999999953</v>
      </c>
      <c r="I569" s="144">
        <v>4.2302070388355151E-2</v>
      </c>
      <c r="J569" s="152"/>
      <c r="K569" s="123">
        <v>2874203.34</v>
      </c>
      <c r="L569" s="123">
        <v>850660.14</v>
      </c>
      <c r="M569" s="143">
        <v>2023543.1999999997</v>
      </c>
      <c r="N569" s="144">
        <v>2.3787916053054978</v>
      </c>
      <c r="O569" s="193"/>
      <c r="P569" s="194"/>
      <c r="Q569" s="123">
        <v>252609.15</v>
      </c>
      <c r="R569" s="123">
        <v>226961.24</v>
      </c>
      <c r="S569" s="143">
        <v>25647.910000000003</v>
      </c>
      <c r="T569" s="144">
        <v>0.11300568326115951</v>
      </c>
      <c r="U569" s="194"/>
      <c r="V569" s="123">
        <v>2958510.9099999997</v>
      </c>
      <c r="W569" s="123">
        <v>3521604.89</v>
      </c>
      <c r="X569" s="143">
        <v>-563093.98000000045</v>
      </c>
      <c r="Y569" s="138">
        <v>-0.15989697810761513</v>
      </c>
      <c r="AA569" s="141">
        <v>2670944.75</v>
      </c>
      <c r="AB569" s="154"/>
      <c r="AC569" s="123">
        <v>78199.72</v>
      </c>
      <c r="AD569" s="123">
        <v>85059.69</v>
      </c>
      <c r="AE569" s="123">
        <v>83104.3</v>
      </c>
      <c r="AF569" s="123">
        <v>73628.960000000006</v>
      </c>
      <c r="AG569" s="123">
        <v>75040.320000000007</v>
      </c>
      <c r="AH569" s="123">
        <v>73717.509999999995</v>
      </c>
      <c r="AI569" s="123">
        <v>76696.5</v>
      </c>
      <c r="AJ569" s="123">
        <v>78251.900000000009</v>
      </c>
      <c r="AK569" s="123">
        <v>73792.17</v>
      </c>
      <c r="AL569" s="123">
        <v>76450.13</v>
      </c>
      <c r="AM569" s="123">
        <v>76718.94</v>
      </c>
      <c r="AN569" s="123">
        <v>84307.57</v>
      </c>
      <c r="AO569" s="154"/>
      <c r="AP569" s="123">
        <v>75256.180000000008</v>
      </c>
      <c r="AQ569" s="123">
        <v>80773.06</v>
      </c>
      <c r="AR569" s="123">
        <v>2088520.48</v>
      </c>
      <c r="AS569" s="123">
        <v>76470.41</v>
      </c>
      <c r="AT569" s="123">
        <v>74633.27</v>
      </c>
      <c r="AU569" s="123">
        <v>79206.740000000005</v>
      </c>
      <c r="AV569" s="123">
        <v>73251.92</v>
      </c>
      <c r="AW569" s="123">
        <v>73482.13</v>
      </c>
      <c r="AX569" s="123">
        <v>97436.55</v>
      </c>
      <c r="AY569" s="123">
        <v>75208.290000000008</v>
      </c>
      <c r="AZ569" s="123">
        <v>79964.31</v>
      </c>
      <c r="BA569" s="123">
        <v>86.23</v>
      </c>
    </row>
    <row r="570" spans="1:53" s="46" customFormat="1" outlineLevel="2">
      <c r="A570" s="46" t="s">
        <v>1442</v>
      </c>
      <c r="B570" s="47" t="s">
        <v>1443</v>
      </c>
      <c r="C570" s="48" t="s">
        <v>1444</v>
      </c>
      <c r="D570" s="49"/>
      <c r="E570" s="50"/>
      <c r="F570" s="51">
        <v>79964.31</v>
      </c>
      <c r="G570" s="51">
        <v>76718.94</v>
      </c>
      <c r="H570" s="52">
        <v>3245.3699999999953</v>
      </c>
      <c r="I570" s="53">
        <v>4.2302070388355151E-2</v>
      </c>
      <c r="J570" s="54"/>
      <c r="K570" s="51">
        <v>2874203.34</v>
      </c>
      <c r="L570" s="51">
        <v>850660.14</v>
      </c>
      <c r="M570" s="52">
        <v>2023543.1999999997</v>
      </c>
      <c r="N570" s="53">
        <v>2.3787916053054978</v>
      </c>
      <c r="O570" s="55"/>
      <c r="P570" s="54"/>
      <c r="Q570" s="51">
        <v>252609.15</v>
      </c>
      <c r="R570" s="51">
        <v>226961.24</v>
      </c>
      <c r="S570" s="52">
        <v>25647.910000000003</v>
      </c>
      <c r="T570" s="53">
        <v>0.11300568326115951</v>
      </c>
      <c r="U570" s="54"/>
      <c r="V570" s="51">
        <v>2958510.9099999997</v>
      </c>
      <c r="W570" s="51">
        <v>3521604.89</v>
      </c>
      <c r="X570" s="52">
        <v>-563093.98000000045</v>
      </c>
      <c r="Y570" s="53">
        <v>-0.15989697810761513</v>
      </c>
      <c r="Z570" s="56"/>
      <c r="AA570" s="57">
        <v>2670944.75</v>
      </c>
      <c r="AB570" s="58"/>
      <c r="AC570" s="59">
        <v>78199.72</v>
      </c>
      <c r="AD570" s="59">
        <v>85059.69</v>
      </c>
      <c r="AE570" s="59">
        <v>83104.3</v>
      </c>
      <c r="AF570" s="59">
        <v>73628.960000000006</v>
      </c>
      <c r="AG570" s="59">
        <v>75040.320000000007</v>
      </c>
      <c r="AH570" s="59">
        <v>73717.509999999995</v>
      </c>
      <c r="AI570" s="59">
        <v>76696.5</v>
      </c>
      <c r="AJ570" s="59">
        <v>78251.900000000009</v>
      </c>
      <c r="AK570" s="59">
        <v>73792.17</v>
      </c>
      <c r="AL570" s="59">
        <v>76450.13</v>
      </c>
      <c r="AM570" s="59">
        <v>76718.94</v>
      </c>
      <c r="AN570" s="59">
        <v>84307.57</v>
      </c>
      <c r="AO570" s="58"/>
      <c r="AP570" s="59">
        <v>75256.180000000008</v>
      </c>
      <c r="AQ570" s="59">
        <v>80773.06</v>
      </c>
      <c r="AR570" s="59">
        <v>2088520.48</v>
      </c>
      <c r="AS570" s="59">
        <v>76470.41</v>
      </c>
      <c r="AT570" s="59">
        <v>74633.27</v>
      </c>
      <c r="AU570" s="59">
        <v>79206.740000000005</v>
      </c>
      <c r="AV570" s="59">
        <v>73251.92</v>
      </c>
      <c r="AW570" s="59">
        <v>73482.13</v>
      </c>
      <c r="AX570" s="59">
        <v>97436.55</v>
      </c>
      <c r="AY570" s="59">
        <v>75208.290000000008</v>
      </c>
      <c r="AZ570" s="59">
        <v>79964.31</v>
      </c>
      <c r="BA570" s="59">
        <v>86.23</v>
      </c>
    </row>
    <row r="571" spans="1:53" s="153" customFormat="1">
      <c r="A571" s="119"/>
      <c r="B571" s="120"/>
      <c r="C571" s="173"/>
      <c r="D571" s="174"/>
      <c r="E571" s="174"/>
      <c r="F571" s="175"/>
      <c r="G571" s="175"/>
      <c r="H571" s="176"/>
      <c r="I571" s="177"/>
      <c r="J571" s="178"/>
      <c r="K571" s="175"/>
      <c r="L571" s="175"/>
      <c r="M571" s="176"/>
      <c r="N571" s="177"/>
      <c r="O571" s="179"/>
      <c r="P571" s="180"/>
      <c r="Q571" s="175"/>
      <c r="R571" s="175"/>
      <c r="S571" s="176"/>
      <c r="T571" s="177"/>
      <c r="U571" s="180"/>
      <c r="V571" s="175"/>
      <c r="W571" s="175"/>
      <c r="X571" s="176"/>
      <c r="Y571" s="181"/>
      <c r="Z571" s="182"/>
      <c r="AA571" s="183"/>
      <c r="AB571" s="184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84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</row>
    <row r="572" spans="1:53" s="153" customFormat="1" outlineLevel="2">
      <c r="A572" s="119" t="s">
        <v>1445</v>
      </c>
      <c r="B572" s="120" t="s">
        <v>1446</v>
      </c>
      <c r="C572" s="145" t="s">
        <v>1447</v>
      </c>
      <c r="D572" s="151"/>
      <c r="E572" s="151"/>
      <c r="F572" s="123">
        <v>0</v>
      </c>
      <c r="G572" s="123">
        <v>0</v>
      </c>
      <c r="H572" s="143">
        <v>0</v>
      </c>
      <c r="I572" s="144">
        <v>0</v>
      </c>
      <c r="J572" s="152"/>
      <c r="K572" s="123">
        <v>0</v>
      </c>
      <c r="L572" s="123">
        <v>0</v>
      </c>
      <c r="M572" s="143">
        <v>0</v>
      </c>
      <c r="N572" s="144">
        <v>0</v>
      </c>
      <c r="O572" s="193"/>
      <c r="P572" s="194"/>
      <c r="Q572" s="123">
        <v>0</v>
      </c>
      <c r="R572" s="123">
        <v>0</v>
      </c>
      <c r="S572" s="143">
        <v>0</v>
      </c>
      <c r="T572" s="144">
        <v>0</v>
      </c>
      <c r="U572" s="194"/>
      <c r="V572" s="123">
        <v>0</v>
      </c>
      <c r="W572" s="123">
        <v>0</v>
      </c>
      <c r="X572" s="143">
        <v>0</v>
      </c>
      <c r="Y572" s="138">
        <v>0</v>
      </c>
      <c r="AA572" s="141">
        <v>0</v>
      </c>
      <c r="AB572" s="154"/>
      <c r="AC572" s="123">
        <v>0</v>
      </c>
      <c r="AD572" s="123">
        <v>0</v>
      </c>
      <c r="AE572" s="123">
        <v>0</v>
      </c>
      <c r="AF572" s="123">
        <v>0</v>
      </c>
      <c r="AG572" s="123">
        <v>0</v>
      </c>
      <c r="AH572" s="123">
        <v>0</v>
      </c>
      <c r="AI572" s="123">
        <v>0</v>
      </c>
      <c r="AJ572" s="123">
        <v>0</v>
      </c>
      <c r="AK572" s="123">
        <v>0</v>
      </c>
      <c r="AL572" s="123">
        <v>0</v>
      </c>
      <c r="AM572" s="123">
        <v>0</v>
      </c>
      <c r="AN572" s="123">
        <v>0</v>
      </c>
      <c r="AO572" s="154"/>
      <c r="AP572" s="123">
        <v>0</v>
      </c>
      <c r="AQ572" s="123">
        <v>0</v>
      </c>
      <c r="AR572" s="123">
        <v>0</v>
      </c>
      <c r="AS572" s="123">
        <v>0</v>
      </c>
      <c r="AT572" s="123">
        <v>0</v>
      </c>
      <c r="AU572" s="123">
        <v>0</v>
      </c>
      <c r="AV572" s="123">
        <v>0</v>
      </c>
      <c r="AW572" s="123">
        <v>0</v>
      </c>
      <c r="AX572" s="123">
        <v>0</v>
      </c>
      <c r="AY572" s="123">
        <v>0</v>
      </c>
      <c r="AZ572" s="123">
        <v>0</v>
      </c>
      <c r="BA572" s="123">
        <v>0</v>
      </c>
    </row>
    <row r="573" spans="1:53" s="153" customFormat="1">
      <c r="A573" s="119"/>
      <c r="B573" s="120"/>
      <c r="C573" s="185"/>
      <c r="D573" s="186"/>
      <c r="E573" s="186"/>
      <c r="F573" s="187"/>
      <c r="G573" s="187"/>
      <c r="H573" s="188"/>
      <c r="I573" s="189"/>
      <c r="J573" s="152"/>
      <c r="K573" s="187"/>
      <c r="L573" s="187"/>
      <c r="M573" s="188"/>
      <c r="N573" s="189"/>
      <c r="O573" s="89"/>
      <c r="P573" s="172"/>
      <c r="Q573" s="187"/>
      <c r="R573" s="187"/>
      <c r="S573" s="188"/>
      <c r="T573" s="189"/>
      <c r="U573" s="172"/>
      <c r="V573" s="187"/>
      <c r="W573" s="187"/>
      <c r="X573" s="188"/>
      <c r="Y573" s="190"/>
      <c r="AA573" s="191"/>
      <c r="AB573" s="154"/>
      <c r="AC573" s="187"/>
      <c r="AD573" s="187"/>
      <c r="AE573" s="187"/>
      <c r="AF573" s="187"/>
      <c r="AG573" s="187"/>
      <c r="AH573" s="187"/>
      <c r="AI573" s="187"/>
      <c r="AJ573" s="187"/>
      <c r="AK573" s="187"/>
      <c r="AL573" s="187"/>
      <c r="AM573" s="187"/>
      <c r="AN573" s="187"/>
      <c r="AO573" s="154"/>
      <c r="AP573" s="187"/>
      <c r="AQ573" s="187"/>
      <c r="AR573" s="187"/>
      <c r="AS573" s="187"/>
      <c r="AT573" s="187"/>
      <c r="AU573" s="187"/>
      <c r="AV573" s="187"/>
      <c r="AW573" s="187"/>
      <c r="AX573" s="187"/>
      <c r="AY573" s="187"/>
      <c r="AZ573" s="187"/>
      <c r="BA573" s="187"/>
    </row>
    <row r="574" spans="1:53" s="119" customFormat="1">
      <c r="A574" s="119" t="s">
        <v>1448</v>
      </c>
      <c r="B574" s="120" t="s">
        <v>1449</v>
      </c>
      <c r="C574" s="128" t="s">
        <v>1450</v>
      </c>
      <c r="D574" s="129"/>
      <c r="E574" s="129"/>
      <c r="F574" s="124">
        <v>0.34</v>
      </c>
      <c r="G574" s="124">
        <v>-3931.04</v>
      </c>
      <c r="H574" s="124">
        <v>3931.38</v>
      </c>
      <c r="I574" s="124">
        <v>1.0000864911066791</v>
      </c>
      <c r="J574" s="130"/>
      <c r="K574" s="131">
        <v>34774.6</v>
      </c>
      <c r="L574" s="131">
        <v>346</v>
      </c>
      <c r="M574" s="131">
        <v>34428.6</v>
      </c>
      <c r="N574" s="132" t="s">
        <v>157</v>
      </c>
      <c r="O574" s="124"/>
      <c r="P574" s="130"/>
      <c r="Q574" s="124">
        <v>531.91999999999996</v>
      </c>
      <c r="R574" s="124">
        <v>-3931.04</v>
      </c>
      <c r="S574" s="124">
        <v>4462.96</v>
      </c>
      <c r="T574" s="124">
        <v>1.1353127925434492</v>
      </c>
      <c r="U574" s="130"/>
      <c r="V574" s="124">
        <v>34811.14</v>
      </c>
      <c r="W574" s="124">
        <v>346</v>
      </c>
      <c r="X574" s="124">
        <v>34465.14</v>
      </c>
      <c r="Y574" s="124" t="s">
        <v>157</v>
      </c>
      <c r="Z574" s="124"/>
      <c r="AA574" s="133">
        <v>0</v>
      </c>
      <c r="AB574" s="134"/>
      <c r="AC574" s="131">
        <v>42.07</v>
      </c>
      <c r="AD574" s="131">
        <v>281.61</v>
      </c>
      <c r="AE574" s="131">
        <v>0.18</v>
      </c>
      <c r="AF574" s="131">
        <v>0.89</v>
      </c>
      <c r="AG574" s="131">
        <v>0</v>
      </c>
      <c r="AH574" s="131">
        <v>3948.39</v>
      </c>
      <c r="AI574" s="131">
        <v>3.9</v>
      </c>
      <c r="AJ574" s="131">
        <v>0</v>
      </c>
      <c r="AK574" s="131">
        <v>0</v>
      </c>
      <c r="AL574" s="131">
        <v>0</v>
      </c>
      <c r="AM574" s="131">
        <v>-3931.04</v>
      </c>
      <c r="AN574" s="131">
        <v>36.54</v>
      </c>
      <c r="AO574" s="134"/>
      <c r="AP574" s="131">
        <v>1.93</v>
      </c>
      <c r="AQ574" s="131">
        <v>0</v>
      </c>
      <c r="AR574" s="131">
        <v>2549.5</v>
      </c>
      <c r="AS574" s="131">
        <v>169.87</v>
      </c>
      <c r="AT574" s="131">
        <v>31521.38</v>
      </c>
      <c r="AU574" s="131">
        <v>0</v>
      </c>
      <c r="AV574" s="131">
        <v>0</v>
      </c>
      <c r="AW574" s="131">
        <v>0</v>
      </c>
      <c r="AX574" s="131">
        <v>395.90000000000003</v>
      </c>
      <c r="AY574" s="131">
        <v>135.68</v>
      </c>
      <c r="AZ574" s="131">
        <v>0.34</v>
      </c>
      <c r="BA574" s="131">
        <v>0</v>
      </c>
    </row>
    <row r="575" spans="1:53" s="153" customFormat="1" outlineLevel="2">
      <c r="A575" s="119" t="s">
        <v>1451</v>
      </c>
      <c r="B575" s="120" t="s">
        <v>1452</v>
      </c>
      <c r="C575" s="197" t="s">
        <v>1453</v>
      </c>
      <c r="D575" s="198"/>
      <c r="E575" s="198"/>
      <c r="F575" s="199">
        <v>0</v>
      </c>
      <c r="G575" s="199">
        <v>0</v>
      </c>
      <c r="H575" s="199">
        <v>0</v>
      </c>
      <c r="I575" s="200">
        <v>0</v>
      </c>
      <c r="J575" s="152"/>
      <c r="K575" s="199">
        <v>-139938.80000000002</v>
      </c>
      <c r="L575" s="199">
        <v>0</v>
      </c>
      <c r="M575" s="199">
        <v>-139938.80000000002</v>
      </c>
      <c r="N575" s="200" t="s">
        <v>157</v>
      </c>
      <c r="O575" s="201"/>
      <c r="P575" s="202"/>
      <c r="Q575" s="199">
        <v>-139938.80000000002</v>
      </c>
      <c r="R575" s="199">
        <v>0</v>
      </c>
      <c r="S575" s="199">
        <v>-139938.80000000002</v>
      </c>
      <c r="T575" s="200" t="s">
        <v>157</v>
      </c>
      <c r="U575" s="202"/>
      <c r="V575" s="199">
        <v>-139938.80000000002</v>
      </c>
      <c r="W575" s="199">
        <v>210982.39999999999</v>
      </c>
      <c r="X575" s="199">
        <v>-350921.2</v>
      </c>
      <c r="Y575" s="203">
        <v>-1.6632723867014501</v>
      </c>
      <c r="AA575" s="204">
        <v>210982.39999999999</v>
      </c>
      <c r="AB575" s="154"/>
      <c r="AC575" s="199">
        <v>0</v>
      </c>
      <c r="AD575" s="199">
        <v>0</v>
      </c>
      <c r="AE575" s="199">
        <v>0</v>
      </c>
      <c r="AF575" s="199">
        <v>0</v>
      </c>
      <c r="AG575" s="199">
        <v>0</v>
      </c>
      <c r="AH575" s="199">
        <v>0</v>
      </c>
      <c r="AI575" s="199">
        <v>0</v>
      </c>
      <c r="AJ575" s="199">
        <v>0</v>
      </c>
      <c r="AK575" s="199">
        <v>0</v>
      </c>
      <c r="AL575" s="199">
        <v>0</v>
      </c>
      <c r="AM575" s="199">
        <v>0</v>
      </c>
      <c r="AN575" s="199">
        <v>0</v>
      </c>
      <c r="AO575" s="154"/>
      <c r="AP575" s="199">
        <v>0</v>
      </c>
      <c r="AQ575" s="199">
        <v>0</v>
      </c>
      <c r="AR575" s="199">
        <v>0</v>
      </c>
      <c r="AS575" s="199">
        <v>0</v>
      </c>
      <c r="AT575" s="199">
        <v>0</v>
      </c>
      <c r="AU575" s="199">
        <v>0</v>
      </c>
      <c r="AV575" s="199">
        <v>0</v>
      </c>
      <c r="AW575" s="199">
        <v>0</v>
      </c>
      <c r="AX575" s="199">
        <v>-139938.80000000002</v>
      </c>
      <c r="AY575" s="199">
        <v>0</v>
      </c>
      <c r="AZ575" s="199">
        <v>0</v>
      </c>
      <c r="BA575" s="199">
        <v>0</v>
      </c>
    </row>
    <row r="576" spans="1:53" s="46" customFormat="1" outlineLevel="2">
      <c r="A576" s="46" t="s">
        <v>1454</v>
      </c>
      <c r="B576" s="47" t="s">
        <v>1455</v>
      </c>
      <c r="C576" s="48" t="s">
        <v>1456</v>
      </c>
      <c r="D576" s="49"/>
      <c r="E576" s="50"/>
      <c r="F576" s="51">
        <v>0.34</v>
      </c>
      <c r="G576" s="51">
        <v>-3931.04</v>
      </c>
      <c r="H576" s="52">
        <v>3931.38</v>
      </c>
      <c r="I576" s="53">
        <v>1.0000864911066791</v>
      </c>
      <c r="J576" s="54"/>
      <c r="K576" s="51">
        <v>-105164.20000000001</v>
      </c>
      <c r="L576" s="51">
        <v>346</v>
      </c>
      <c r="M576" s="52">
        <v>-105510.20000000001</v>
      </c>
      <c r="N576" s="53" t="s">
        <v>157</v>
      </c>
      <c r="O576" s="55"/>
      <c r="P576" s="54"/>
      <c r="Q576" s="51">
        <v>-139406.88</v>
      </c>
      <c r="R576" s="51">
        <v>-3931.04</v>
      </c>
      <c r="S576" s="52">
        <v>-135475.84</v>
      </c>
      <c r="T576" s="53" t="s">
        <v>157</v>
      </c>
      <c r="U576" s="54"/>
      <c r="V576" s="51">
        <v>-105127.66000000002</v>
      </c>
      <c r="W576" s="51">
        <v>211328.4</v>
      </c>
      <c r="X576" s="52">
        <v>-316456.06</v>
      </c>
      <c r="Y576" s="53">
        <v>-1.4974611079249169</v>
      </c>
      <c r="Z576" s="56"/>
      <c r="AA576" s="57">
        <v>210982.39999999999</v>
      </c>
      <c r="AB576" s="58"/>
      <c r="AC576" s="59">
        <v>42.07</v>
      </c>
      <c r="AD576" s="59">
        <v>281.61</v>
      </c>
      <c r="AE576" s="59">
        <v>0.18</v>
      </c>
      <c r="AF576" s="59">
        <v>0.89</v>
      </c>
      <c r="AG576" s="59">
        <v>0</v>
      </c>
      <c r="AH576" s="59">
        <v>3948.39</v>
      </c>
      <c r="AI576" s="59">
        <v>3.9</v>
      </c>
      <c r="AJ576" s="59">
        <v>0</v>
      </c>
      <c r="AK576" s="59">
        <v>0</v>
      </c>
      <c r="AL576" s="59">
        <v>0</v>
      </c>
      <c r="AM576" s="59">
        <v>-3931.04</v>
      </c>
      <c r="AN576" s="59">
        <v>36.54</v>
      </c>
      <c r="AO576" s="58"/>
      <c r="AP576" s="59">
        <v>1.93</v>
      </c>
      <c r="AQ576" s="59">
        <v>0</v>
      </c>
      <c r="AR576" s="59">
        <v>2549.5</v>
      </c>
      <c r="AS576" s="59">
        <v>169.87</v>
      </c>
      <c r="AT576" s="59">
        <v>31521.38</v>
      </c>
      <c r="AU576" s="59">
        <v>0</v>
      </c>
      <c r="AV576" s="59">
        <v>0</v>
      </c>
      <c r="AW576" s="59">
        <v>0</v>
      </c>
      <c r="AX576" s="59">
        <v>-139542.90000000002</v>
      </c>
      <c r="AY576" s="59">
        <v>135.68</v>
      </c>
      <c r="AZ576" s="59">
        <v>0.34</v>
      </c>
      <c r="BA576" s="59">
        <v>0</v>
      </c>
    </row>
    <row r="577" spans="1:53" s="153" customFormat="1">
      <c r="A577" s="119"/>
      <c r="B577" s="120"/>
      <c r="C577" s="145"/>
      <c r="D577" s="151"/>
      <c r="E577" s="151"/>
      <c r="F577" s="123"/>
      <c r="G577" s="123"/>
      <c r="H577" s="143"/>
      <c r="I577" s="144"/>
      <c r="J577" s="152"/>
      <c r="K577" s="123"/>
      <c r="L577" s="123"/>
      <c r="M577" s="143"/>
      <c r="N577" s="144"/>
      <c r="O577" s="193"/>
      <c r="P577" s="194"/>
      <c r="Q577" s="123"/>
      <c r="R577" s="123"/>
      <c r="S577" s="143"/>
      <c r="T577" s="144"/>
      <c r="U577" s="194"/>
      <c r="V577" s="123"/>
      <c r="W577" s="123"/>
      <c r="X577" s="143"/>
      <c r="Y577" s="138"/>
      <c r="AA577" s="141"/>
      <c r="AB577" s="154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54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</row>
    <row r="578" spans="1:53" s="153" customFormat="1" outlineLevel="2">
      <c r="A578" s="119" t="s">
        <v>1457</v>
      </c>
      <c r="B578" s="120" t="s">
        <v>1458</v>
      </c>
      <c r="C578" s="145" t="s">
        <v>1459</v>
      </c>
      <c r="D578" s="151"/>
      <c r="E578" s="151"/>
      <c r="F578" s="123">
        <v>15124.9</v>
      </c>
      <c r="G578" s="123">
        <v>21941.97</v>
      </c>
      <c r="H578" s="143">
        <v>-6817.0700000000015</v>
      </c>
      <c r="I578" s="144">
        <v>-0.31068632397182211</v>
      </c>
      <c r="J578" s="152"/>
      <c r="K578" s="123">
        <v>250867.5</v>
      </c>
      <c r="L578" s="123">
        <v>213268.666</v>
      </c>
      <c r="M578" s="143">
        <v>37598.834000000003</v>
      </c>
      <c r="N578" s="144">
        <v>0.17629797524967875</v>
      </c>
      <c r="O578" s="193"/>
      <c r="P578" s="194"/>
      <c r="Q578" s="123">
        <v>73566.25</v>
      </c>
      <c r="R578" s="123">
        <v>51607.91</v>
      </c>
      <c r="S578" s="143">
        <v>21958.339999999997</v>
      </c>
      <c r="T578" s="144">
        <v>0.4254840004177653</v>
      </c>
      <c r="U578" s="194"/>
      <c r="V578" s="123">
        <v>279480.06</v>
      </c>
      <c r="W578" s="123">
        <v>263524.31599999999</v>
      </c>
      <c r="X578" s="143">
        <v>15955.744000000006</v>
      </c>
      <c r="Y578" s="138">
        <v>6.0547520783622889E-2</v>
      </c>
      <c r="AA578" s="141">
        <v>50255.65</v>
      </c>
      <c r="AB578" s="154"/>
      <c r="AC578" s="123">
        <v>32598.47</v>
      </c>
      <c r="AD578" s="123">
        <v>20023.966</v>
      </c>
      <c r="AE578" s="123">
        <v>22928.45</v>
      </c>
      <c r="AF578" s="123">
        <v>12599.49</v>
      </c>
      <c r="AG578" s="123">
        <v>18323.060000000001</v>
      </c>
      <c r="AH578" s="123">
        <v>17914.830000000002</v>
      </c>
      <c r="AI578" s="123">
        <v>19734.82</v>
      </c>
      <c r="AJ578" s="123">
        <v>17537.670000000002</v>
      </c>
      <c r="AK578" s="123">
        <v>18308.95</v>
      </c>
      <c r="AL578" s="123">
        <v>11356.99</v>
      </c>
      <c r="AM578" s="123">
        <v>21941.97</v>
      </c>
      <c r="AN578" s="123">
        <v>28612.560000000001</v>
      </c>
      <c r="AO578" s="154"/>
      <c r="AP578" s="123">
        <v>44573.64</v>
      </c>
      <c r="AQ578" s="123">
        <v>17457.490000000002</v>
      </c>
      <c r="AR578" s="123">
        <v>20412.170000000002</v>
      </c>
      <c r="AS578" s="123">
        <v>17460.189999999999</v>
      </c>
      <c r="AT578" s="123">
        <v>14093.5</v>
      </c>
      <c r="AU578" s="123">
        <v>19521.18</v>
      </c>
      <c r="AV578" s="123">
        <v>17681.77</v>
      </c>
      <c r="AW578" s="123">
        <v>26101.31</v>
      </c>
      <c r="AX578" s="123">
        <v>35248.79</v>
      </c>
      <c r="AY578" s="123">
        <v>23192.560000000001</v>
      </c>
      <c r="AZ578" s="123">
        <v>15124.9</v>
      </c>
      <c r="BA578" s="123">
        <v>2221.6799999999998</v>
      </c>
    </row>
    <row r="579" spans="1:53" s="153" customFormat="1">
      <c r="A579" s="119" t="s">
        <v>1460</v>
      </c>
      <c r="B579" s="120" t="s">
        <v>1461</v>
      </c>
      <c r="C579" s="145" t="s">
        <v>1462</v>
      </c>
      <c r="D579" s="151"/>
      <c r="E579" s="151"/>
      <c r="F579" s="123">
        <v>453.61</v>
      </c>
      <c r="G579" s="123">
        <v>3588.4300000000003</v>
      </c>
      <c r="H579" s="143">
        <v>-3134.82</v>
      </c>
      <c r="I579" s="144">
        <v>-0.87359095760541516</v>
      </c>
      <c r="J579" s="152"/>
      <c r="K579" s="123">
        <v>23454.43</v>
      </c>
      <c r="L579" s="123">
        <v>18887.560000000001</v>
      </c>
      <c r="M579" s="143">
        <v>4566.869999999999</v>
      </c>
      <c r="N579" s="144">
        <v>0.24179248140045612</v>
      </c>
      <c r="O579" s="193"/>
      <c r="P579" s="194"/>
      <c r="Q579" s="123">
        <v>1359.31</v>
      </c>
      <c r="R579" s="123">
        <v>13163.41</v>
      </c>
      <c r="S579" s="143">
        <v>-11804.1</v>
      </c>
      <c r="T579" s="144">
        <v>-0.89673572425382175</v>
      </c>
      <c r="U579" s="194"/>
      <c r="V579" s="123">
        <v>23454.43</v>
      </c>
      <c r="W579" s="123">
        <v>35733.22</v>
      </c>
      <c r="X579" s="143">
        <v>-12278.79</v>
      </c>
      <c r="Y579" s="138">
        <v>-0.34362394432967419</v>
      </c>
      <c r="AA579" s="141">
        <v>16845.66</v>
      </c>
      <c r="AB579" s="154"/>
      <c r="AC579" s="123">
        <v>3187.55</v>
      </c>
      <c r="AD579" s="123">
        <v>0</v>
      </c>
      <c r="AE579" s="123">
        <v>0</v>
      </c>
      <c r="AF579" s="123">
        <v>1805.64</v>
      </c>
      <c r="AG579" s="123">
        <v>0</v>
      </c>
      <c r="AH579" s="123">
        <v>36.36</v>
      </c>
      <c r="AI579" s="123">
        <v>513.75</v>
      </c>
      <c r="AJ579" s="123">
        <v>180.85</v>
      </c>
      <c r="AK579" s="123">
        <v>9067.92</v>
      </c>
      <c r="AL579" s="123">
        <v>507.06</v>
      </c>
      <c r="AM579" s="123">
        <v>3588.4300000000003</v>
      </c>
      <c r="AN579" s="123">
        <v>0</v>
      </c>
      <c r="AO579" s="154"/>
      <c r="AP579" s="123">
        <v>8537.4600000000009</v>
      </c>
      <c r="AQ579" s="123">
        <v>357.6</v>
      </c>
      <c r="AR579" s="123">
        <v>683.73</v>
      </c>
      <c r="AS579" s="123">
        <v>500.58</v>
      </c>
      <c r="AT579" s="123">
        <v>463</v>
      </c>
      <c r="AU579" s="123">
        <v>463.41</v>
      </c>
      <c r="AV579" s="123">
        <v>10629.9</v>
      </c>
      <c r="AW579" s="123">
        <v>459.44</v>
      </c>
      <c r="AX579" s="123">
        <v>559.80000000000007</v>
      </c>
      <c r="AY579" s="123">
        <v>345.90000000000003</v>
      </c>
      <c r="AZ579" s="123">
        <v>453.61</v>
      </c>
      <c r="BA579" s="123">
        <v>0</v>
      </c>
    </row>
    <row r="580" spans="1:53" s="153" customFormat="1" outlineLevel="2">
      <c r="A580" s="119" t="s">
        <v>1463</v>
      </c>
      <c r="B580" s="120" t="s">
        <v>1464</v>
      </c>
      <c r="C580" s="145" t="s">
        <v>1465</v>
      </c>
      <c r="D580" s="151"/>
      <c r="E580" s="151"/>
      <c r="F580" s="123">
        <v>15578.51</v>
      </c>
      <c r="G580" s="123">
        <v>25530.400000000001</v>
      </c>
      <c r="H580" s="143">
        <v>-9951.8900000000012</v>
      </c>
      <c r="I580" s="144">
        <v>-0.38980548679221638</v>
      </c>
      <c r="J580" s="152"/>
      <c r="K580" s="123">
        <v>274321.93</v>
      </c>
      <c r="L580" s="123">
        <v>232156.226</v>
      </c>
      <c r="M580" s="143">
        <v>42165.703999999998</v>
      </c>
      <c r="N580" s="144">
        <v>0.18162641909935251</v>
      </c>
      <c r="O580" s="193"/>
      <c r="P580" s="194"/>
      <c r="Q580" s="123">
        <v>74925.56</v>
      </c>
      <c r="R580" s="123">
        <v>64771.320000000007</v>
      </c>
      <c r="S580" s="143">
        <v>10154.239999999991</v>
      </c>
      <c r="T580" s="144">
        <v>0.15677062008308598</v>
      </c>
      <c r="U580" s="194"/>
      <c r="V580" s="123">
        <v>302934.49</v>
      </c>
      <c r="W580" s="123">
        <v>299257.53600000002</v>
      </c>
      <c r="X580" s="143">
        <v>3676.9539999999688</v>
      </c>
      <c r="Y580" s="138">
        <v>1.2286921990829893E-2</v>
      </c>
      <c r="AA580" s="141">
        <v>67101.31</v>
      </c>
      <c r="AB580" s="154"/>
      <c r="AC580" s="123">
        <v>35786.020000000004</v>
      </c>
      <c r="AD580" s="123">
        <v>20023.966</v>
      </c>
      <c r="AE580" s="123">
        <v>22928.45</v>
      </c>
      <c r="AF580" s="123">
        <v>14405.13</v>
      </c>
      <c r="AG580" s="123">
        <v>18323.060000000001</v>
      </c>
      <c r="AH580" s="123">
        <v>17951.190000000002</v>
      </c>
      <c r="AI580" s="123">
        <v>20248.57</v>
      </c>
      <c r="AJ580" s="123">
        <v>17718.52</v>
      </c>
      <c r="AK580" s="123">
        <v>27376.870000000003</v>
      </c>
      <c r="AL580" s="123">
        <v>11864.05</v>
      </c>
      <c r="AM580" s="123">
        <v>25530.400000000001</v>
      </c>
      <c r="AN580" s="123">
        <v>28612.560000000001</v>
      </c>
      <c r="AO580" s="154"/>
      <c r="AP580" s="123">
        <v>53111.1</v>
      </c>
      <c r="AQ580" s="123">
        <v>17815.09</v>
      </c>
      <c r="AR580" s="123">
        <v>21095.9</v>
      </c>
      <c r="AS580" s="123">
        <v>17960.77</v>
      </c>
      <c r="AT580" s="123">
        <v>14556.5</v>
      </c>
      <c r="AU580" s="123">
        <v>19984.59</v>
      </c>
      <c r="AV580" s="123">
        <v>28311.67</v>
      </c>
      <c r="AW580" s="123">
        <v>26560.75</v>
      </c>
      <c r="AX580" s="123">
        <v>35808.590000000004</v>
      </c>
      <c r="AY580" s="123">
        <v>23538.460000000003</v>
      </c>
      <c r="AZ580" s="123">
        <v>15578.51</v>
      </c>
      <c r="BA580" s="123">
        <v>2221.6799999999998</v>
      </c>
    </row>
    <row r="581" spans="1:53" s="46" customFormat="1" outlineLevel="2">
      <c r="B581" s="47"/>
      <c r="C581" s="48"/>
      <c r="D581" s="49"/>
      <c r="E581" s="50"/>
      <c r="F581" s="51"/>
      <c r="G581" s="51"/>
      <c r="H581" s="52"/>
      <c r="I581" s="53"/>
      <c r="J581" s="54"/>
      <c r="K581" s="51"/>
      <c r="L581" s="51"/>
      <c r="M581" s="52"/>
      <c r="N581" s="53"/>
      <c r="O581" s="55"/>
      <c r="P581" s="54"/>
      <c r="Q581" s="51"/>
      <c r="R581" s="51"/>
      <c r="S581" s="52"/>
      <c r="T581" s="53"/>
      <c r="U581" s="54"/>
      <c r="V581" s="51"/>
      <c r="W581" s="51"/>
      <c r="X581" s="52"/>
      <c r="Y581" s="53"/>
      <c r="Z581" s="56"/>
      <c r="AA581" s="57"/>
      <c r="AB581" s="58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8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</row>
    <row r="582" spans="1:53" s="153" customFormat="1">
      <c r="A582" s="119" t="s">
        <v>1466</v>
      </c>
      <c r="B582" s="120" t="s">
        <v>1467</v>
      </c>
      <c r="C582" s="145" t="s">
        <v>1468</v>
      </c>
      <c r="D582" s="151"/>
      <c r="E582" s="151"/>
      <c r="F582" s="123">
        <v>10729.37</v>
      </c>
      <c r="G582" s="123">
        <v>4663.3100000000004</v>
      </c>
      <c r="H582" s="143">
        <v>6066.06</v>
      </c>
      <c r="I582" s="144">
        <v>1.30080565092177</v>
      </c>
      <c r="J582" s="152"/>
      <c r="K582" s="123">
        <v>62445.880000000005</v>
      </c>
      <c r="L582" s="123">
        <v>31918.350000000002</v>
      </c>
      <c r="M582" s="143">
        <v>30527.530000000002</v>
      </c>
      <c r="N582" s="144">
        <v>0.95642569243084308</v>
      </c>
      <c r="O582" s="193"/>
      <c r="P582" s="194"/>
      <c r="Q582" s="123">
        <v>27138.61</v>
      </c>
      <c r="R582" s="123">
        <v>8052.8200000000006</v>
      </c>
      <c r="S582" s="143">
        <v>19085.79</v>
      </c>
      <c r="T582" s="144">
        <v>2.3700753276491962</v>
      </c>
      <c r="U582" s="194"/>
      <c r="V582" s="123">
        <v>66333.64</v>
      </c>
      <c r="W582" s="123">
        <v>35394.76</v>
      </c>
      <c r="X582" s="143">
        <v>30938.879999999997</v>
      </c>
      <c r="Y582" s="138">
        <v>0.87410904891006458</v>
      </c>
      <c r="AA582" s="141">
        <v>3476.41</v>
      </c>
      <c r="AB582" s="154"/>
      <c r="AC582" s="123">
        <v>2926.52</v>
      </c>
      <c r="AD582" s="123">
        <v>703.4</v>
      </c>
      <c r="AE582" s="123">
        <v>1108.22</v>
      </c>
      <c r="AF582" s="123">
        <v>3148.83</v>
      </c>
      <c r="AG582" s="123">
        <v>925.84</v>
      </c>
      <c r="AH582" s="123">
        <v>2844.38</v>
      </c>
      <c r="AI582" s="123">
        <v>4538.99</v>
      </c>
      <c r="AJ582" s="123">
        <v>7669.35</v>
      </c>
      <c r="AK582" s="123">
        <v>918.84</v>
      </c>
      <c r="AL582" s="123">
        <v>2470.67</v>
      </c>
      <c r="AM582" s="123">
        <v>4663.3100000000004</v>
      </c>
      <c r="AN582" s="123">
        <v>3887.76</v>
      </c>
      <c r="AO582" s="154"/>
      <c r="AP582" s="123">
        <v>2453.25</v>
      </c>
      <c r="AQ582" s="123">
        <v>3577.2400000000002</v>
      </c>
      <c r="AR582" s="123">
        <v>5740.12</v>
      </c>
      <c r="AS582" s="123">
        <v>2702.66</v>
      </c>
      <c r="AT582" s="123">
        <v>3142.64</v>
      </c>
      <c r="AU582" s="123">
        <v>3297.51</v>
      </c>
      <c r="AV582" s="123">
        <v>10317.66</v>
      </c>
      <c r="AW582" s="123">
        <v>4076.19</v>
      </c>
      <c r="AX582" s="123">
        <v>10492.94</v>
      </c>
      <c r="AY582" s="123">
        <v>5916.3</v>
      </c>
      <c r="AZ582" s="123">
        <v>10729.37</v>
      </c>
      <c r="BA582" s="123">
        <v>0</v>
      </c>
    </row>
    <row r="583" spans="1:53" s="153" customFormat="1" outlineLevel="2">
      <c r="A583" s="119" t="s">
        <v>1469</v>
      </c>
      <c r="B583" s="120" t="s">
        <v>1470</v>
      </c>
      <c r="C583" s="145" t="s">
        <v>1471</v>
      </c>
      <c r="D583" s="151"/>
      <c r="E583" s="151"/>
      <c r="F583" s="123">
        <v>4057.26</v>
      </c>
      <c r="G583" s="123">
        <v>15929.02</v>
      </c>
      <c r="H583" s="143">
        <v>-11871.76</v>
      </c>
      <c r="I583" s="144">
        <v>-0.74529129852307296</v>
      </c>
      <c r="J583" s="152"/>
      <c r="K583" s="123">
        <v>38238.67</v>
      </c>
      <c r="L583" s="123">
        <v>22339.08</v>
      </c>
      <c r="M583" s="143">
        <v>15899.589999999997</v>
      </c>
      <c r="N583" s="144">
        <v>0.7117388003445082</v>
      </c>
      <c r="O583" s="193"/>
      <c r="P583" s="194"/>
      <c r="Q583" s="123">
        <v>6518.5</v>
      </c>
      <c r="R583" s="123">
        <v>16144.630000000001</v>
      </c>
      <c r="S583" s="143">
        <v>-9626.130000000001</v>
      </c>
      <c r="T583" s="144">
        <v>-0.59624345680266444</v>
      </c>
      <c r="U583" s="194"/>
      <c r="V583" s="123">
        <v>38573.43</v>
      </c>
      <c r="W583" s="123">
        <v>18342.88</v>
      </c>
      <c r="X583" s="143">
        <v>20230.55</v>
      </c>
      <c r="Y583" s="138">
        <v>1.1029102300184048</v>
      </c>
      <c r="AA583" s="141">
        <v>-3996.2000000000003</v>
      </c>
      <c r="AB583" s="154"/>
      <c r="AC583" s="123">
        <v>1157.1200000000001</v>
      </c>
      <c r="AD583" s="123">
        <v>353.01</v>
      </c>
      <c r="AE583" s="123">
        <v>117.18</v>
      </c>
      <c r="AF583" s="123">
        <v>38.49</v>
      </c>
      <c r="AG583" s="123">
        <v>100.44</v>
      </c>
      <c r="AH583" s="123">
        <v>2127.86</v>
      </c>
      <c r="AI583" s="123">
        <v>2220.87</v>
      </c>
      <c r="AJ583" s="123">
        <v>79.48</v>
      </c>
      <c r="AK583" s="123">
        <v>48.47</v>
      </c>
      <c r="AL583" s="123">
        <v>167.14000000000001</v>
      </c>
      <c r="AM583" s="123">
        <v>15929.02</v>
      </c>
      <c r="AN583" s="123">
        <v>334.76</v>
      </c>
      <c r="AO583" s="154"/>
      <c r="AP583" s="123">
        <v>13549.92</v>
      </c>
      <c r="AQ583" s="123">
        <v>4520.83</v>
      </c>
      <c r="AR583" s="123">
        <v>5532.17</v>
      </c>
      <c r="AS583" s="123">
        <v>1182.1600000000001</v>
      </c>
      <c r="AT583" s="123">
        <v>356.90000000000003</v>
      </c>
      <c r="AU583" s="123">
        <v>614.31000000000006</v>
      </c>
      <c r="AV583" s="123">
        <v>5817.85</v>
      </c>
      <c r="AW583" s="123">
        <v>146.03</v>
      </c>
      <c r="AX583" s="123">
        <v>2407.66</v>
      </c>
      <c r="AY583" s="123">
        <v>53.58</v>
      </c>
      <c r="AZ583" s="123">
        <v>4057.26</v>
      </c>
      <c r="BA583" s="123">
        <v>0</v>
      </c>
    </row>
    <row r="584" spans="1:53" s="153" customFormat="1">
      <c r="A584" s="119" t="s">
        <v>1472</v>
      </c>
      <c r="B584" s="120" t="s">
        <v>1473</v>
      </c>
      <c r="C584" s="145" t="s">
        <v>1474</v>
      </c>
      <c r="D584" s="151"/>
      <c r="E584" s="151"/>
      <c r="F584" s="148">
        <v>1000.34</v>
      </c>
      <c r="G584" s="148">
        <v>2102.2200000000003</v>
      </c>
      <c r="H584" s="143">
        <v>-1101.8800000000001</v>
      </c>
      <c r="I584" s="144">
        <v>-0.52415065977871012</v>
      </c>
      <c r="J584" s="152"/>
      <c r="K584" s="148">
        <v>11247.41</v>
      </c>
      <c r="L584" s="148">
        <v>12831.48</v>
      </c>
      <c r="M584" s="143">
        <v>-1584.0699999999997</v>
      </c>
      <c r="N584" s="144">
        <v>-0.12345185434571848</v>
      </c>
      <c r="O584" s="195"/>
      <c r="P584" s="196"/>
      <c r="Q584" s="148">
        <v>3042.4900000000002</v>
      </c>
      <c r="R584" s="148">
        <v>4219.24</v>
      </c>
      <c r="S584" s="143">
        <v>-1176.7499999999995</v>
      </c>
      <c r="T584" s="144">
        <v>-0.27890093950569289</v>
      </c>
      <c r="U584" s="196"/>
      <c r="V584" s="148">
        <v>12302.94</v>
      </c>
      <c r="W584" s="148">
        <v>12831.48</v>
      </c>
      <c r="X584" s="143">
        <v>-528.53999999999905</v>
      </c>
      <c r="Y584" s="138">
        <v>-4.1190883670472855E-2</v>
      </c>
      <c r="AA584" s="150">
        <v>0</v>
      </c>
      <c r="AB584" s="154"/>
      <c r="AC584" s="148">
        <v>1091.96</v>
      </c>
      <c r="AD584" s="148">
        <v>1083.67</v>
      </c>
      <c r="AE584" s="148">
        <v>1078.82</v>
      </c>
      <c r="AF584" s="148">
        <v>1078.6600000000001</v>
      </c>
      <c r="AG584" s="148">
        <v>1078.19</v>
      </c>
      <c r="AH584" s="148">
        <v>1075.23</v>
      </c>
      <c r="AI584" s="148">
        <v>1065.5999999999999</v>
      </c>
      <c r="AJ584" s="148">
        <v>1060.1100000000001</v>
      </c>
      <c r="AK584" s="148">
        <v>1059.73</v>
      </c>
      <c r="AL584" s="148">
        <v>1057.29</v>
      </c>
      <c r="AM584" s="148">
        <v>2102.2200000000003</v>
      </c>
      <c r="AN584" s="148">
        <v>1055.53</v>
      </c>
      <c r="AO584" s="154"/>
      <c r="AP584" s="148">
        <v>0</v>
      </c>
      <c r="AQ584" s="148">
        <v>1039.95</v>
      </c>
      <c r="AR584" s="148">
        <v>2073.2600000000002</v>
      </c>
      <c r="AS584" s="148">
        <v>0</v>
      </c>
      <c r="AT584" s="148">
        <v>1024.32</v>
      </c>
      <c r="AU584" s="148">
        <v>2045.64</v>
      </c>
      <c r="AV584" s="148">
        <v>1008.49</v>
      </c>
      <c r="AW584" s="148">
        <v>1013.26</v>
      </c>
      <c r="AX584" s="148">
        <v>1043.3499999999999</v>
      </c>
      <c r="AY584" s="148">
        <v>998.80000000000007</v>
      </c>
      <c r="AZ584" s="148">
        <v>1000.34</v>
      </c>
      <c r="BA584" s="148">
        <v>0</v>
      </c>
    </row>
    <row r="585" spans="1:53" s="153" customFormat="1" outlineLevel="2">
      <c r="A585" s="119" t="s">
        <v>1277</v>
      </c>
      <c r="B585" s="120" t="s">
        <v>1278</v>
      </c>
      <c r="C585" s="145" t="s">
        <v>1279</v>
      </c>
      <c r="D585" s="151"/>
      <c r="E585" s="151"/>
      <c r="F585" s="148">
        <v>55565.8</v>
      </c>
      <c r="G585" s="148">
        <v>270041.11</v>
      </c>
      <c r="H585" s="143">
        <v>-214475.31</v>
      </c>
      <c r="I585" s="144">
        <v>-0.79423207081321812</v>
      </c>
      <c r="J585" s="152"/>
      <c r="K585" s="148">
        <v>1667955.08</v>
      </c>
      <c r="L585" s="148">
        <v>1693615.3399999999</v>
      </c>
      <c r="M585" s="143">
        <v>-25660.259999999776</v>
      </c>
      <c r="N585" s="144">
        <v>-1.5151173583489021E-2</v>
      </c>
      <c r="O585" s="195"/>
      <c r="P585" s="196"/>
      <c r="Q585" s="148">
        <v>287637.44</v>
      </c>
      <c r="R585" s="148">
        <v>733275.11</v>
      </c>
      <c r="S585" s="143">
        <v>-445637.67</v>
      </c>
      <c r="T585" s="144">
        <v>-0.60773598329281897</v>
      </c>
      <c r="U585" s="196"/>
      <c r="V585" s="148">
        <v>1920447.79</v>
      </c>
      <c r="W585" s="148">
        <v>1790280.18</v>
      </c>
      <c r="X585" s="143">
        <v>130167.6100000001</v>
      </c>
      <c r="Y585" s="138">
        <v>7.2707954572786532E-2</v>
      </c>
      <c r="AA585" s="150">
        <v>96664.84</v>
      </c>
      <c r="AB585" s="154"/>
      <c r="AC585" s="148">
        <v>125103.61</v>
      </c>
      <c r="AD585" s="148">
        <v>120473.98</v>
      </c>
      <c r="AE585" s="148">
        <v>103630.65000000001</v>
      </c>
      <c r="AF585" s="148">
        <v>94174.8</v>
      </c>
      <c r="AG585" s="148">
        <v>98311.13</v>
      </c>
      <c r="AH585" s="148">
        <v>81648.009999999995</v>
      </c>
      <c r="AI585" s="148">
        <v>137387.51999999999</v>
      </c>
      <c r="AJ585" s="148">
        <v>199610.53</v>
      </c>
      <c r="AK585" s="148">
        <v>191057.84</v>
      </c>
      <c r="AL585" s="148">
        <v>272176.16000000003</v>
      </c>
      <c r="AM585" s="148">
        <v>270041.11</v>
      </c>
      <c r="AN585" s="148">
        <v>252492.71</v>
      </c>
      <c r="AO585" s="154"/>
      <c r="AP585" s="148">
        <v>256879.99000000002</v>
      </c>
      <c r="AQ585" s="148">
        <v>176349.56</v>
      </c>
      <c r="AR585" s="148">
        <v>183676.82</v>
      </c>
      <c r="AS585" s="148">
        <v>159432.4</v>
      </c>
      <c r="AT585" s="148">
        <v>155923.28</v>
      </c>
      <c r="AU585" s="148">
        <v>139372.23000000001</v>
      </c>
      <c r="AV585" s="148">
        <v>166875.30000000002</v>
      </c>
      <c r="AW585" s="148">
        <v>141808.06</v>
      </c>
      <c r="AX585" s="148">
        <v>158687.62</v>
      </c>
      <c r="AY585" s="148">
        <v>73384.02</v>
      </c>
      <c r="AZ585" s="148">
        <v>55565.8</v>
      </c>
      <c r="BA585" s="148">
        <v>0</v>
      </c>
    </row>
    <row r="586" spans="1:53" s="46" customFormat="1" outlineLevel="2">
      <c r="A586" s="46" t="s">
        <v>1280</v>
      </c>
      <c r="B586" s="47" t="s">
        <v>1281</v>
      </c>
      <c r="C586" s="48" t="s">
        <v>1282</v>
      </c>
      <c r="D586" s="49"/>
      <c r="E586" s="50"/>
      <c r="F586" s="51">
        <v>262687.37</v>
      </c>
      <c r="G586" s="51">
        <v>646229.4</v>
      </c>
      <c r="H586" s="52">
        <v>-383542.03</v>
      </c>
      <c r="I586" s="53">
        <v>-0.59350755320014847</v>
      </c>
      <c r="J586" s="54"/>
      <c r="K586" s="51">
        <v>-168269.14</v>
      </c>
      <c r="L586" s="51">
        <v>4671080.42</v>
      </c>
      <c r="M586" s="52">
        <v>-4839349.5599999996</v>
      </c>
      <c r="N586" s="53">
        <v>-1.0360236015803812</v>
      </c>
      <c r="O586" s="55"/>
      <c r="P586" s="54"/>
      <c r="Q586" s="51">
        <v>729510.54</v>
      </c>
      <c r="R586" s="51">
        <v>2175724.5</v>
      </c>
      <c r="S586" s="52">
        <v>-1446213.96</v>
      </c>
      <c r="T586" s="53">
        <v>-0.66470454324524997</v>
      </c>
      <c r="U586" s="54"/>
      <c r="V586" s="51">
        <v>321554.61</v>
      </c>
      <c r="W586" s="51">
        <v>4891214.57</v>
      </c>
      <c r="X586" s="52">
        <v>-4569659.96</v>
      </c>
      <c r="Y586" s="53">
        <v>-0.93425873974692542</v>
      </c>
      <c r="Z586" s="56"/>
      <c r="AA586" s="57">
        <v>220134.15</v>
      </c>
      <c r="AB586" s="58"/>
      <c r="AC586" s="59">
        <v>258283.34</v>
      </c>
      <c r="AD586" s="59">
        <v>194852.21</v>
      </c>
      <c r="AE586" s="59">
        <v>197982.41</v>
      </c>
      <c r="AF586" s="59">
        <v>188456.7</v>
      </c>
      <c r="AG586" s="59">
        <v>198171.73</v>
      </c>
      <c r="AH586" s="59">
        <v>365539.18</v>
      </c>
      <c r="AI586" s="59">
        <v>506684.04000000004</v>
      </c>
      <c r="AJ586" s="59">
        <v>585386.31000000006</v>
      </c>
      <c r="AK586" s="59">
        <v>715303.4</v>
      </c>
      <c r="AL586" s="59">
        <v>814191.70000000007</v>
      </c>
      <c r="AM586" s="59">
        <v>646229.4</v>
      </c>
      <c r="AN586" s="59">
        <v>489823.75</v>
      </c>
      <c r="AO586" s="58"/>
      <c r="AP586" s="59">
        <v>365122.06</v>
      </c>
      <c r="AQ586" s="59">
        <v>385753.75</v>
      </c>
      <c r="AR586" s="59">
        <v>-1198682.3700000001</v>
      </c>
      <c r="AS586" s="59">
        <v>372793.14</v>
      </c>
      <c r="AT586" s="59">
        <v>243534.72</v>
      </c>
      <c r="AU586" s="59">
        <v>-1568548.3900000001</v>
      </c>
      <c r="AV586" s="59">
        <v>272569.92</v>
      </c>
      <c r="AW586" s="59">
        <v>229677.49</v>
      </c>
      <c r="AX586" s="59">
        <v>227032.22</v>
      </c>
      <c r="AY586" s="59">
        <v>239790.95</v>
      </c>
      <c r="AZ586" s="59">
        <v>262687.37</v>
      </c>
      <c r="BA586" s="59">
        <v>0</v>
      </c>
    </row>
    <row r="587" spans="1:53" s="46" customFormat="1" outlineLevel="2">
      <c r="A587" s="46" t="s">
        <v>1475</v>
      </c>
      <c r="B587" s="47" t="s">
        <v>1476</v>
      </c>
      <c r="C587" s="48" t="s">
        <v>1477</v>
      </c>
      <c r="D587" s="49"/>
      <c r="E587" s="50"/>
      <c r="F587" s="51">
        <v>0</v>
      </c>
      <c r="G587" s="51">
        <v>0</v>
      </c>
      <c r="H587" s="52">
        <v>0</v>
      </c>
      <c r="I587" s="53">
        <v>0</v>
      </c>
      <c r="J587" s="54"/>
      <c r="K587" s="51">
        <v>0</v>
      </c>
      <c r="L587" s="51">
        <v>0</v>
      </c>
      <c r="M587" s="52">
        <v>0</v>
      </c>
      <c r="N587" s="53">
        <v>0</v>
      </c>
      <c r="O587" s="55"/>
      <c r="P587" s="54"/>
      <c r="Q587" s="51">
        <v>0</v>
      </c>
      <c r="R587" s="51">
        <v>0</v>
      </c>
      <c r="S587" s="52">
        <v>0</v>
      </c>
      <c r="T587" s="53">
        <v>0</v>
      </c>
      <c r="U587" s="54"/>
      <c r="V587" s="51">
        <v>0</v>
      </c>
      <c r="W587" s="51">
        <v>0</v>
      </c>
      <c r="X587" s="52">
        <v>0</v>
      </c>
      <c r="Y587" s="53">
        <v>0</v>
      </c>
      <c r="Z587" s="56"/>
      <c r="AA587" s="57">
        <v>0</v>
      </c>
      <c r="AB587" s="58"/>
      <c r="AC587" s="59">
        <v>0</v>
      </c>
      <c r="AD587" s="59">
        <v>0</v>
      </c>
      <c r="AE587" s="59">
        <v>0</v>
      </c>
      <c r="AF587" s="59">
        <v>0</v>
      </c>
      <c r="AG587" s="59">
        <v>0</v>
      </c>
      <c r="AH587" s="59">
        <v>0</v>
      </c>
      <c r="AI587" s="59">
        <v>0</v>
      </c>
      <c r="AJ587" s="59">
        <v>0</v>
      </c>
      <c r="AK587" s="59">
        <v>0</v>
      </c>
      <c r="AL587" s="59">
        <v>0</v>
      </c>
      <c r="AM587" s="59">
        <v>0</v>
      </c>
      <c r="AN587" s="59">
        <v>0</v>
      </c>
      <c r="AO587" s="58"/>
      <c r="AP587" s="59">
        <v>0</v>
      </c>
      <c r="AQ587" s="59">
        <v>0</v>
      </c>
      <c r="AR587" s="59">
        <v>0</v>
      </c>
      <c r="AS587" s="59">
        <v>0</v>
      </c>
      <c r="AT587" s="59">
        <v>0</v>
      </c>
      <c r="AU587" s="59">
        <v>0</v>
      </c>
      <c r="AV587" s="59">
        <v>0</v>
      </c>
      <c r="AW587" s="59">
        <v>0</v>
      </c>
      <c r="AX587" s="59">
        <v>0</v>
      </c>
      <c r="AY587" s="59">
        <v>0</v>
      </c>
      <c r="AZ587" s="59">
        <v>0</v>
      </c>
      <c r="BA587" s="59">
        <v>327.63</v>
      </c>
    </row>
    <row r="588" spans="1:53" s="153" customFormat="1">
      <c r="A588" s="119" t="s">
        <v>1478</v>
      </c>
      <c r="B588" s="120" t="s">
        <v>1479</v>
      </c>
      <c r="C588" s="145" t="s">
        <v>1480</v>
      </c>
      <c r="D588" s="151"/>
      <c r="E588" s="151"/>
      <c r="F588" s="148">
        <v>0</v>
      </c>
      <c r="G588" s="148">
        <v>0</v>
      </c>
      <c r="H588" s="143">
        <v>0</v>
      </c>
      <c r="I588" s="144">
        <v>0</v>
      </c>
      <c r="J588" s="152"/>
      <c r="K588" s="148">
        <v>0</v>
      </c>
      <c r="L588" s="148">
        <v>8724.93</v>
      </c>
      <c r="M588" s="143">
        <v>-8724.93</v>
      </c>
      <c r="N588" s="144" t="s">
        <v>157</v>
      </c>
      <c r="O588" s="56"/>
      <c r="P588" s="149"/>
      <c r="Q588" s="148">
        <v>0</v>
      </c>
      <c r="R588" s="148">
        <v>0</v>
      </c>
      <c r="S588" s="143">
        <v>0</v>
      </c>
      <c r="T588" s="144">
        <v>0</v>
      </c>
      <c r="U588" s="149"/>
      <c r="V588" s="148">
        <v>0</v>
      </c>
      <c r="W588" s="148">
        <v>8724.93</v>
      </c>
      <c r="X588" s="143">
        <v>-8724.93</v>
      </c>
      <c r="Y588" s="138" t="s">
        <v>157</v>
      </c>
      <c r="AA588" s="150">
        <v>0</v>
      </c>
      <c r="AB588" s="154"/>
      <c r="AC588" s="148">
        <v>9108.41</v>
      </c>
      <c r="AD588" s="148">
        <v>15.31</v>
      </c>
      <c r="AE588" s="148">
        <v>-398.79</v>
      </c>
      <c r="AF588" s="148">
        <v>0</v>
      </c>
      <c r="AG588" s="148">
        <v>0</v>
      </c>
      <c r="AH588" s="148">
        <v>0</v>
      </c>
      <c r="AI588" s="148">
        <v>0</v>
      </c>
      <c r="AJ588" s="148">
        <v>0</v>
      </c>
      <c r="AK588" s="148">
        <v>0</v>
      </c>
      <c r="AL588" s="148">
        <v>0</v>
      </c>
      <c r="AM588" s="148">
        <v>0</v>
      </c>
      <c r="AN588" s="148">
        <v>0</v>
      </c>
      <c r="AO588" s="154"/>
      <c r="AP588" s="148">
        <v>0</v>
      </c>
      <c r="AQ588" s="148">
        <v>0</v>
      </c>
      <c r="AR588" s="148">
        <v>0</v>
      </c>
      <c r="AS588" s="148">
        <v>0</v>
      </c>
      <c r="AT588" s="148">
        <v>0</v>
      </c>
      <c r="AU588" s="148">
        <v>0</v>
      </c>
      <c r="AV588" s="148">
        <v>0</v>
      </c>
      <c r="AW588" s="148">
        <v>0</v>
      </c>
      <c r="AX588" s="148">
        <v>0</v>
      </c>
      <c r="AY588" s="148">
        <v>0</v>
      </c>
      <c r="AZ588" s="148">
        <v>0</v>
      </c>
      <c r="BA588" s="148">
        <v>0</v>
      </c>
    </row>
    <row r="589" spans="1:53" s="153" customFormat="1" outlineLevel="2">
      <c r="A589" s="119" t="s">
        <v>1481</v>
      </c>
      <c r="B589" s="120" t="s">
        <v>1482</v>
      </c>
      <c r="C589" s="145" t="s">
        <v>1483</v>
      </c>
      <c r="D589" s="151"/>
      <c r="E589" s="151"/>
      <c r="F589" s="148">
        <v>334040.14</v>
      </c>
      <c r="G589" s="148">
        <v>938965.06</v>
      </c>
      <c r="H589" s="143">
        <v>-604924.92000000004</v>
      </c>
      <c r="I589" s="144">
        <v>-0.64424646429335719</v>
      </c>
      <c r="J589" s="152"/>
      <c r="K589" s="148">
        <v>1611617.9</v>
      </c>
      <c r="L589" s="148">
        <v>6440509.5999999996</v>
      </c>
      <c r="M589" s="143">
        <v>-4828891.6999999993</v>
      </c>
      <c r="N589" s="144">
        <v>-0.74976857421344412</v>
      </c>
      <c r="O589" s="56"/>
      <c r="P589" s="149"/>
      <c r="Q589" s="148">
        <v>1053847.58</v>
      </c>
      <c r="R589" s="148">
        <v>2937416.3</v>
      </c>
      <c r="S589" s="143">
        <v>-1883568.7199999997</v>
      </c>
      <c r="T589" s="144">
        <v>-0.64123315445617968</v>
      </c>
      <c r="U589" s="149"/>
      <c r="V589" s="148">
        <v>2359212.41</v>
      </c>
      <c r="W589" s="148">
        <v>6756788.7999999989</v>
      </c>
      <c r="X589" s="143">
        <v>-4397576.3899999987</v>
      </c>
      <c r="Y589" s="138">
        <v>-0.6508382191848292</v>
      </c>
      <c r="AA589" s="150">
        <v>316279.2</v>
      </c>
      <c r="AB589" s="154"/>
      <c r="AC589" s="148">
        <v>397670.95999999996</v>
      </c>
      <c r="AD589" s="148">
        <v>317481.58</v>
      </c>
      <c r="AE589" s="148">
        <v>303518.49000000005</v>
      </c>
      <c r="AF589" s="148">
        <v>286897.48</v>
      </c>
      <c r="AG589" s="148">
        <v>298587.33</v>
      </c>
      <c r="AH589" s="148">
        <v>453234.66</v>
      </c>
      <c r="AI589" s="148">
        <v>651897.02</v>
      </c>
      <c r="AJ589" s="148">
        <v>793805.78</v>
      </c>
      <c r="AK589" s="148">
        <v>908388.28</v>
      </c>
      <c r="AL589" s="148">
        <v>1090062.96</v>
      </c>
      <c r="AM589" s="148">
        <v>938965.06</v>
      </c>
      <c r="AN589" s="148">
        <v>747594.51</v>
      </c>
      <c r="AO589" s="154"/>
      <c r="AP589" s="148">
        <v>638005.22</v>
      </c>
      <c r="AQ589" s="148">
        <v>571241.32999999996</v>
      </c>
      <c r="AR589" s="148">
        <v>-1001660.0000000001</v>
      </c>
      <c r="AS589" s="148">
        <v>536110.36</v>
      </c>
      <c r="AT589" s="148">
        <v>403981.86</v>
      </c>
      <c r="AU589" s="148">
        <v>-1423218.7000000002</v>
      </c>
      <c r="AV589" s="148">
        <v>456589.22</v>
      </c>
      <c r="AW589" s="148">
        <v>376721.03</v>
      </c>
      <c r="AX589" s="148">
        <v>399663.79000000004</v>
      </c>
      <c r="AY589" s="148">
        <v>320143.65000000002</v>
      </c>
      <c r="AZ589" s="148">
        <v>334040.14</v>
      </c>
      <c r="BA589" s="148">
        <v>327.63</v>
      </c>
    </row>
    <row r="590" spans="1:53" s="46" customFormat="1" outlineLevel="2">
      <c r="B590" s="47"/>
      <c r="C590" s="48"/>
      <c r="D590" s="49"/>
      <c r="E590" s="50"/>
      <c r="F590" s="51"/>
      <c r="G590" s="51"/>
      <c r="H590" s="52"/>
      <c r="I590" s="53"/>
      <c r="J590" s="54"/>
      <c r="K590" s="51"/>
      <c r="L590" s="51"/>
      <c r="M590" s="52"/>
      <c r="N590" s="53"/>
      <c r="O590" s="55"/>
      <c r="P590" s="54"/>
      <c r="Q590" s="51"/>
      <c r="R590" s="51"/>
      <c r="S590" s="52"/>
      <c r="T590" s="53"/>
      <c r="U590" s="54"/>
      <c r="V590" s="51"/>
      <c r="W590" s="51"/>
      <c r="X590" s="52"/>
      <c r="Y590" s="53"/>
      <c r="Z590" s="56"/>
      <c r="AA590" s="57"/>
      <c r="AB590" s="58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8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</row>
    <row r="591" spans="1:53" s="46" customFormat="1" outlineLevel="2">
      <c r="B591" s="47" t="s">
        <v>1484</v>
      </c>
      <c r="C591" s="48" t="s">
        <v>1485</v>
      </c>
      <c r="D591" s="49"/>
      <c r="E591" s="50"/>
      <c r="F591" s="51">
        <v>429583.30000000005</v>
      </c>
      <c r="G591" s="51">
        <v>1037283.3600000001</v>
      </c>
      <c r="H591" s="52">
        <v>-607700.06000000006</v>
      </c>
      <c r="I591" s="53">
        <v>-0.58585733024773479</v>
      </c>
      <c r="J591" s="54"/>
      <c r="K591" s="51">
        <v>4657661.4399999995</v>
      </c>
      <c r="L591" s="51">
        <v>7523685.7059999993</v>
      </c>
      <c r="M591" s="52">
        <v>-2866024.2659999998</v>
      </c>
      <c r="N591" s="53">
        <v>-0.38093354480695529</v>
      </c>
      <c r="O591" s="55"/>
      <c r="P591" s="54"/>
      <c r="Q591" s="51">
        <v>1241975.4100000001</v>
      </c>
      <c r="R591" s="51">
        <v>3225217.8199999994</v>
      </c>
      <c r="S591" s="52">
        <v>-1983242.4099999992</v>
      </c>
      <c r="T591" s="53">
        <v>-0.61491735463622099</v>
      </c>
      <c r="U591" s="54"/>
      <c r="V591" s="51">
        <v>5518212.6200000001</v>
      </c>
      <c r="W591" s="51">
        <v>10788993.366</v>
      </c>
      <c r="X591" s="52">
        <v>-5270780.7460000003</v>
      </c>
      <c r="Y591" s="53">
        <v>-0.48853313438954615</v>
      </c>
      <c r="Z591" s="56"/>
      <c r="AA591" s="57">
        <v>3265307.66</v>
      </c>
      <c r="AB591" s="58"/>
      <c r="AC591" s="59">
        <v>511712.51</v>
      </c>
      <c r="AD591" s="59">
        <v>422846.84600000002</v>
      </c>
      <c r="AE591" s="59">
        <v>409551.42000000004</v>
      </c>
      <c r="AF591" s="59">
        <v>374932.46</v>
      </c>
      <c r="AG591" s="59">
        <v>391950.71</v>
      </c>
      <c r="AH591" s="59">
        <v>548851.75</v>
      </c>
      <c r="AI591" s="59">
        <v>748845.99</v>
      </c>
      <c r="AJ591" s="59">
        <v>889776.20000000007</v>
      </c>
      <c r="AK591" s="59">
        <v>1009557.3200000001</v>
      </c>
      <c r="AL591" s="59">
        <v>1178377.1400000001</v>
      </c>
      <c r="AM591" s="59">
        <v>1037283.3600000001</v>
      </c>
      <c r="AN591" s="59">
        <v>860551.18000000017</v>
      </c>
      <c r="AO591" s="58"/>
      <c r="AP591" s="59">
        <v>769056.9</v>
      </c>
      <c r="AQ591" s="59">
        <v>669829.48</v>
      </c>
      <c r="AR591" s="59">
        <v>1110505.8799999999</v>
      </c>
      <c r="AS591" s="59">
        <v>630711.41</v>
      </c>
      <c r="AT591" s="59">
        <v>524693.01</v>
      </c>
      <c r="AU591" s="59">
        <v>-1324027.3700000001</v>
      </c>
      <c r="AV591" s="59">
        <v>558152.80999999994</v>
      </c>
      <c r="AW591" s="59">
        <v>476763.91000000003</v>
      </c>
      <c r="AX591" s="59">
        <v>393366.03</v>
      </c>
      <c r="AY591" s="59">
        <v>419026.08000000007</v>
      </c>
      <c r="AZ591" s="59">
        <v>429583.30000000005</v>
      </c>
      <c r="BA591" s="59">
        <v>2635.54</v>
      </c>
    </row>
    <row r="592" spans="1:53" s="153" customFormat="1">
      <c r="A592" s="119"/>
      <c r="B592" s="120" t="s">
        <v>1486</v>
      </c>
      <c r="C592" s="145" t="s">
        <v>1487</v>
      </c>
      <c r="D592" s="151"/>
      <c r="E592" s="151"/>
      <c r="F592" s="148"/>
      <c r="G592" s="148"/>
      <c r="H592" s="143"/>
      <c r="I592" s="144"/>
      <c r="J592" s="152"/>
      <c r="K592" s="148"/>
      <c r="L592" s="148"/>
      <c r="M592" s="143"/>
      <c r="N592" s="144"/>
      <c r="O592" s="56"/>
      <c r="P592" s="149"/>
      <c r="Q592" s="148"/>
      <c r="R592" s="148"/>
      <c r="S592" s="143"/>
      <c r="T592" s="144"/>
      <c r="U592" s="149"/>
      <c r="V592" s="148"/>
      <c r="W592" s="148"/>
      <c r="X592" s="143"/>
      <c r="Y592" s="138"/>
      <c r="AA592" s="150"/>
      <c r="AB592" s="154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54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</row>
    <row r="593" spans="1:53" s="153" customFormat="1" outlineLevel="2">
      <c r="A593" s="119"/>
      <c r="B593" s="120"/>
      <c r="C593" s="145"/>
      <c r="D593" s="151"/>
      <c r="E593" s="151"/>
      <c r="F593" s="148"/>
      <c r="G593" s="148"/>
      <c r="H593" s="143"/>
      <c r="I593" s="144"/>
      <c r="J593" s="152"/>
      <c r="K593" s="148"/>
      <c r="L593" s="148"/>
      <c r="M593" s="143"/>
      <c r="N593" s="144"/>
      <c r="O593" s="56"/>
      <c r="P593" s="149"/>
      <c r="Q593" s="148"/>
      <c r="R593" s="148"/>
      <c r="S593" s="143"/>
      <c r="T593" s="144"/>
      <c r="U593" s="149"/>
      <c r="V593" s="148"/>
      <c r="W593" s="148"/>
      <c r="X593" s="143"/>
      <c r="Y593" s="138"/>
      <c r="AA593" s="150"/>
      <c r="AB593" s="154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54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</row>
    <row r="594" spans="1:53" s="46" customFormat="1" outlineLevel="2">
      <c r="A594" s="46" t="s">
        <v>1488</v>
      </c>
      <c r="B594" s="47" t="s">
        <v>1489</v>
      </c>
      <c r="C594" s="48" t="s">
        <v>1212</v>
      </c>
      <c r="D594" s="49"/>
      <c r="E594" s="50"/>
      <c r="F594" s="51">
        <v>0</v>
      </c>
      <c r="G594" s="51">
        <v>0</v>
      </c>
      <c r="H594" s="52">
        <v>0</v>
      </c>
      <c r="I594" s="53">
        <v>0</v>
      </c>
      <c r="J594" s="54"/>
      <c r="K594" s="51">
        <v>0</v>
      </c>
      <c r="L594" s="51">
        <v>0</v>
      </c>
      <c r="M594" s="52">
        <v>0</v>
      </c>
      <c r="N594" s="53">
        <v>0</v>
      </c>
      <c r="O594" s="55"/>
      <c r="P594" s="54"/>
      <c r="Q594" s="51">
        <v>0</v>
      </c>
      <c r="R594" s="51">
        <v>0</v>
      </c>
      <c r="S594" s="52">
        <v>0</v>
      </c>
      <c r="T594" s="53">
        <v>0</v>
      </c>
      <c r="U594" s="54"/>
      <c r="V594" s="51">
        <v>0</v>
      </c>
      <c r="W594" s="51">
        <v>1350</v>
      </c>
      <c r="X594" s="52">
        <v>-1350</v>
      </c>
      <c r="Y594" s="53" t="s">
        <v>157</v>
      </c>
      <c r="Z594" s="56"/>
      <c r="AA594" s="57">
        <v>1350</v>
      </c>
      <c r="AB594" s="58"/>
      <c r="AC594" s="59">
        <v>0</v>
      </c>
      <c r="AD594" s="59">
        <v>0</v>
      </c>
      <c r="AE594" s="59">
        <v>0</v>
      </c>
      <c r="AF594" s="59">
        <v>0</v>
      </c>
      <c r="AG594" s="59">
        <v>0</v>
      </c>
      <c r="AH594" s="59">
        <v>0</v>
      </c>
      <c r="AI594" s="59">
        <v>0</v>
      </c>
      <c r="AJ594" s="59">
        <v>0</v>
      </c>
      <c r="AK594" s="59">
        <v>0</v>
      </c>
      <c r="AL594" s="59">
        <v>0</v>
      </c>
      <c r="AM594" s="59">
        <v>0</v>
      </c>
      <c r="AN594" s="59">
        <v>0</v>
      </c>
      <c r="AO594" s="58"/>
      <c r="AP594" s="59">
        <v>0</v>
      </c>
      <c r="AQ594" s="59">
        <v>0</v>
      </c>
      <c r="AR594" s="59">
        <v>0</v>
      </c>
      <c r="AS594" s="59">
        <v>0</v>
      </c>
      <c r="AT594" s="59">
        <v>0</v>
      </c>
      <c r="AU594" s="59">
        <v>0</v>
      </c>
      <c r="AV594" s="59">
        <v>0</v>
      </c>
      <c r="AW594" s="59">
        <v>0</v>
      </c>
      <c r="AX594" s="59">
        <v>0</v>
      </c>
      <c r="AY594" s="59">
        <v>0</v>
      </c>
      <c r="AZ594" s="59">
        <v>0</v>
      </c>
      <c r="BA594" s="59">
        <v>0</v>
      </c>
    </row>
    <row r="595" spans="1:53" s="46" customFormat="1" outlineLevel="2">
      <c r="A595" s="46" t="s">
        <v>1490</v>
      </c>
      <c r="B595" s="47" t="s">
        <v>1491</v>
      </c>
      <c r="C595" s="48" t="s">
        <v>1212</v>
      </c>
      <c r="D595" s="49"/>
      <c r="E595" s="50"/>
      <c r="F595" s="51">
        <v>0</v>
      </c>
      <c r="G595" s="51">
        <v>1409</v>
      </c>
      <c r="H595" s="52">
        <v>-1409</v>
      </c>
      <c r="I595" s="53" t="s">
        <v>157</v>
      </c>
      <c r="J595" s="54"/>
      <c r="K595" s="51">
        <v>0</v>
      </c>
      <c r="L595" s="51">
        <v>33282.639999999999</v>
      </c>
      <c r="M595" s="52">
        <v>-33282.639999999999</v>
      </c>
      <c r="N595" s="53" t="s">
        <v>157</v>
      </c>
      <c r="O595" s="55"/>
      <c r="P595" s="54"/>
      <c r="Q595" s="51">
        <v>0</v>
      </c>
      <c r="R595" s="51">
        <v>22010.639999999999</v>
      </c>
      <c r="S595" s="52">
        <v>-22010.639999999999</v>
      </c>
      <c r="T595" s="53" t="s">
        <v>157</v>
      </c>
      <c r="U595" s="54"/>
      <c r="V595" s="51">
        <v>1401</v>
      </c>
      <c r="W595" s="51">
        <v>33282.639999999999</v>
      </c>
      <c r="X595" s="52">
        <v>-31881.64</v>
      </c>
      <c r="Y595" s="53">
        <v>-0.95790598341958455</v>
      </c>
      <c r="Z595" s="56"/>
      <c r="AA595" s="57">
        <v>0</v>
      </c>
      <c r="AB595" s="58"/>
      <c r="AC595" s="59">
        <v>1409</v>
      </c>
      <c r="AD595" s="59">
        <v>1409</v>
      </c>
      <c r="AE595" s="59">
        <v>1409</v>
      </c>
      <c r="AF595" s="59">
        <v>1409</v>
      </c>
      <c r="AG595" s="59">
        <v>1409</v>
      </c>
      <c r="AH595" s="59">
        <v>1409</v>
      </c>
      <c r="AI595" s="59">
        <v>1409</v>
      </c>
      <c r="AJ595" s="59">
        <v>1409</v>
      </c>
      <c r="AK595" s="59">
        <v>19192.64</v>
      </c>
      <c r="AL595" s="59">
        <v>1409</v>
      </c>
      <c r="AM595" s="59">
        <v>1409</v>
      </c>
      <c r="AN595" s="59">
        <v>1401</v>
      </c>
      <c r="AO595" s="58"/>
      <c r="AP595" s="59">
        <v>0</v>
      </c>
      <c r="AQ595" s="59">
        <v>0</v>
      </c>
      <c r="AR595" s="59">
        <v>0</v>
      </c>
      <c r="AS595" s="59">
        <v>0</v>
      </c>
      <c r="AT595" s="59">
        <v>0</v>
      </c>
      <c r="AU595" s="59">
        <v>0</v>
      </c>
      <c r="AV595" s="59">
        <v>0</v>
      </c>
      <c r="AW595" s="59">
        <v>0</v>
      </c>
      <c r="AX595" s="59">
        <v>0</v>
      </c>
      <c r="AY595" s="59">
        <v>0</v>
      </c>
      <c r="AZ595" s="59">
        <v>0</v>
      </c>
      <c r="BA595" s="59">
        <v>0</v>
      </c>
    </row>
    <row r="596" spans="1:53" s="46" customFormat="1" outlineLevel="2">
      <c r="A596" s="46" t="s">
        <v>1789</v>
      </c>
      <c r="B596" s="47" t="s">
        <v>1790</v>
      </c>
      <c r="C596" s="48" t="s">
        <v>1212</v>
      </c>
      <c r="D596" s="49"/>
      <c r="E596" s="50"/>
      <c r="F596" s="51">
        <v>1408</v>
      </c>
      <c r="G596" s="51">
        <v>1483</v>
      </c>
      <c r="H596" s="52">
        <v>-75</v>
      </c>
      <c r="I596" s="53">
        <v>-5.0573162508428859E-2</v>
      </c>
      <c r="J596" s="54"/>
      <c r="K596" s="51">
        <v>67476.31</v>
      </c>
      <c r="L596" s="51">
        <v>7415.67</v>
      </c>
      <c r="M596" s="52">
        <v>60060.639999999999</v>
      </c>
      <c r="N596" s="53">
        <v>8.0991522006777537</v>
      </c>
      <c r="O596" s="55"/>
      <c r="P596" s="54"/>
      <c r="Q596" s="51">
        <v>47310.98</v>
      </c>
      <c r="R596" s="51">
        <v>7415.67</v>
      </c>
      <c r="S596" s="52">
        <v>39895.310000000005</v>
      </c>
      <c r="T596" s="53">
        <v>5.3798658786057096</v>
      </c>
      <c r="U596" s="54"/>
      <c r="V596" s="51">
        <v>68959.31</v>
      </c>
      <c r="W596" s="51">
        <v>7415.67</v>
      </c>
      <c r="X596" s="52">
        <v>61543.64</v>
      </c>
      <c r="Y596" s="53">
        <v>8.2991341308337621</v>
      </c>
      <c r="Z596" s="56"/>
      <c r="AA596" s="57">
        <v>0</v>
      </c>
      <c r="AB596" s="58"/>
      <c r="AC596" s="59">
        <v>0</v>
      </c>
      <c r="AD596" s="59">
        <v>0</v>
      </c>
      <c r="AE596" s="59">
        <v>0</v>
      </c>
      <c r="AF596" s="59">
        <v>0</v>
      </c>
      <c r="AG596" s="59">
        <v>0</v>
      </c>
      <c r="AH596" s="59">
        <v>0</v>
      </c>
      <c r="AI596" s="59">
        <v>0</v>
      </c>
      <c r="AJ596" s="59">
        <v>0</v>
      </c>
      <c r="AK596" s="59">
        <v>4449.67</v>
      </c>
      <c r="AL596" s="59">
        <v>1483</v>
      </c>
      <c r="AM596" s="59">
        <v>1483</v>
      </c>
      <c r="AN596" s="59">
        <v>1483</v>
      </c>
      <c r="AO596" s="58"/>
      <c r="AP596" s="59">
        <v>2891</v>
      </c>
      <c r="AQ596" s="59">
        <v>2891</v>
      </c>
      <c r="AR596" s="59">
        <v>2891</v>
      </c>
      <c r="AS596" s="59">
        <v>2891</v>
      </c>
      <c r="AT596" s="59">
        <v>2891</v>
      </c>
      <c r="AU596" s="59">
        <v>2894.33</v>
      </c>
      <c r="AV596" s="59">
        <v>1408</v>
      </c>
      <c r="AW596" s="59">
        <v>1408</v>
      </c>
      <c r="AX596" s="59">
        <v>44494.98</v>
      </c>
      <c r="AY596" s="59">
        <v>1408</v>
      </c>
      <c r="AZ596" s="59">
        <v>1408</v>
      </c>
      <c r="BA596" s="59">
        <v>0</v>
      </c>
    </row>
    <row r="597" spans="1:53" s="46" customFormat="1" outlineLevel="2">
      <c r="A597" s="46" t="s">
        <v>1791</v>
      </c>
      <c r="B597" s="47" t="s">
        <v>1792</v>
      </c>
      <c r="C597" s="48" t="s">
        <v>1212</v>
      </c>
      <c r="D597" s="49"/>
      <c r="E597" s="50"/>
      <c r="F597" s="51">
        <v>4917</v>
      </c>
      <c r="G597" s="51">
        <v>0</v>
      </c>
      <c r="H597" s="52">
        <v>4917</v>
      </c>
      <c r="I597" s="53" t="s">
        <v>157</v>
      </c>
      <c r="J597" s="54"/>
      <c r="K597" s="51">
        <v>24585</v>
      </c>
      <c r="L597" s="51">
        <v>0</v>
      </c>
      <c r="M597" s="52">
        <v>24585</v>
      </c>
      <c r="N597" s="53" t="s">
        <v>157</v>
      </c>
      <c r="O597" s="55"/>
      <c r="P597" s="54"/>
      <c r="Q597" s="51">
        <v>14751</v>
      </c>
      <c r="R597" s="51">
        <v>0</v>
      </c>
      <c r="S597" s="52">
        <v>14751</v>
      </c>
      <c r="T597" s="53" t="s">
        <v>157</v>
      </c>
      <c r="U597" s="54"/>
      <c r="V597" s="51">
        <v>24585</v>
      </c>
      <c r="W597" s="51">
        <v>0</v>
      </c>
      <c r="X597" s="52">
        <v>24585</v>
      </c>
      <c r="Y597" s="53" t="s">
        <v>157</v>
      </c>
      <c r="Z597" s="56"/>
      <c r="AA597" s="57">
        <v>0</v>
      </c>
      <c r="AB597" s="58"/>
      <c r="AC597" s="59">
        <v>0</v>
      </c>
      <c r="AD597" s="59">
        <v>0</v>
      </c>
      <c r="AE597" s="59">
        <v>0</v>
      </c>
      <c r="AF597" s="59">
        <v>0</v>
      </c>
      <c r="AG597" s="59">
        <v>0</v>
      </c>
      <c r="AH597" s="59">
        <v>0</v>
      </c>
      <c r="AI597" s="59">
        <v>0</v>
      </c>
      <c r="AJ597" s="59">
        <v>0</v>
      </c>
      <c r="AK597" s="59">
        <v>0</v>
      </c>
      <c r="AL597" s="59">
        <v>0</v>
      </c>
      <c r="AM597" s="59">
        <v>0</v>
      </c>
      <c r="AN597" s="59">
        <v>0</v>
      </c>
      <c r="AO597" s="58"/>
      <c r="AP597" s="59">
        <v>0</v>
      </c>
      <c r="AQ597" s="59">
        <v>0</v>
      </c>
      <c r="AR597" s="59">
        <v>0</v>
      </c>
      <c r="AS597" s="59">
        <v>0</v>
      </c>
      <c r="AT597" s="59">
        <v>0</v>
      </c>
      <c r="AU597" s="59">
        <v>0</v>
      </c>
      <c r="AV597" s="59">
        <v>4917</v>
      </c>
      <c r="AW597" s="59">
        <v>4917</v>
      </c>
      <c r="AX597" s="59">
        <v>4917</v>
      </c>
      <c r="AY597" s="59">
        <v>4917</v>
      </c>
      <c r="AZ597" s="59">
        <v>4917</v>
      </c>
      <c r="BA597" s="59">
        <v>0</v>
      </c>
    </row>
    <row r="598" spans="1:53" s="46" customFormat="1" outlineLevel="2">
      <c r="A598" s="46" t="s">
        <v>1492</v>
      </c>
      <c r="B598" s="47" t="s">
        <v>1493</v>
      </c>
      <c r="C598" s="48" t="s">
        <v>1225</v>
      </c>
      <c r="D598" s="49"/>
      <c r="E598" s="50"/>
      <c r="F598" s="51">
        <v>0</v>
      </c>
      <c r="G598" s="51">
        <v>0</v>
      </c>
      <c r="H598" s="52">
        <v>0</v>
      </c>
      <c r="I598" s="53">
        <v>0</v>
      </c>
      <c r="J598" s="54"/>
      <c r="K598" s="51">
        <v>0</v>
      </c>
      <c r="L598" s="51">
        <v>0</v>
      </c>
      <c r="M598" s="52">
        <v>0</v>
      </c>
      <c r="N598" s="53">
        <v>0</v>
      </c>
      <c r="O598" s="55"/>
      <c r="P598" s="54"/>
      <c r="Q598" s="51">
        <v>0</v>
      </c>
      <c r="R598" s="51">
        <v>0</v>
      </c>
      <c r="S598" s="52">
        <v>0</v>
      </c>
      <c r="T598" s="53">
        <v>0</v>
      </c>
      <c r="U598" s="54"/>
      <c r="V598" s="51">
        <v>0</v>
      </c>
      <c r="W598" s="51">
        <v>575</v>
      </c>
      <c r="X598" s="52">
        <v>-575</v>
      </c>
      <c r="Y598" s="53" t="s">
        <v>157</v>
      </c>
      <c r="Z598" s="56"/>
      <c r="AA598" s="57">
        <v>575</v>
      </c>
      <c r="AB598" s="58"/>
      <c r="AC598" s="59">
        <v>0</v>
      </c>
      <c r="AD598" s="59">
        <v>0</v>
      </c>
      <c r="AE598" s="59">
        <v>0</v>
      </c>
      <c r="AF598" s="59">
        <v>0</v>
      </c>
      <c r="AG598" s="59">
        <v>0</v>
      </c>
      <c r="AH598" s="59">
        <v>0</v>
      </c>
      <c r="AI598" s="59">
        <v>0</v>
      </c>
      <c r="AJ598" s="59">
        <v>0</v>
      </c>
      <c r="AK598" s="59">
        <v>0</v>
      </c>
      <c r="AL598" s="59">
        <v>0</v>
      </c>
      <c r="AM598" s="59">
        <v>0</v>
      </c>
      <c r="AN598" s="59">
        <v>0</v>
      </c>
      <c r="AO598" s="58"/>
      <c r="AP598" s="59">
        <v>0</v>
      </c>
      <c r="AQ598" s="59">
        <v>0</v>
      </c>
      <c r="AR598" s="59">
        <v>0</v>
      </c>
      <c r="AS598" s="59">
        <v>0</v>
      </c>
      <c r="AT598" s="59">
        <v>0</v>
      </c>
      <c r="AU598" s="59">
        <v>0</v>
      </c>
      <c r="AV598" s="59">
        <v>0</v>
      </c>
      <c r="AW598" s="59">
        <v>0</v>
      </c>
      <c r="AX598" s="59">
        <v>0</v>
      </c>
      <c r="AY598" s="59">
        <v>0</v>
      </c>
      <c r="AZ598" s="59">
        <v>0</v>
      </c>
      <c r="BA598" s="59">
        <v>0</v>
      </c>
    </row>
    <row r="599" spans="1:53" s="46" customFormat="1" outlineLevel="2">
      <c r="A599" s="46" t="s">
        <v>1494</v>
      </c>
      <c r="B599" s="47" t="s">
        <v>1495</v>
      </c>
      <c r="C599" s="48" t="s">
        <v>1496</v>
      </c>
      <c r="D599" s="49"/>
      <c r="E599" s="50"/>
      <c r="F599" s="51">
        <v>6325</v>
      </c>
      <c r="G599" s="51">
        <v>2892</v>
      </c>
      <c r="H599" s="52">
        <v>3433</v>
      </c>
      <c r="I599" s="53">
        <v>1.1870677731673582</v>
      </c>
      <c r="J599" s="54"/>
      <c r="K599" s="51">
        <v>92061.31</v>
      </c>
      <c r="L599" s="51">
        <v>40698.31</v>
      </c>
      <c r="M599" s="52">
        <v>51363</v>
      </c>
      <c r="N599" s="53">
        <v>1.2620425762150813</v>
      </c>
      <c r="O599" s="55"/>
      <c r="P599" s="54"/>
      <c r="Q599" s="51">
        <v>62061.98</v>
      </c>
      <c r="R599" s="51">
        <v>29426.309999999998</v>
      </c>
      <c r="S599" s="52">
        <v>32635.670000000006</v>
      </c>
      <c r="T599" s="53">
        <v>1.1090643033394267</v>
      </c>
      <c r="U599" s="54"/>
      <c r="V599" s="51">
        <v>94945.31</v>
      </c>
      <c r="W599" s="51">
        <v>42623.31</v>
      </c>
      <c r="X599" s="52">
        <v>52322</v>
      </c>
      <c r="Y599" s="53">
        <v>1.2275442709634705</v>
      </c>
      <c r="Z599" s="56"/>
      <c r="AA599" s="57">
        <v>1925</v>
      </c>
      <c r="AB599" s="58"/>
      <c r="AC599" s="59">
        <v>1409</v>
      </c>
      <c r="AD599" s="59">
        <v>1409</v>
      </c>
      <c r="AE599" s="59">
        <v>1409</v>
      </c>
      <c r="AF599" s="59">
        <v>1409</v>
      </c>
      <c r="AG599" s="59">
        <v>1409</v>
      </c>
      <c r="AH599" s="59">
        <v>1409</v>
      </c>
      <c r="AI599" s="59">
        <v>1409</v>
      </c>
      <c r="AJ599" s="59">
        <v>1409</v>
      </c>
      <c r="AK599" s="59">
        <v>23642.309999999998</v>
      </c>
      <c r="AL599" s="59">
        <v>2892</v>
      </c>
      <c r="AM599" s="59">
        <v>2892</v>
      </c>
      <c r="AN599" s="59">
        <v>2884</v>
      </c>
      <c r="AO599" s="58"/>
      <c r="AP599" s="59">
        <v>2891</v>
      </c>
      <c r="AQ599" s="59">
        <v>2891</v>
      </c>
      <c r="AR599" s="59">
        <v>2891</v>
      </c>
      <c r="AS599" s="59">
        <v>2891</v>
      </c>
      <c r="AT599" s="59">
        <v>2891</v>
      </c>
      <c r="AU599" s="59">
        <v>2894.33</v>
      </c>
      <c r="AV599" s="59">
        <v>6325</v>
      </c>
      <c r="AW599" s="59">
        <v>6325</v>
      </c>
      <c r="AX599" s="59">
        <v>49411.98</v>
      </c>
      <c r="AY599" s="59">
        <v>6325</v>
      </c>
      <c r="AZ599" s="59">
        <v>6325</v>
      </c>
      <c r="BA599" s="59">
        <v>0</v>
      </c>
    </row>
    <row r="600" spans="1:53" s="46" customFormat="1" outlineLevel="2">
      <c r="B600" s="47"/>
      <c r="C600" s="48"/>
      <c r="D600" s="49"/>
      <c r="E600" s="50"/>
      <c r="F600" s="51"/>
      <c r="G600" s="51"/>
      <c r="H600" s="52"/>
      <c r="I600" s="53"/>
      <c r="J600" s="54"/>
      <c r="K600" s="51"/>
      <c r="L600" s="51"/>
      <c r="M600" s="52"/>
      <c r="N600" s="53"/>
      <c r="O600" s="55"/>
      <c r="P600" s="54"/>
      <c r="Q600" s="51"/>
      <c r="R600" s="51"/>
      <c r="S600" s="52"/>
      <c r="T600" s="53"/>
      <c r="U600" s="54"/>
      <c r="V600" s="51"/>
      <c r="W600" s="51"/>
      <c r="X600" s="52"/>
      <c r="Y600" s="53"/>
      <c r="Z600" s="56"/>
      <c r="AA600" s="57"/>
      <c r="AB600" s="58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8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</row>
    <row r="601" spans="1:53" s="46" customFormat="1" outlineLevel="2">
      <c r="B601" s="47"/>
      <c r="C601" s="48"/>
      <c r="D601" s="49"/>
      <c r="E601" s="50"/>
      <c r="F601" s="51"/>
      <c r="G601" s="51"/>
      <c r="H601" s="52"/>
      <c r="I601" s="53"/>
      <c r="J601" s="54"/>
      <c r="K601" s="51"/>
      <c r="L601" s="51"/>
      <c r="M601" s="52"/>
      <c r="N601" s="53"/>
      <c r="O601" s="55"/>
      <c r="P601" s="54"/>
      <c r="Q601" s="51"/>
      <c r="R601" s="51"/>
      <c r="S601" s="52"/>
      <c r="T601" s="53"/>
      <c r="U601" s="54"/>
      <c r="V601" s="51"/>
      <c r="W601" s="51"/>
      <c r="X601" s="52"/>
      <c r="Y601" s="53"/>
      <c r="Z601" s="56"/>
      <c r="AA601" s="57"/>
      <c r="AB601" s="58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8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</row>
    <row r="602" spans="1:53" s="153" customFormat="1">
      <c r="A602" s="119" t="s">
        <v>1497</v>
      </c>
      <c r="B602" s="120" t="s">
        <v>1498</v>
      </c>
      <c r="C602" s="173" t="s">
        <v>1499</v>
      </c>
      <c r="D602" s="174"/>
      <c r="E602" s="174"/>
      <c r="F602" s="175">
        <v>-16911.010000000002</v>
      </c>
      <c r="G602" s="175">
        <v>697489.86</v>
      </c>
      <c r="H602" s="176">
        <v>-714400.87</v>
      </c>
      <c r="I602" s="177">
        <v>-1.0242455280998637</v>
      </c>
      <c r="J602" s="178"/>
      <c r="K602" s="175">
        <v>-321606.28000000003</v>
      </c>
      <c r="L602" s="175">
        <v>646277.41</v>
      </c>
      <c r="M602" s="176">
        <v>-967883.69000000006</v>
      </c>
      <c r="N602" s="177">
        <v>-1.4976288433166804</v>
      </c>
      <c r="O602" s="179"/>
      <c r="P602" s="180"/>
      <c r="Q602" s="175">
        <v>56822.99</v>
      </c>
      <c r="R602" s="175">
        <v>643024.92000000004</v>
      </c>
      <c r="S602" s="176">
        <v>-586201.93000000005</v>
      </c>
      <c r="T602" s="177">
        <v>-0.91163174515849243</v>
      </c>
      <c r="U602" s="180"/>
      <c r="V602" s="175">
        <v>-327012.98000000004</v>
      </c>
      <c r="W602" s="175">
        <v>971555.39</v>
      </c>
      <c r="X602" s="176">
        <v>-1298568.3700000001</v>
      </c>
      <c r="Y602" s="181">
        <v>-1.3365870678767993</v>
      </c>
      <c r="Z602" s="182"/>
      <c r="AA602" s="183">
        <v>325277.98</v>
      </c>
      <c r="AB602" s="184"/>
      <c r="AC602" s="175">
        <v>0</v>
      </c>
      <c r="AD602" s="175">
        <v>0</v>
      </c>
      <c r="AE602" s="175">
        <v>67384.320000000007</v>
      </c>
      <c r="AF602" s="175">
        <v>3413.25</v>
      </c>
      <c r="AG602" s="175">
        <v>-14749.49</v>
      </c>
      <c r="AH602" s="175">
        <v>-12647.91</v>
      </c>
      <c r="AI602" s="175">
        <v>-14865.23</v>
      </c>
      <c r="AJ602" s="175">
        <v>-25282.45</v>
      </c>
      <c r="AK602" s="175">
        <v>-14577.6</v>
      </c>
      <c r="AL602" s="175">
        <v>-39887.340000000004</v>
      </c>
      <c r="AM602" s="175">
        <v>697489.86</v>
      </c>
      <c r="AN602" s="175">
        <v>-5406.7</v>
      </c>
      <c r="AO602" s="184"/>
      <c r="AP602" s="175">
        <v>0</v>
      </c>
      <c r="AQ602" s="175">
        <v>8102.59</v>
      </c>
      <c r="AR602" s="175">
        <v>-3037.65</v>
      </c>
      <c r="AS602" s="175">
        <v>-376905.49</v>
      </c>
      <c r="AT602" s="175">
        <v>12247.09</v>
      </c>
      <c r="AU602" s="175">
        <v>5475.21</v>
      </c>
      <c r="AV602" s="175">
        <v>-12574.14</v>
      </c>
      <c r="AW602" s="175">
        <v>-11736.880000000001</v>
      </c>
      <c r="AX602" s="175">
        <v>76455.360000000001</v>
      </c>
      <c r="AY602" s="175">
        <v>-2721.36</v>
      </c>
      <c r="AZ602" s="175">
        <v>-16911.010000000002</v>
      </c>
      <c r="BA602" s="175">
        <v>0</v>
      </c>
    </row>
    <row r="603" spans="1:53" s="153" customFormat="1" outlineLevel="2">
      <c r="A603" s="119" t="s">
        <v>1500</v>
      </c>
      <c r="B603" s="120"/>
      <c r="C603" s="145" t="s">
        <v>1501</v>
      </c>
      <c r="D603" s="151"/>
      <c r="E603" s="151"/>
      <c r="F603" s="148">
        <v>-16911.010000000002</v>
      </c>
      <c r="G603" s="148">
        <v>697489.86</v>
      </c>
      <c r="H603" s="143">
        <v>-714400.87</v>
      </c>
      <c r="I603" s="144">
        <v>-1.0242455280998637</v>
      </c>
      <c r="J603" s="152"/>
      <c r="K603" s="148">
        <v>-321606.28000000003</v>
      </c>
      <c r="L603" s="148">
        <v>646277.41</v>
      </c>
      <c r="M603" s="143">
        <v>-967883.69000000006</v>
      </c>
      <c r="N603" s="144">
        <v>-1.4976288433166804</v>
      </c>
      <c r="O603" s="56"/>
      <c r="P603" s="149"/>
      <c r="Q603" s="148">
        <v>56822.99</v>
      </c>
      <c r="R603" s="148">
        <v>643024.92000000004</v>
      </c>
      <c r="S603" s="143">
        <v>-586201.93000000005</v>
      </c>
      <c r="T603" s="144">
        <v>-0.91163174515849243</v>
      </c>
      <c r="U603" s="149"/>
      <c r="V603" s="148">
        <v>-327012.98000000004</v>
      </c>
      <c r="W603" s="148">
        <v>971555.39</v>
      </c>
      <c r="X603" s="143">
        <v>-1298568.3700000001</v>
      </c>
      <c r="Y603" s="138">
        <v>-1.3365870678767993</v>
      </c>
      <c r="AA603" s="150">
        <v>325277.98</v>
      </c>
      <c r="AB603" s="154"/>
      <c r="AC603" s="148">
        <v>0</v>
      </c>
      <c r="AD603" s="148">
        <v>0</v>
      </c>
      <c r="AE603" s="148">
        <v>67384.320000000007</v>
      </c>
      <c r="AF603" s="148">
        <v>3413.25</v>
      </c>
      <c r="AG603" s="148">
        <v>-14749.49</v>
      </c>
      <c r="AH603" s="148">
        <v>-12647.91</v>
      </c>
      <c r="AI603" s="148">
        <v>-14865.23</v>
      </c>
      <c r="AJ603" s="148">
        <v>-25282.45</v>
      </c>
      <c r="AK603" s="148">
        <v>-14577.6</v>
      </c>
      <c r="AL603" s="148">
        <v>-39887.340000000004</v>
      </c>
      <c r="AM603" s="148">
        <v>697489.86</v>
      </c>
      <c r="AN603" s="148">
        <v>-5406.7</v>
      </c>
      <c r="AO603" s="154"/>
      <c r="AP603" s="148">
        <v>0</v>
      </c>
      <c r="AQ603" s="148">
        <v>8102.59</v>
      </c>
      <c r="AR603" s="148">
        <v>-3037.65</v>
      </c>
      <c r="AS603" s="148">
        <v>-376905.49</v>
      </c>
      <c r="AT603" s="148">
        <v>12247.09</v>
      </c>
      <c r="AU603" s="148">
        <v>5475.21</v>
      </c>
      <c r="AV603" s="148">
        <v>-12574.14</v>
      </c>
      <c r="AW603" s="148">
        <v>-11736.880000000001</v>
      </c>
      <c r="AX603" s="148">
        <v>76455.360000000001</v>
      </c>
      <c r="AY603" s="148">
        <v>-2721.36</v>
      </c>
      <c r="AZ603" s="148">
        <v>-16911.010000000002</v>
      </c>
      <c r="BA603" s="148">
        <v>0</v>
      </c>
    </row>
    <row r="604" spans="1:53" s="153" customFormat="1">
      <c r="A604" s="119" t="s">
        <v>1277</v>
      </c>
      <c r="B604" s="120" t="s">
        <v>1278</v>
      </c>
      <c r="C604" s="185" t="s">
        <v>1279</v>
      </c>
      <c r="D604" s="186"/>
      <c r="E604" s="186"/>
      <c r="F604" s="187">
        <v>55565.8</v>
      </c>
      <c r="G604" s="187">
        <v>270041.11</v>
      </c>
      <c r="H604" s="188">
        <v>-214475.31</v>
      </c>
      <c r="I604" s="189">
        <v>-0.79423207081321812</v>
      </c>
      <c r="J604" s="152"/>
      <c r="K604" s="187">
        <v>1667955.08</v>
      </c>
      <c r="L604" s="187">
        <v>1693615.3399999999</v>
      </c>
      <c r="M604" s="188">
        <v>-25660.259999999776</v>
      </c>
      <c r="N604" s="189">
        <v>-1.5151173583489021E-2</v>
      </c>
      <c r="O604" s="89"/>
      <c r="P604" s="172"/>
      <c r="Q604" s="187">
        <v>287637.44</v>
      </c>
      <c r="R604" s="187">
        <v>733275.11</v>
      </c>
      <c r="S604" s="188">
        <v>-445637.67</v>
      </c>
      <c r="T604" s="189">
        <v>-0.60773598329281897</v>
      </c>
      <c r="U604" s="172"/>
      <c r="V604" s="187">
        <v>1920447.79</v>
      </c>
      <c r="W604" s="187">
        <v>1790280.18</v>
      </c>
      <c r="X604" s="188">
        <v>130167.6100000001</v>
      </c>
      <c r="Y604" s="190">
        <v>7.2707954572786532E-2</v>
      </c>
      <c r="AA604" s="191">
        <v>96664.84</v>
      </c>
      <c r="AB604" s="154"/>
      <c r="AC604" s="187">
        <v>125103.61</v>
      </c>
      <c r="AD604" s="187">
        <v>120473.98</v>
      </c>
      <c r="AE604" s="187">
        <v>103630.65000000001</v>
      </c>
      <c r="AF604" s="187">
        <v>94174.8</v>
      </c>
      <c r="AG604" s="187">
        <v>98311.13</v>
      </c>
      <c r="AH604" s="187">
        <v>81648.009999999995</v>
      </c>
      <c r="AI604" s="187">
        <v>137387.51999999999</v>
      </c>
      <c r="AJ604" s="187">
        <v>199610.53</v>
      </c>
      <c r="AK604" s="187">
        <v>191057.84</v>
      </c>
      <c r="AL604" s="187">
        <v>272176.16000000003</v>
      </c>
      <c r="AM604" s="187">
        <v>270041.11</v>
      </c>
      <c r="AN604" s="187">
        <v>252492.71</v>
      </c>
      <c r="AO604" s="154"/>
      <c r="AP604" s="187">
        <v>256879.99000000002</v>
      </c>
      <c r="AQ604" s="187">
        <v>176349.56</v>
      </c>
      <c r="AR604" s="187">
        <v>183676.82</v>
      </c>
      <c r="AS604" s="187">
        <v>159432.4</v>
      </c>
      <c r="AT604" s="187">
        <v>155923.28</v>
      </c>
      <c r="AU604" s="187">
        <v>139372.23000000001</v>
      </c>
      <c r="AV604" s="187">
        <v>166875.30000000002</v>
      </c>
      <c r="AW604" s="187">
        <v>141808.06</v>
      </c>
      <c r="AX604" s="187">
        <v>158687.62</v>
      </c>
      <c r="AY604" s="187">
        <v>73384.02</v>
      </c>
      <c r="AZ604" s="187">
        <v>55565.8</v>
      </c>
      <c r="BA604" s="187">
        <v>0</v>
      </c>
    </row>
    <row r="605" spans="1:53" s="119" customFormat="1">
      <c r="A605" s="119" t="s">
        <v>1280</v>
      </c>
      <c r="B605" s="120" t="s">
        <v>1281</v>
      </c>
      <c r="C605" s="128" t="s">
        <v>1282</v>
      </c>
      <c r="D605" s="129"/>
      <c r="E605" s="129"/>
      <c r="F605" s="124">
        <v>262687.37</v>
      </c>
      <c r="G605" s="124">
        <v>646229.4</v>
      </c>
      <c r="H605" s="124">
        <v>-383542.03</v>
      </c>
      <c r="I605" s="124">
        <v>-0.59350755320014847</v>
      </c>
      <c r="J605" s="130"/>
      <c r="K605" s="131">
        <v>-168269.14</v>
      </c>
      <c r="L605" s="131">
        <v>4671080.42</v>
      </c>
      <c r="M605" s="131">
        <v>-4839349.5599999996</v>
      </c>
      <c r="N605" s="132">
        <v>-1.0360236015803812</v>
      </c>
      <c r="O605" s="124"/>
      <c r="P605" s="130"/>
      <c r="Q605" s="124">
        <v>729510.54</v>
      </c>
      <c r="R605" s="124">
        <v>2175724.5</v>
      </c>
      <c r="S605" s="124">
        <v>-1446213.96</v>
      </c>
      <c r="T605" s="124">
        <v>-0.66470454324524997</v>
      </c>
      <c r="U605" s="130"/>
      <c r="V605" s="124">
        <v>321554.61</v>
      </c>
      <c r="W605" s="124">
        <v>4891214.57</v>
      </c>
      <c r="X605" s="124">
        <v>-4569659.96</v>
      </c>
      <c r="Y605" s="124">
        <v>-0.93425873974692542</v>
      </c>
      <c r="Z605" s="124"/>
      <c r="AA605" s="133">
        <v>220134.15</v>
      </c>
      <c r="AB605" s="134"/>
      <c r="AC605" s="131">
        <v>258283.34</v>
      </c>
      <c r="AD605" s="131">
        <v>194852.21</v>
      </c>
      <c r="AE605" s="131">
        <v>197982.41</v>
      </c>
      <c r="AF605" s="131">
        <v>188456.7</v>
      </c>
      <c r="AG605" s="131">
        <v>198171.73</v>
      </c>
      <c r="AH605" s="131">
        <v>365539.18</v>
      </c>
      <c r="AI605" s="131">
        <v>506684.04000000004</v>
      </c>
      <c r="AJ605" s="131">
        <v>585386.31000000006</v>
      </c>
      <c r="AK605" s="131">
        <v>715303.4</v>
      </c>
      <c r="AL605" s="131">
        <v>814191.70000000007</v>
      </c>
      <c r="AM605" s="131">
        <v>646229.4</v>
      </c>
      <c r="AN605" s="131">
        <v>489823.75</v>
      </c>
      <c r="AO605" s="134"/>
      <c r="AP605" s="131">
        <v>365122.06</v>
      </c>
      <c r="AQ605" s="131">
        <v>385753.75</v>
      </c>
      <c r="AR605" s="131">
        <v>-1198682.3700000001</v>
      </c>
      <c r="AS605" s="131">
        <v>372793.14</v>
      </c>
      <c r="AT605" s="131">
        <v>243534.72</v>
      </c>
      <c r="AU605" s="131">
        <v>-1568548.3900000001</v>
      </c>
      <c r="AV605" s="131">
        <v>272569.92</v>
      </c>
      <c r="AW605" s="131">
        <v>229677.49</v>
      </c>
      <c r="AX605" s="131">
        <v>227032.22</v>
      </c>
      <c r="AY605" s="131">
        <v>239790.95</v>
      </c>
      <c r="AZ605" s="131">
        <v>262687.37</v>
      </c>
      <c r="BA605" s="131">
        <v>0</v>
      </c>
    </row>
    <row r="606" spans="1:53" s="153" customFormat="1" outlineLevel="2">
      <c r="A606" s="119" t="s">
        <v>1283</v>
      </c>
      <c r="B606" s="120"/>
      <c r="C606" s="197" t="s">
        <v>1284</v>
      </c>
      <c r="D606" s="198"/>
      <c r="E606" s="198"/>
      <c r="F606" s="199">
        <v>318253.17</v>
      </c>
      <c r="G606" s="199">
        <v>916270.51</v>
      </c>
      <c r="H606" s="199">
        <v>-598017.34000000008</v>
      </c>
      <c r="I606" s="200">
        <v>-0.65266461538743625</v>
      </c>
      <c r="J606" s="152"/>
      <c r="K606" s="199">
        <v>1499685.94</v>
      </c>
      <c r="L606" s="199">
        <v>6364695.7599999998</v>
      </c>
      <c r="M606" s="199">
        <v>-4865009.82</v>
      </c>
      <c r="N606" s="200">
        <v>-0.76437429273131519</v>
      </c>
      <c r="O606" s="201"/>
      <c r="P606" s="202"/>
      <c r="Q606" s="199">
        <v>1017147.98</v>
      </c>
      <c r="R606" s="199">
        <v>2908999.61</v>
      </c>
      <c r="S606" s="199">
        <v>-1891851.63</v>
      </c>
      <c r="T606" s="200">
        <v>-0.65034440826205542</v>
      </c>
      <c r="U606" s="202"/>
      <c r="V606" s="199">
        <v>2242002.4</v>
      </c>
      <c r="W606" s="199">
        <v>6681494.75</v>
      </c>
      <c r="X606" s="199">
        <v>-4439492.3499999996</v>
      </c>
      <c r="Y606" s="203">
        <v>-0.66444598343806216</v>
      </c>
      <c r="AA606" s="204">
        <v>316798.99</v>
      </c>
      <c r="AB606" s="154"/>
      <c r="AC606" s="199">
        <v>383386.95</v>
      </c>
      <c r="AD606" s="199">
        <v>315326.19</v>
      </c>
      <c r="AE606" s="199">
        <v>301613.06</v>
      </c>
      <c r="AF606" s="199">
        <v>282631.5</v>
      </c>
      <c r="AG606" s="199">
        <v>296482.86</v>
      </c>
      <c r="AH606" s="199">
        <v>447187.19</v>
      </c>
      <c r="AI606" s="199">
        <v>644071.56000000006</v>
      </c>
      <c r="AJ606" s="199">
        <v>784996.84000000008</v>
      </c>
      <c r="AK606" s="199">
        <v>906361.24</v>
      </c>
      <c r="AL606" s="199">
        <v>1086367.8600000001</v>
      </c>
      <c r="AM606" s="199">
        <v>916270.51</v>
      </c>
      <c r="AN606" s="199">
        <v>742316.46</v>
      </c>
      <c r="AO606" s="154"/>
      <c r="AP606" s="199">
        <v>622002.05000000005</v>
      </c>
      <c r="AQ606" s="199">
        <v>562103.31000000006</v>
      </c>
      <c r="AR606" s="199">
        <v>-1015005.55</v>
      </c>
      <c r="AS606" s="199">
        <v>532225.54</v>
      </c>
      <c r="AT606" s="199">
        <v>399458</v>
      </c>
      <c r="AU606" s="199">
        <v>-1429176.1600000001</v>
      </c>
      <c r="AV606" s="199">
        <v>439445.22</v>
      </c>
      <c r="AW606" s="199">
        <v>371485.55</v>
      </c>
      <c r="AX606" s="199">
        <v>385719.83999999997</v>
      </c>
      <c r="AY606" s="199">
        <v>313174.97000000003</v>
      </c>
      <c r="AZ606" s="199">
        <v>318253.17</v>
      </c>
      <c r="BA606" s="199">
        <v>0</v>
      </c>
    </row>
    <row r="607" spans="1:53" s="46" customFormat="1" outlineLevel="2">
      <c r="B607" s="47"/>
      <c r="C607" s="48" t="s">
        <v>1285</v>
      </c>
      <c r="D607" s="49"/>
      <c r="E607" s="50"/>
      <c r="F607" s="51">
        <v>66833.165699999998</v>
      </c>
      <c r="G607" s="51">
        <v>192416.80710000001</v>
      </c>
      <c r="H607" s="52">
        <v>-125583.64140000001</v>
      </c>
      <c r="I607" s="53">
        <v>-0.65266461538743625</v>
      </c>
      <c r="J607" s="54"/>
      <c r="K607" s="51">
        <v>314934.04739999998</v>
      </c>
      <c r="L607" s="51">
        <v>1336586.1095999999</v>
      </c>
      <c r="M607" s="52">
        <v>-1021652.0621999998</v>
      </c>
      <c r="N607" s="53">
        <v>-0.76437429273131507</v>
      </c>
      <c r="O607" s="55"/>
      <c r="P607" s="54"/>
      <c r="Q607" s="51">
        <v>213601.07579999999</v>
      </c>
      <c r="R607" s="51">
        <v>610889.91809999989</v>
      </c>
      <c r="S607" s="52">
        <v>-397288.8422999999</v>
      </c>
      <c r="T607" s="53">
        <v>-0.65034440826205542</v>
      </c>
      <c r="U607" s="54"/>
      <c r="V607" s="51">
        <v>470820.50399999996</v>
      </c>
      <c r="W607" s="51">
        <v>1403113.8975</v>
      </c>
      <c r="X607" s="52">
        <v>-932293.39350000001</v>
      </c>
      <c r="Y607" s="53">
        <v>-0.66444598343806227</v>
      </c>
      <c r="Z607" s="56"/>
      <c r="AA607" s="57">
        <v>66527.787899999996</v>
      </c>
      <c r="AB607" s="58"/>
      <c r="AC607" s="59">
        <v>80511.2595</v>
      </c>
      <c r="AD607" s="59">
        <v>66218.499899999995</v>
      </c>
      <c r="AE607" s="59">
        <v>63338.742599999998</v>
      </c>
      <c r="AF607" s="59">
        <v>59352.614999999998</v>
      </c>
      <c r="AG607" s="59">
        <v>62261.400599999994</v>
      </c>
      <c r="AH607" s="59">
        <v>93909.309899999993</v>
      </c>
      <c r="AI607" s="59">
        <v>135255.0276</v>
      </c>
      <c r="AJ607" s="59">
        <v>164849.3364</v>
      </c>
      <c r="AK607" s="59">
        <v>190335.86040000001</v>
      </c>
      <c r="AL607" s="59">
        <v>228137.2506</v>
      </c>
      <c r="AM607" s="59">
        <v>192416.80710000001</v>
      </c>
      <c r="AN607" s="59">
        <v>155886.45659999998</v>
      </c>
      <c r="AO607" s="58"/>
      <c r="AP607" s="59">
        <v>130620.4305</v>
      </c>
      <c r="AQ607" s="59">
        <v>118041.69510000001</v>
      </c>
      <c r="AR607" s="59">
        <v>-213151.1655</v>
      </c>
      <c r="AS607" s="59">
        <v>111767.3634</v>
      </c>
      <c r="AT607" s="59">
        <v>83886.18</v>
      </c>
      <c r="AU607" s="59">
        <v>-300126.99360000005</v>
      </c>
      <c r="AV607" s="59">
        <v>92283.496199999994</v>
      </c>
      <c r="AW607" s="59">
        <v>78011.965499999991</v>
      </c>
      <c r="AX607" s="59">
        <v>81001.166399999987</v>
      </c>
      <c r="AY607" s="59">
        <v>65766.743700000006</v>
      </c>
      <c r="AZ607" s="59">
        <v>66833.165699999998</v>
      </c>
      <c r="BA607" s="59">
        <v>0</v>
      </c>
    </row>
    <row r="608" spans="1:53" s="46" customFormat="1" outlineLevel="2">
      <c r="B608" s="47" t="s">
        <v>1502</v>
      </c>
      <c r="C608" s="48" t="s">
        <v>1503</v>
      </c>
      <c r="D608" s="49"/>
      <c r="E608" s="50"/>
      <c r="F608" s="51">
        <v>-83744.175699999993</v>
      </c>
      <c r="G608" s="51">
        <v>505073.05290000001</v>
      </c>
      <c r="H608" s="52">
        <v>-588817.22860000003</v>
      </c>
      <c r="I608" s="53">
        <v>-1.1658060655169831</v>
      </c>
      <c r="J608" s="54"/>
      <c r="K608" s="51">
        <v>-636540.32740000007</v>
      </c>
      <c r="L608" s="51">
        <v>-690308.69959999982</v>
      </c>
      <c r="M608" s="52">
        <v>53768.372199999751</v>
      </c>
      <c r="N608" s="53">
        <v>7.7890329690406476E-2</v>
      </c>
      <c r="O608" s="55"/>
      <c r="P608" s="54"/>
      <c r="Q608" s="51">
        <v>-156778.0858</v>
      </c>
      <c r="R608" s="51">
        <v>32135.001900000148</v>
      </c>
      <c r="S608" s="52">
        <v>-188913.08770000015</v>
      </c>
      <c r="T608" s="53">
        <v>-5.8787327378374696</v>
      </c>
      <c r="U608" s="54"/>
      <c r="V608" s="51">
        <v>-797833.48399999994</v>
      </c>
      <c r="W608" s="51">
        <v>-431558.50749999995</v>
      </c>
      <c r="X608" s="52">
        <v>-366274.97649999999</v>
      </c>
      <c r="Y608" s="53">
        <v>-0.8487261173967241</v>
      </c>
      <c r="Z608" s="56"/>
      <c r="AA608" s="57">
        <v>258750.19209999999</v>
      </c>
      <c r="AB608" s="58"/>
      <c r="AC608" s="59">
        <v>-80511.2595</v>
      </c>
      <c r="AD608" s="59">
        <v>-66218.499899999995</v>
      </c>
      <c r="AE608" s="59">
        <v>4045.5774000000092</v>
      </c>
      <c r="AF608" s="59">
        <v>-55939.364999999998</v>
      </c>
      <c r="AG608" s="59">
        <v>-77010.890599999999</v>
      </c>
      <c r="AH608" s="59">
        <v>-106557.2199</v>
      </c>
      <c r="AI608" s="59">
        <v>-150120.25760000001</v>
      </c>
      <c r="AJ608" s="59">
        <v>-190131.78640000001</v>
      </c>
      <c r="AK608" s="59">
        <v>-204913.46040000001</v>
      </c>
      <c r="AL608" s="59">
        <v>-268024.5906</v>
      </c>
      <c r="AM608" s="59">
        <v>505073.05290000001</v>
      </c>
      <c r="AN608" s="59">
        <v>-161293.15659999999</v>
      </c>
      <c r="AO608" s="58"/>
      <c r="AP608" s="59">
        <v>-130620.4305</v>
      </c>
      <c r="AQ608" s="59">
        <v>-109939.10510000002</v>
      </c>
      <c r="AR608" s="59">
        <v>210113.51550000001</v>
      </c>
      <c r="AS608" s="59">
        <v>-488672.85340000002</v>
      </c>
      <c r="AT608" s="59">
        <v>-71639.09</v>
      </c>
      <c r="AU608" s="59">
        <v>305602.20360000007</v>
      </c>
      <c r="AV608" s="59">
        <v>-104857.63619999999</v>
      </c>
      <c r="AW608" s="59">
        <v>-89748.845499999996</v>
      </c>
      <c r="AX608" s="59">
        <v>-4545.8063999999868</v>
      </c>
      <c r="AY608" s="59">
        <v>-68488.103700000007</v>
      </c>
      <c r="AZ608" s="59">
        <v>-83744.175699999993</v>
      </c>
      <c r="BA608" s="59">
        <v>0</v>
      </c>
    </row>
    <row r="609" spans="1:53" s="46" customFormat="1" outlineLevel="2">
      <c r="B609" s="47"/>
      <c r="C609" s="48"/>
      <c r="D609" s="49"/>
      <c r="E609" s="50"/>
      <c r="F609" s="51"/>
      <c r="G609" s="51"/>
      <c r="H609" s="52"/>
      <c r="I609" s="53"/>
      <c r="J609" s="54"/>
      <c r="K609" s="51"/>
      <c r="L609" s="51"/>
      <c r="M609" s="52"/>
      <c r="N609" s="53"/>
      <c r="O609" s="55"/>
      <c r="P609" s="54"/>
      <c r="Q609" s="51"/>
      <c r="R609" s="51"/>
      <c r="S609" s="52"/>
      <c r="T609" s="53"/>
      <c r="U609" s="54"/>
      <c r="V609" s="51"/>
      <c r="W609" s="51"/>
      <c r="X609" s="52"/>
      <c r="Y609" s="53"/>
      <c r="Z609" s="56"/>
      <c r="AA609" s="57"/>
      <c r="AB609" s="58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8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</row>
    <row r="610" spans="1:53" s="46" customFormat="1" outlineLevel="2">
      <c r="A610" s="46" t="s">
        <v>1505</v>
      </c>
      <c r="B610" s="47" t="s">
        <v>1506</v>
      </c>
      <c r="C610" s="48" t="s">
        <v>1504</v>
      </c>
      <c r="D610" s="49"/>
      <c r="E610" s="50"/>
      <c r="F610" s="51">
        <v>0</v>
      </c>
      <c r="G610" s="51">
        <v>0</v>
      </c>
      <c r="H610" s="52">
        <v>0</v>
      </c>
      <c r="I610" s="53">
        <v>0</v>
      </c>
      <c r="J610" s="54"/>
      <c r="K610" s="51">
        <v>0</v>
      </c>
      <c r="L610" s="51">
        <v>-3350.53</v>
      </c>
      <c r="M610" s="52">
        <v>3350.53</v>
      </c>
      <c r="N610" s="53" t="s">
        <v>157</v>
      </c>
      <c r="O610" s="55"/>
      <c r="P610" s="54"/>
      <c r="Q610" s="51">
        <v>0</v>
      </c>
      <c r="R610" s="51">
        <v>-4312.79</v>
      </c>
      <c r="S610" s="52">
        <v>4312.79</v>
      </c>
      <c r="T610" s="53" t="s">
        <v>157</v>
      </c>
      <c r="U610" s="54"/>
      <c r="V610" s="51">
        <v>0</v>
      </c>
      <c r="W610" s="51">
        <v>108489.79000000001</v>
      </c>
      <c r="X610" s="52">
        <v>-108489.79000000001</v>
      </c>
      <c r="Y610" s="53" t="s">
        <v>157</v>
      </c>
      <c r="Z610" s="56"/>
      <c r="AA610" s="57">
        <v>111840.32000000001</v>
      </c>
      <c r="AB610" s="58"/>
      <c r="AC610" s="59">
        <v>0</v>
      </c>
      <c r="AD610" s="59">
        <v>0</v>
      </c>
      <c r="AE610" s="59">
        <v>19935.650000000001</v>
      </c>
      <c r="AF610" s="59">
        <v>1009.82</v>
      </c>
      <c r="AG610" s="59">
        <v>-4363.6400000000003</v>
      </c>
      <c r="AH610" s="59">
        <v>-3741.89</v>
      </c>
      <c r="AI610" s="59">
        <v>-4397.8599999999997</v>
      </c>
      <c r="AJ610" s="59">
        <v>-7479.82</v>
      </c>
      <c r="AK610" s="59">
        <v>-4312.79</v>
      </c>
      <c r="AL610" s="59">
        <v>0</v>
      </c>
      <c r="AM610" s="59">
        <v>0</v>
      </c>
      <c r="AN610" s="59">
        <v>0</v>
      </c>
      <c r="AO610" s="58"/>
      <c r="AP610" s="59">
        <v>0</v>
      </c>
      <c r="AQ610" s="59">
        <v>0</v>
      </c>
      <c r="AR610" s="59">
        <v>0</v>
      </c>
      <c r="AS610" s="59">
        <v>0</v>
      </c>
      <c r="AT610" s="59">
        <v>0</v>
      </c>
      <c r="AU610" s="59">
        <v>0</v>
      </c>
      <c r="AV610" s="59">
        <v>0</v>
      </c>
      <c r="AW610" s="59">
        <v>0</v>
      </c>
      <c r="AX610" s="59">
        <v>0</v>
      </c>
      <c r="AY610" s="59">
        <v>0</v>
      </c>
      <c r="AZ610" s="59">
        <v>0</v>
      </c>
      <c r="BA610" s="59">
        <v>0</v>
      </c>
    </row>
    <row r="611" spans="1:53" s="46" customFormat="1" outlineLevel="2">
      <c r="A611" s="46" t="s">
        <v>1793</v>
      </c>
      <c r="B611" s="47" t="s">
        <v>1794</v>
      </c>
      <c r="C611" s="48" t="s">
        <v>1504</v>
      </c>
      <c r="D611" s="49"/>
      <c r="E611" s="50"/>
      <c r="F611" s="51">
        <v>-4886.62</v>
      </c>
      <c r="G611" s="51">
        <v>98864.36</v>
      </c>
      <c r="H611" s="52">
        <v>-103750.98</v>
      </c>
      <c r="I611" s="53">
        <v>-1.0494275186730586</v>
      </c>
      <c r="J611" s="54"/>
      <c r="K611" s="51">
        <v>-98925.83</v>
      </c>
      <c r="L611" s="51">
        <v>87063.69</v>
      </c>
      <c r="M611" s="52">
        <v>-185989.52000000002</v>
      </c>
      <c r="N611" s="53">
        <v>-2.1362466948046888</v>
      </c>
      <c r="O611" s="55"/>
      <c r="P611" s="54"/>
      <c r="Q611" s="51">
        <v>17870.189999999999</v>
      </c>
      <c r="R611" s="51">
        <v>87063.69</v>
      </c>
      <c r="S611" s="52">
        <v>-69193.5</v>
      </c>
      <c r="T611" s="53">
        <v>-0.7947457774877219</v>
      </c>
      <c r="U611" s="54"/>
      <c r="V611" s="51">
        <v>-100594.53</v>
      </c>
      <c r="W611" s="51">
        <v>87063.69</v>
      </c>
      <c r="X611" s="52">
        <v>-187658.22</v>
      </c>
      <c r="Y611" s="53">
        <v>-2.1554131234272291</v>
      </c>
      <c r="Z611" s="56"/>
      <c r="AA611" s="57">
        <v>0</v>
      </c>
      <c r="AB611" s="58"/>
      <c r="AC611" s="59">
        <v>0</v>
      </c>
      <c r="AD611" s="59">
        <v>0</v>
      </c>
      <c r="AE611" s="59">
        <v>0</v>
      </c>
      <c r="AF611" s="59">
        <v>0</v>
      </c>
      <c r="AG611" s="59">
        <v>0</v>
      </c>
      <c r="AH611" s="59">
        <v>0</v>
      </c>
      <c r="AI611" s="59">
        <v>0</v>
      </c>
      <c r="AJ611" s="59">
        <v>0</v>
      </c>
      <c r="AK611" s="59">
        <v>0</v>
      </c>
      <c r="AL611" s="59">
        <v>-11800.67</v>
      </c>
      <c r="AM611" s="59">
        <v>98864.36</v>
      </c>
      <c r="AN611" s="59">
        <v>-1668.7</v>
      </c>
      <c r="AO611" s="58"/>
      <c r="AP611" s="59">
        <v>0</v>
      </c>
      <c r="AQ611" s="59">
        <v>2500.7400000000002</v>
      </c>
      <c r="AR611" s="59">
        <v>-937.54</v>
      </c>
      <c r="AS611" s="59">
        <v>-116325.7</v>
      </c>
      <c r="AT611" s="59">
        <v>3779.86</v>
      </c>
      <c r="AU611" s="59">
        <v>1689.82</v>
      </c>
      <c r="AV611" s="59">
        <v>-3880.8</v>
      </c>
      <c r="AW611" s="59">
        <v>-3622.4</v>
      </c>
      <c r="AX611" s="59">
        <v>23596.7</v>
      </c>
      <c r="AY611" s="59">
        <v>-839.89</v>
      </c>
      <c r="AZ611" s="59">
        <v>-4886.62</v>
      </c>
      <c r="BA611" s="59">
        <v>0</v>
      </c>
    </row>
    <row r="612" spans="1:53" s="46" customFormat="1" outlineLevel="2">
      <c r="A612" s="46" t="s">
        <v>1507</v>
      </c>
      <c r="B612" s="47" t="s">
        <v>1508</v>
      </c>
      <c r="C612" s="48" t="s">
        <v>1509</v>
      </c>
      <c r="D612" s="49"/>
      <c r="E612" s="50"/>
      <c r="F612" s="51">
        <v>-4886.62</v>
      </c>
      <c r="G612" s="51">
        <v>98864.36</v>
      </c>
      <c r="H612" s="52">
        <v>-103750.98</v>
      </c>
      <c r="I612" s="53">
        <v>-1.0494275186730586</v>
      </c>
      <c r="J612" s="54"/>
      <c r="K612" s="51">
        <v>-98925.83</v>
      </c>
      <c r="L612" s="51">
        <v>83713.16</v>
      </c>
      <c r="M612" s="52">
        <v>-182638.99</v>
      </c>
      <c r="N612" s="53">
        <v>-2.1817237576505293</v>
      </c>
      <c r="O612" s="55"/>
      <c r="P612" s="54"/>
      <c r="Q612" s="51">
        <v>17870.189999999999</v>
      </c>
      <c r="R612" s="51">
        <v>82750.900000000009</v>
      </c>
      <c r="S612" s="52">
        <v>-64880.710000000006</v>
      </c>
      <c r="T612" s="53">
        <v>-0.78404839101447843</v>
      </c>
      <c r="U612" s="54"/>
      <c r="V612" s="51">
        <v>-100594.53</v>
      </c>
      <c r="W612" s="51">
        <v>195553.48</v>
      </c>
      <c r="X612" s="52">
        <v>-296148.01</v>
      </c>
      <c r="Y612" s="53">
        <v>-1.5144093063442288</v>
      </c>
      <c r="Z612" s="56"/>
      <c r="AA612" s="57">
        <v>111840.32000000001</v>
      </c>
      <c r="AB612" s="58"/>
      <c r="AC612" s="59">
        <v>0</v>
      </c>
      <c r="AD612" s="59">
        <v>0</v>
      </c>
      <c r="AE612" s="59">
        <v>19935.650000000001</v>
      </c>
      <c r="AF612" s="59">
        <v>1009.82</v>
      </c>
      <c r="AG612" s="59">
        <v>-4363.6400000000003</v>
      </c>
      <c r="AH612" s="59">
        <v>-3741.89</v>
      </c>
      <c r="AI612" s="59">
        <v>-4397.8599999999997</v>
      </c>
      <c r="AJ612" s="59">
        <v>-7479.82</v>
      </c>
      <c r="AK612" s="59">
        <v>-4312.79</v>
      </c>
      <c r="AL612" s="59">
        <v>-11800.67</v>
      </c>
      <c r="AM612" s="59">
        <v>98864.36</v>
      </c>
      <c r="AN612" s="59">
        <v>-1668.7</v>
      </c>
      <c r="AO612" s="58"/>
      <c r="AP612" s="59">
        <v>0</v>
      </c>
      <c r="AQ612" s="59">
        <v>2500.7400000000002</v>
      </c>
      <c r="AR612" s="59">
        <v>-937.54</v>
      </c>
      <c r="AS612" s="59">
        <v>-116325.7</v>
      </c>
      <c r="AT612" s="59">
        <v>3779.86</v>
      </c>
      <c r="AU612" s="59">
        <v>1689.82</v>
      </c>
      <c r="AV612" s="59">
        <v>-3880.8</v>
      </c>
      <c r="AW612" s="59">
        <v>-3622.4</v>
      </c>
      <c r="AX612" s="59">
        <v>23596.7</v>
      </c>
      <c r="AY612" s="59">
        <v>-839.89</v>
      </c>
      <c r="AZ612" s="59">
        <v>-4886.62</v>
      </c>
      <c r="BA612" s="59">
        <v>0</v>
      </c>
    </row>
    <row r="613" spans="1:53" s="153" customFormat="1">
      <c r="A613" s="119"/>
      <c r="B613" s="120"/>
      <c r="C613" s="145"/>
      <c r="D613" s="151"/>
      <c r="E613" s="151"/>
      <c r="F613" s="148"/>
      <c r="G613" s="148"/>
      <c r="H613" s="143"/>
      <c r="I613" s="144"/>
      <c r="J613" s="152"/>
      <c r="K613" s="148"/>
      <c r="L613" s="148"/>
      <c r="M613" s="143"/>
      <c r="N613" s="144"/>
      <c r="O613" s="56"/>
      <c r="P613" s="149"/>
      <c r="Q613" s="148"/>
      <c r="R613" s="148"/>
      <c r="S613" s="143"/>
      <c r="T613" s="144"/>
      <c r="U613" s="149"/>
      <c r="V613" s="148"/>
      <c r="W613" s="148"/>
      <c r="X613" s="143"/>
      <c r="Y613" s="138"/>
      <c r="AA613" s="150"/>
      <c r="AB613" s="154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54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</row>
    <row r="614" spans="1:53" s="153" customFormat="1" outlineLevel="2">
      <c r="A614" s="119" t="s">
        <v>1510</v>
      </c>
      <c r="B614" s="120" t="s">
        <v>1511</v>
      </c>
      <c r="C614" s="145" t="s">
        <v>1512</v>
      </c>
      <c r="D614" s="151"/>
      <c r="E614" s="151"/>
      <c r="F614" s="148">
        <v>13798.460000000001</v>
      </c>
      <c r="G614" s="148">
        <v>36501.79</v>
      </c>
      <c r="H614" s="143">
        <v>-22703.33</v>
      </c>
      <c r="I614" s="144">
        <v>-0.62197853858673779</v>
      </c>
      <c r="J614" s="152"/>
      <c r="K614" s="148">
        <v>27110.86</v>
      </c>
      <c r="L614" s="148">
        <v>67675.899999999994</v>
      </c>
      <c r="M614" s="143">
        <v>-40565.039999999994</v>
      </c>
      <c r="N614" s="144">
        <v>-0.59940155949163587</v>
      </c>
      <c r="O614" s="56"/>
      <c r="P614" s="149"/>
      <c r="Q614" s="148">
        <v>16474.29</v>
      </c>
      <c r="R614" s="148">
        <v>53814.26</v>
      </c>
      <c r="S614" s="143">
        <v>-37339.97</v>
      </c>
      <c r="T614" s="144">
        <v>-0.69386757339039873</v>
      </c>
      <c r="U614" s="149"/>
      <c r="V614" s="148">
        <v>857702.57</v>
      </c>
      <c r="W614" s="148">
        <v>1042286.2200000001</v>
      </c>
      <c r="X614" s="143">
        <v>-184583.65000000014</v>
      </c>
      <c r="Y614" s="138">
        <v>-0.17709497301038876</v>
      </c>
      <c r="AA614" s="150">
        <v>974610.32000000007</v>
      </c>
      <c r="AB614" s="154"/>
      <c r="AC614" s="148">
        <v>0</v>
      </c>
      <c r="AD614" s="148">
        <v>0</v>
      </c>
      <c r="AE614" s="148">
        <v>0</v>
      </c>
      <c r="AF614" s="148">
        <v>0</v>
      </c>
      <c r="AG614" s="148">
        <v>0</v>
      </c>
      <c r="AH614" s="148">
        <v>0</v>
      </c>
      <c r="AI614" s="148">
        <v>0</v>
      </c>
      <c r="AJ614" s="148">
        <v>13861.64</v>
      </c>
      <c r="AK614" s="148">
        <v>0</v>
      </c>
      <c r="AL614" s="148">
        <v>17312.47</v>
      </c>
      <c r="AM614" s="148">
        <v>36501.79</v>
      </c>
      <c r="AN614" s="148">
        <v>830591.71</v>
      </c>
      <c r="AO614" s="154"/>
      <c r="AP614" s="148">
        <v>0</v>
      </c>
      <c r="AQ614" s="148">
        <v>0</v>
      </c>
      <c r="AR614" s="148">
        <v>0</v>
      </c>
      <c r="AS614" s="148">
        <v>0</v>
      </c>
      <c r="AT614" s="148">
        <v>0</v>
      </c>
      <c r="AU614" s="148">
        <v>0</v>
      </c>
      <c r="AV614" s="148">
        <v>7955.6900000000005</v>
      </c>
      <c r="AW614" s="148">
        <v>2680.88</v>
      </c>
      <c r="AX614" s="148">
        <v>2675.83</v>
      </c>
      <c r="AY614" s="148">
        <v>0</v>
      </c>
      <c r="AZ614" s="148">
        <v>13798.460000000001</v>
      </c>
      <c r="BA614" s="148">
        <v>0</v>
      </c>
    </row>
    <row r="615" spans="1:53" s="167" customFormat="1" outlineLevel="2">
      <c r="A615" s="156" t="s">
        <v>1513</v>
      </c>
      <c r="B615" s="157" t="s">
        <v>1514</v>
      </c>
      <c r="C615" s="205" t="s">
        <v>1515</v>
      </c>
      <c r="D615" s="159"/>
      <c r="E615" s="159"/>
      <c r="F615" s="160">
        <v>13798.460000000001</v>
      </c>
      <c r="G615" s="160">
        <v>36501.79</v>
      </c>
      <c r="H615" s="161">
        <v>-22703.33</v>
      </c>
      <c r="I615" s="162">
        <v>-0.62197853858673779</v>
      </c>
      <c r="J615" s="163"/>
      <c r="K615" s="160">
        <v>27110.86</v>
      </c>
      <c r="L615" s="160">
        <v>67675.899999999994</v>
      </c>
      <c r="M615" s="161">
        <v>-40565.039999999994</v>
      </c>
      <c r="N615" s="162">
        <v>-0.59940155949163587</v>
      </c>
      <c r="O615" s="164"/>
      <c r="P615" s="165"/>
      <c r="Q615" s="160">
        <v>16474.29</v>
      </c>
      <c r="R615" s="160">
        <v>53814.26</v>
      </c>
      <c r="S615" s="161">
        <v>-37339.97</v>
      </c>
      <c r="T615" s="162">
        <v>-0.69386757339039873</v>
      </c>
      <c r="U615" s="165"/>
      <c r="V615" s="160">
        <v>857702.57</v>
      </c>
      <c r="W615" s="160">
        <v>1042286.2200000001</v>
      </c>
      <c r="X615" s="161">
        <v>-184583.65000000014</v>
      </c>
      <c r="Y615" s="166">
        <v>-0.17709497301038876</v>
      </c>
      <c r="AA615" s="168">
        <v>974610.32000000007</v>
      </c>
      <c r="AB615" s="154"/>
      <c r="AC615" s="160">
        <v>0</v>
      </c>
      <c r="AD615" s="160">
        <v>0</v>
      </c>
      <c r="AE615" s="160">
        <v>0</v>
      </c>
      <c r="AF615" s="160">
        <v>0</v>
      </c>
      <c r="AG615" s="160">
        <v>0</v>
      </c>
      <c r="AH615" s="160">
        <v>0</v>
      </c>
      <c r="AI615" s="160">
        <v>0</v>
      </c>
      <c r="AJ615" s="160">
        <v>13861.64</v>
      </c>
      <c r="AK615" s="160">
        <v>0</v>
      </c>
      <c r="AL615" s="160">
        <v>17312.47</v>
      </c>
      <c r="AM615" s="160">
        <v>36501.79</v>
      </c>
      <c r="AN615" s="160">
        <v>830591.71</v>
      </c>
      <c r="AO615" s="154"/>
      <c r="AP615" s="160">
        <v>0</v>
      </c>
      <c r="AQ615" s="160">
        <v>0</v>
      </c>
      <c r="AR615" s="160">
        <v>0</v>
      </c>
      <c r="AS615" s="160">
        <v>0</v>
      </c>
      <c r="AT615" s="160">
        <v>0</v>
      </c>
      <c r="AU615" s="160">
        <v>0</v>
      </c>
      <c r="AV615" s="160">
        <v>7955.6900000000005</v>
      </c>
      <c r="AW615" s="160">
        <v>2680.88</v>
      </c>
      <c r="AX615" s="160">
        <v>2675.83</v>
      </c>
      <c r="AY615" s="160">
        <v>0</v>
      </c>
      <c r="AZ615" s="160">
        <v>13798.460000000001</v>
      </c>
      <c r="BA615" s="160">
        <v>0</v>
      </c>
    </row>
    <row r="616" spans="1:53" s="46" customFormat="1" outlineLevel="2">
      <c r="B616" s="47"/>
      <c r="C616" s="48"/>
      <c r="D616" s="49"/>
      <c r="E616" s="50"/>
      <c r="F616" s="51"/>
      <c r="G616" s="51"/>
      <c r="H616" s="52"/>
      <c r="I616" s="53"/>
      <c r="J616" s="54"/>
      <c r="K616" s="51"/>
      <c r="L616" s="51"/>
      <c r="M616" s="52"/>
      <c r="N616" s="53"/>
      <c r="O616" s="55"/>
      <c r="P616" s="54"/>
      <c r="Q616" s="51"/>
      <c r="R616" s="51"/>
      <c r="S616" s="52"/>
      <c r="T616" s="53"/>
      <c r="U616" s="54"/>
      <c r="V616" s="51"/>
      <c r="W616" s="51"/>
      <c r="X616" s="52"/>
      <c r="Y616" s="53"/>
      <c r="Z616" s="56"/>
      <c r="AA616" s="57"/>
      <c r="AB616" s="58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8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</row>
    <row r="617" spans="1:53" s="167" customFormat="1" outlineLevel="2">
      <c r="A617" s="156" t="s">
        <v>1516</v>
      </c>
      <c r="B617" s="157" t="s">
        <v>1517</v>
      </c>
      <c r="C617" s="158" t="s">
        <v>1518</v>
      </c>
      <c r="D617" s="159"/>
      <c r="E617" s="159"/>
      <c r="F617" s="160">
        <v>10455.969999999999</v>
      </c>
      <c r="G617" s="160">
        <v>216155.91</v>
      </c>
      <c r="H617" s="161">
        <v>-205699.94</v>
      </c>
      <c r="I617" s="162">
        <v>-0.95162764691467372</v>
      </c>
      <c r="J617" s="163"/>
      <c r="K617" s="160">
        <v>193474.33000000002</v>
      </c>
      <c r="L617" s="160">
        <v>220112.48</v>
      </c>
      <c r="M617" s="161">
        <v>-26638.149999999994</v>
      </c>
      <c r="N617" s="162">
        <v>-0.12102062545476745</v>
      </c>
      <c r="O617" s="164"/>
      <c r="P617" s="165"/>
      <c r="Q617" s="160">
        <v>67955.11</v>
      </c>
      <c r="R617" s="160">
        <v>220112.48</v>
      </c>
      <c r="S617" s="161">
        <v>-152157.37</v>
      </c>
      <c r="T617" s="162">
        <v>-0.69127098109112206</v>
      </c>
      <c r="U617" s="165"/>
      <c r="V617" s="160">
        <v>200711.72000000003</v>
      </c>
      <c r="W617" s="160">
        <v>2124270.94</v>
      </c>
      <c r="X617" s="161">
        <v>-1923559.22</v>
      </c>
      <c r="Y617" s="166">
        <v>-0.90551500930479234</v>
      </c>
      <c r="AA617" s="168">
        <v>1904158.46</v>
      </c>
      <c r="AB617" s="154"/>
      <c r="AC617" s="160">
        <v>0</v>
      </c>
      <c r="AD617" s="160">
        <v>0</v>
      </c>
      <c r="AE617" s="160">
        <v>0</v>
      </c>
      <c r="AF617" s="160">
        <v>0</v>
      </c>
      <c r="AG617" s="160">
        <v>0</v>
      </c>
      <c r="AH617" s="160">
        <v>0</v>
      </c>
      <c r="AI617" s="160">
        <v>0</v>
      </c>
      <c r="AJ617" s="160">
        <v>0</v>
      </c>
      <c r="AK617" s="160">
        <v>1444.92</v>
      </c>
      <c r="AL617" s="160">
        <v>2511.65</v>
      </c>
      <c r="AM617" s="160">
        <v>216155.91</v>
      </c>
      <c r="AN617" s="160">
        <v>7237.39</v>
      </c>
      <c r="AO617" s="154"/>
      <c r="AP617" s="160">
        <v>0</v>
      </c>
      <c r="AQ617" s="160">
        <v>7784.78</v>
      </c>
      <c r="AR617" s="160">
        <v>12830.45</v>
      </c>
      <c r="AS617" s="160">
        <v>37097.200000000004</v>
      </c>
      <c r="AT617" s="160">
        <v>23423.760000000002</v>
      </c>
      <c r="AU617" s="160">
        <v>23471.100000000002</v>
      </c>
      <c r="AV617" s="160">
        <v>10455.960000000001</v>
      </c>
      <c r="AW617" s="160">
        <v>10455.969999999999</v>
      </c>
      <c r="AX617" s="160">
        <v>10455.960000000001</v>
      </c>
      <c r="AY617" s="160">
        <v>47043.18</v>
      </c>
      <c r="AZ617" s="160">
        <v>10455.969999999999</v>
      </c>
      <c r="BA617" s="160">
        <v>0</v>
      </c>
    </row>
    <row r="618" spans="1:53" s="46" customFormat="1" outlineLevel="2">
      <c r="A618" s="46" t="s">
        <v>1519</v>
      </c>
      <c r="B618" s="47" t="s">
        <v>1520</v>
      </c>
      <c r="C618" s="48" t="s">
        <v>1521</v>
      </c>
      <c r="D618" s="49"/>
      <c r="E618" s="50"/>
      <c r="F618" s="51">
        <v>10455.969999999999</v>
      </c>
      <c r="G618" s="51">
        <v>216155.91</v>
      </c>
      <c r="H618" s="52">
        <v>-205699.94</v>
      </c>
      <c r="I618" s="53">
        <v>-0.95162764691467372</v>
      </c>
      <c r="J618" s="54"/>
      <c r="K618" s="51">
        <v>193474.33000000002</v>
      </c>
      <c r="L618" s="51">
        <v>220112.48</v>
      </c>
      <c r="M618" s="52">
        <v>-26638.149999999994</v>
      </c>
      <c r="N618" s="53">
        <v>-0.12102062545476745</v>
      </c>
      <c r="O618" s="55"/>
      <c r="P618" s="54"/>
      <c r="Q618" s="51">
        <v>67955.11</v>
      </c>
      <c r="R618" s="51">
        <v>220112.48</v>
      </c>
      <c r="S618" s="52">
        <v>-152157.37</v>
      </c>
      <c r="T618" s="53">
        <v>-0.69127098109112206</v>
      </c>
      <c r="U618" s="54"/>
      <c r="V618" s="51">
        <v>200711.72000000003</v>
      </c>
      <c r="W618" s="51">
        <v>2124270.94</v>
      </c>
      <c r="X618" s="52">
        <v>-1923559.22</v>
      </c>
      <c r="Y618" s="53">
        <v>-0.90551500930479234</v>
      </c>
      <c r="Z618" s="56"/>
      <c r="AA618" s="57">
        <v>1904158.46</v>
      </c>
      <c r="AB618" s="58"/>
      <c r="AC618" s="59">
        <v>0</v>
      </c>
      <c r="AD618" s="59">
        <v>0</v>
      </c>
      <c r="AE618" s="59">
        <v>0</v>
      </c>
      <c r="AF618" s="59">
        <v>0</v>
      </c>
      <c r="AG618" s="59">
        <v>0</v>
      </c>
      <c r="AH618" s="59">
        <v>0</v>
      </c>
      <c r="AI618" s="59">
        <v>0</v>
      </c>
      <c r="AJ618" s="59">
        <v>0</v>
      </c>
      <c r="AK618" s="59">
        <v>1444.92</v>
      </c>
      <c r="AL618" s="59">
        <v>2511.65</v>
      </c>
      <c r="AM618" s="59">
        <v>216155.91</v>
      </c>
      <c r="AN618" s="59">
        <v>7237.39</v>
      </c>
      <c r="AO618" s="58"/>
      <c r="AP618" s="59">
        <v>0</v>
      </c>
      <c r="AQ618" s="59">
        <v>7784.78</v>
      </c>
      <c r="AR618" s="59">
        <v>12830.45</v>
      </c>
      <c r="AS618" s="59">
        <v>37097.200000000004</v>
      </c>
      <c r="AT618" s="59">
        <v>23423.760000000002</v>
      </c>
      <c r="AU618" s="59">
        <v>23471.100000000002</v>
      </c>
      <c r="AV618" s="59">
        <v>10455.960000000001</v>
      </c>
      <c r="AW618" s="59">
        <v>10455.969999999999</v>
      </c>
      <c r="AX618" s="59">
        <v>10455.960000000001</v>
      </c>
      <c r="AY618" s="59">
        <v>47043.18</v>
      </c>
      <c r="AZ618" s="59">
        <v>10455.969999999999</v>
      </c>
      <c r="BA618" s="59">
        <v>0</v>
      </c>
    </row>
    <row r="619" spans="1:53" s="46" customFormat="1" outlineLevel="2">
      <c r="B619" s="47"/>
      <c r="C619" s="48"/>
      <c r="D619" s="49"/>
      <c r="E619" s="50"/>
      <c r="F619" s="51"/>
      <c r="G619" s="51"/>
      <c r="H619" s="52"/>
      <c r="I619" s="53"/>
      <c r="J619" s="54"/>
      <c r="K619" s="51"/>
      <c r="L619" s="51"/>
      <c r="M619" s="52"/>
      <c r="N619" s="53"/>
      <c r="O619" s="55"/>
      <c r="P619" s="54"/>
      <c r="Q619" s="51"/>
      <c r="R619" s="51"/>
      <c r="S619" s="52"/>
      <c r="T619" s="53"/>
      <c r="U619" s="54"/>
      <c r="V619" s="51"/>
      <c r="W619" s="51"/>
      <c r="X619" s="52"/>
      <c r="Y619" s="53"/>
      <c r="Z619" s="56"/>
      <c r="AA619" s="57"/>
      <c r="AB619" s="58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8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</row>
    <row r="620" spans="1:53" s="167" customFormat="1" outlineLevel="2">
      <c r="A620" s="119" t="s">
        <v>1522</v>
      </c>
      <c r="B620" s="157" t="s">
        <v>1523</v>
      </c>
      <c r="C620" s="169" t="s">
        <v>1524</v>
      </c>
      <c r="D620" s="159"/>
      <c r="E620" s="159"/>
      <c r="F620" s="160">
        <v>0</v>
      </c>
      <c r="G620" s="160">
        <v>0</v>
      </c>
      <c r="H620" s="161">
        <v>0</v>
      </c>
      <c r="I620" s="162">
        <v>0</v>
      </c>
      <c r="J620" s="163"/>
      <c r="K620" s="160">
        <v>0</v>
      </c>
      <c r="L620" s="160">
        <v>0</v>
      </c>
      <c r="M620" s="161">
        <v>0</v>
      </c>
      <c r="N620" s="162">
        <v>0</v>
      </c>
      <c r="O620" s="170"/>
      <c r="P620" s="171"/>
      <c r="Q620" s="160">
        <v>0</v>
      </c>
      <c r="R620" s="160">
        <v>0</v>
      </c>
      <c r="S620" s="161">
        <v>0</v>
      </c>
      <c r="T620" s="162">
        <v>0</v>
      </c>
      <c r="U620" s="171"/>
      <c r="V620" s="160">
        <v>0</v>
      </c>
      <c r="W620" s="160">
        <v>0</v>
      </c>
      <c r="X620" s="161">
        <v>0</v>
      </c>
      <c r="Y620" s="166">
        <v>0</v>
      </c>
      <c r="AA620" s="168">
        <v>0</v>
      </c>
      <c r="AB620" s="154"/>
      <c r="AC620" s="160">
        <v>0</v>
      </c>
      <c r="AD620" s="160">
        <v>0</v>
      </c>
      <c r="AE620" s="160">
        <v>0</v>
      </c>
      <c r="AF620" s="160">
        <v>0</v>
      </c>
      <c r="AG620" s="160">
        <v>0</v>
      </c>
      <c r="AH620" s="160">
        <v>0</v>
      </c>
      <c r="AI620" s="160">
        <v>0</v>
      </c>
      <c r="AJ620" s="160">
        <v>0</v>
      </c>
      <c r="AK620" s="160">
        <v>0</v>
      </c>
      <c r="AL620" s="160">
        <v>0</v>
      </c>
      <c r="AM620" s="160">
        <v>0</v>
      </c>
      <c r="AN620" s="160">
        <v>0</v>
      </c>
      <c r="AO620" s="154"/>
      <c r="AP620" s="160">
        <v>0</v>
      </c>
      <c r="AQ620" s="160">
        <v>0</v>
      </c>
      <c r="AR620" s="160">
        <v>0</v>
      </c>
      <c r="AS620" s="160">
        <v>0</v>
      </c>
      <c r="AT620" s="160">
        <v>0</v>
      </c>
      <c r="AU620" s="160">
        <v>0</v>
      </c>
      <c r="AV620" s="160">
        <v>0</v>
      </c>
      <c r="AW620" s="160">
        <v>0</v>
      </c>
      <c r="AX620" s="160">
        <v>0</v>
      </c>
      <c r="AY620" s="160">
        <v>0</v>
      </c>
      <c r="AZ620" s="160">
        <v>0</v>
      </c>
      <c r="BA620" s="160">
        <v>0</v>
      </c>
    </row>
    <row r="621" spans="1:53" s="167" customFormat="1" outlineLevel="2">
      <c r="A621" s="119"/>
      <c r="B621" s="157"/>
      <c r="C621" s="158"/>
      <c r="D621" s="159"/>
      <c r="E621" s="159"/>
      <c r="F621" s="160"/>
      <c r="G621" s="160"/>
      <c r="H621" s="161"/>
      <c r="I621" s="162"/>
      <c r="J621" s="163"/>
      <c r="K621" s="160"/>
      <c r="L621" s="160"/>
      <c r="M621" s="161"/>
      <c r="N621" s="162"/>
      <c r="O621" s="170"/>
      <c r="P621" s="171"/>
      <c r="Q621" s="160"/>
      <c r="R621" s="160"/>
      <c r="S621" s="161"/>
      <c r="T621" s="162"/>
      <c r="U621" s="171"/>
      <c r="V621" s="160"/>
      <c r="W621" s="160"/>
      <c r="X621" s="161"/>
      <c r="Y621" s="166"/>
      <c r="AA621" s="160"/>
      <c r="AB621" s="154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54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</row>
    <row r="622" spans="1:53" s="153" customFormat="1">
      <c r="A622" s="119" t="s">
        <v>1525</v>
      </c>
      <c r="B622" s="120" t="s">
        <v>1526</v>
      </c>
      <c r="C622" s="145" t="s">
        <v>1527</v>
      </c>
      <c r="D622" s="151"/>
      <c r="E622" s="151"/>
      <c r="F622" s="148">
        <v>0</v>
      </c>
      <c r="G622" s="148">
        <v>0</v>
      </c>
      <c r="H622" s="143">
        <v>0</v>
      </c>
      <c r="I622" s="144">
        <v>0</v>
      </c>
      <c r="J622" s="152"/>
      <c r="K622" s="148">
        <v>0</v>
      </c>
      <c r="L622" s="148">
        <v>0</v>
      </c>
      <c r="M622" s="143">
        <v>0</v>
      </c>
      <c r="N622" s="144">
        <v>0</v>
      </c>
      <c r="O622" s="195"/>
      <c r="P622" s="196"/>
      <c r="Q622" s="148">
        <v>0</v>
      </c>
      <c r="R622" s="148">
        <v>0</v>
      </c>
      <c r="S622" s="143">
        <v>0</v>
      </c>
      <c r="T622" s="144">
        <v>0</v>
      </c>
      <c r="U622" s="196"/>
      <c r="V622" s="148">
        <v>0</v>
      </c>
      <c r="W622" s="148">
        <v>0</v>
      </c>
      <c r="X622" s="143">
        <v>0</v>
      </c>
      <c r="Y622" s="138">
        <v>0</v>
      </c>
      <c r="AA622" s="150">
        <v>0</v>
      </c>
      <c r="AB622" s="154"/>
      <c r="AC622" s="148">
        <v>0</v>
      </c>
      <c r="AD622" s="148">
        <v>0</v>
      </c>
      <c r="AE622" s="148">
        <v>0</v>
      </c>
      <c r="AF622" s="148">
        <v>0</v>
      </c>
      <c r="AG622" s="148">
        <v>0</v>
      </c>
      <c r="AH622" s="148">
        <v>0</v>
      </c>
      <c r="AI622" s="148">
        <v>0</v>
      </c>
      <c r="AJ622" s="148">
        <v>0</v>
      </c>
      <c r="AK622" s="148">
        <v>0</v>
      </c>
      <c r="AL622" s="148">
        <v>0</v>
      </c>
      <c r="AM622" s="148">
        <v>0</v>
      </c>
      <c r="AN622" s="148">
        <v>0</v>
      </c>
      <c r="AO622" s="154"/>
      <c r="AP622" s="148">
        <v>0</v>
      </c>
      <c r="AQ622" s="148">
        <v>0</v>
      </c>
      <c r="AR622" s="148">
        <v>0</v>
      </c>
      <c r="AS622" s="148">
        <v>0</v>
      </c>
      <c r="AT622" s="148">
        <v>0</v>
      </c>
      <c r="AU622" s="148">
        <v>0</v>
      </c>
      <c r="AV622" s="148">
        <v>0</v>
      </c>
      <c r="AW622" s="148">
        <v>0</v>
      </c>
      <c r="AX622" s="148">
        <v>0</v>
      </c>
      <c r="AY622" s="148">
        <v>0</v>
      </c>
      <c r="AZ622" s="148">
        <v>0</v>
      </c>
      <c r="BA622" s="148">
        <v>0</v>
      </c>
    </row>
    <row r="623" spans="1:53" s="153" customFormat="1" outlineLevel="2">
      <c r="A623" s="119"/>
      <c r="B623" s="120"/>
      <c r="C623" s="145"/>
      <c r="D623" s="151"/>
      <c r="E623" s="151"/>
      <c r="F623" s="148"/>
      <c r="G623" s="148"/>
      <c r="H623" s="143"/>
      <c r="I623" s="144"/>
      <c r="J623" s="152"/>
      <c r="K623" s="148"/>
      <c r="L623" s="148"/>
      <c r="M623" s="143"/>
      <c r="N623" s="144"/>
      <c r="O623" s="195"/>
      <c r="P623" s="196"/>
      <c r="Q623" s="148"/>
      <c r="R623" s="148"/>
      <c r="S623" s="143"/>
      <c r="T623" s="144"/>
      <c r="U623" s="196"/>
      <c r="V623" s="148"/>
      <c r="W623" s="148"/>
      <c r="X623" s="143"/>
      <c r="Y623" s="138"/>
      <c r="AA623" s="150"/>
      <c r="AB623" s="154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54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</row>
    <row r="624" spans="1:53" s="46" customFormat="1" outlineLevel="2">
      <c r="B624" s="47" t="s">
        <v>1528</v>
      </c>
      <c r="C624" s="48" t="s">
        <v>1529</v>
      </c>
      <c r="D624" s="49"/>
      <c r="E624" s="50"/>
      <c r="F624" s="51">
        <v>-78963.305699999983</v>
      </c>
      <c r="G624" s="51">
        <v>427175.2929</v>
      </c>
      <c r="H624" s="52">
        <v>-506138.59859999997</v>
      </c>
      <c r="I624" s="53">
        <v>-1.1848498895241233</v>
      </c>
      <c r="J624" s="54"/>
      <c r="K624" s="51">
        <v>-809768.31740000006</v>
      </c>
      <c r="L624" s="51">
        <v>-718333.8095999998</v>
      </c>
      <c r="M624" s="52">
        <v>-91434.507800000254</v>
      </c>
      <c r="N624" s="53">
        <v>-0.12728693342572175</v>
      </c>
      <c r="O624" s="55"/>
      <c r="P624" s="54"/>
      <c r="Q624" s="51">
        <v>-128326.73579999999</v>
      </c>
      <c r="R624" s="51">
        <v>-21986.008099999832</v>
      </c>
      <c r="S624" s="52">
        <v>-106340.72770000016</v>
      </c>
      <c r="T624" s="53">
        <v>-4.8367455891186077</v>
      </c>
      <c r="U624" s="54"/>
      <c r="V624" s="51">
        <v>-146491.85399999999</v>
      </c>
      <c r="W624" s="51">
        <v>-1275366.4374999998</v>
      </c>
      <c r="X624" s="52">
        <v>1128874.5834999997</v>
      </c>
      <c r="Y624" s="53">
        <v>0.88513743996027017</v>
      </c>
      <c r="Z624" s="56"/>
      <c r="AA624" s="57">
        <v>-557032.62789999996</v>
      </c>
      <c r="AB624" s="58"/>
      <c r="AC624" s="59">
        <v>-79102.2595</v>
      </c>
      <c r="AD624" s="59">
        <v>-64809.499899999995</v>
      </c>
      <c r="AE624" s="59">
        <v>25390.227400000011</v>
      </c>
      <c r="AF624" s="59">
        <v>-53520.544999999998</v>
      </c>
      <c r="AG624" s="59">
        <v>-79965.530599999998</v>
      </c>
      <c r="AH624" s="59">
        <v>-108890.1099</v>
      </c>
      <c r="AI624" s="59">
        <v>-153109.1176</v>
      </c>
      <c r="AJ624" s="59">
        <v>-182340.96640000003</v>
      </c>
      <c r="AK624" s="59">
        <v>-187028.86040000003</v>
      </c>
      <c r="AL624" s="59">
        <v>-262132.44059999997</v>
      </c>
      <c r="AM624" s="59">
        <v>427175.2929</v>
      </c>
      <c r="AN624" s="59">
        <v>663276.46339999989</v>
      </c>
      <c r="AO624" s="58"/>
      <c r="AP624" s="59">
        <v>-127729.4305</v>
      </c>
      <c r="AQ624" s="59">
        <v>-112332.14510000001</v>
      </c>
      <c r="AR624" s="59">
        <v>199236.52549999999</v>
      </c>
      <c r="AS624" s="59">
        <v>-639204.75339999993</v>
      </c>
      <c r="AT624" s="59">
        <v>-88391.989999999991</v>
      </c>
      <c r="AU624" s="59">
        <v>286715.25360000011</v>
      </c>
      <c r="AV624" s="59">
        <v>-104913.7062</v>
      </c>
      <c r="AW624" s="59">
        <v>-94821.335499999986</v>
      </c>
      <c r="AX624" s="59">
        <v>60682.743600000023</v>
      </c>
      <c r="AY624" s="59">
        <v>-110046.17370000001</v>
      </c>
      <c r="AZ624" s="59">
        <v>-78963.305699999983</v>
      </c>
      <c r="BA624" s="59">
        <v>0</v>
      </c>
    </row>
    <row r="625" spans="1:53" s="46" customFormat="1" outlineLevel="2">
      <c r="B625" s="47" t="s">
        <v>1530</v>
      </c>
      <c r="C625" s="48" t="s">
        <v>1531</v>
      </c>
      <c r="D625" s="49"/>
      <c r="E625" s="50"/>
      <c r="F625" s="51">
        <v>-58968.694300000017</v>
      </c>
      <c r="G625" s="51">
        <v>-1248365.6209</v>
      </c>
      <c r="H625" s="52">
        <v>1189396.9265999999</v>
      </c>
      <c r="I625" s="53">
        <v>0.95276328239679731</v>
      </c>
      <c r="J625" s="54"/>
      <c r="K625" s="51">
        <v>-1350443.9925999995</v>
      </c>
      <c r="L625" s="51">
        <v>-4713659.9054000005</v>
      </c>
      <c r="M625" s="52">
        <v>3363215.912800001</v>
      </c>
      <c r="N625" s="53">
        <v>0.71350415182628646</v>
      </c>
      <c r="O625" s="55"/>
      <c r="P625" s="54"/>
      <c r="Q625" s="51">
        <v>-414177.41420000012</v>
      </c>
      <c r="R625" s="51">
        <v>-2628870.8128999998</v>
      </c>
      <c r="S625" s="52">
        <v>2214693.3986999998</v>
      </c>
      <c r="T625" s="53">
        <v>0.84245044976435857</v>
      </c>
      <c r="U625" s="54"/>
      <c r="V625" s="51">
        <v>-2689960.1380000003</v>
      </c>
      <c r="W625" s="51">
        <v>-7945182.1174999997</v>
      </c>
      <c r="X625" s="52">
        <v>5255221.9794999994</v>
      </c>
      <c r="Y625" s="53">
        <v>0.66143505608573605</v>
      </c>
      <c r="Z625" s="56"/>
      <c r="AA625" s="57">
        <v>-3231522.2121000001</v>
      </c>
      <c r="AB625" s="58"/>
      <c r="AC625" s="59">
        <v>105136.98949999987</v>
      </c>
      <c r="AD625" s="59">
        <v>-336663.58610000001</v>
      </c>
      <c r="AE625" s="59">
        <v>-310515.75640000007</v>
      </c>
      <c r="AF625" s="59">
        <v>-104618.38100000004</v>
      </c>
      <c r="AG625" s="59">
        <v>-61843.511400000018</v>
      </c>
      <c r="AH625" s="59">
        <v>-221116.42809999996</v>
      </c>
      <c r="AI625" s="59">
        <v>-586292.07539999997</v>
      </c>
      <c r="AJ625" s="59">
        <v>-568876.34360000002</v>
      </c>
      <c r="AK625" s="59">
        <v>-673078.34660000005</v>
      </c>
      <c r="AL625" s="59">
        <v>-707426.84540000011</v>
      </c>
      <c r="AM625" s="59">
        <v>-1248365.6209</v>
      </c>
      <c r="AN625" s="59">
        <v>-1339516.1454</v>
      </c>
      <c r="AO625" s="58"/>
      <c r="AP625" s="59">
        <v>-430639.2095</v>
      </c>
      <c r="AQ625" s="59">
        <v>-438113.95489999995</v>
      </c>
      <c r="AR625" s="59">
        <v>-1154896.5754999998</v>
      </c>
      <c r="AS625" s="59">
        <v>177886.0933999999</v>
      </c>
      <c r="AT625" s="59">
        <v>-286706.74</v>
      </c>
      <c r="AU625" s="59">
        <v>1213807.5263999999</v>
      </c>
      <c r="AV625" s="59">
        <v>-260366.7037999999</v>
      </c>
      <c r="AW625" s="59">
        <v>242762.98550000001</v>
      </c>
      <c r="AX625" s="59">
        <v>-239931.21360000005</v>
      </c>
      <c r="AY625" s="59">
        <v>-115277.50630000007</v>
      </c>
      <c r="AZ625" s="59">
        <v>-58968.694300000017</v>
      </c>
      <c r="BA625" s="59">
        <v>18958.3</v>
      </c>
    </row>
    <row r="626" spans="1:53" s="46" customFormat="1" outlineLevel="2">
      <c r="B626" s="47" t="s">
        <v>1532</v>
      </c>
      <c r="C626" s="48" t="s">
        <v>1533</v>
      </c>
      <c r="D626" s="49"/>
      <c r="E626" s="50"/>
      <c r="F626" s="51"/>
      <c r="G626" s="51"/>
      <c r="H626" s="52"/>
      <c r="I626" s="53"/>
      <c r="J626" s="54"/>
      <c r="K626" s="51"/>
      <c r="L626" s="51"/>
      <c r="M626" s="52"/>
      <c r="N626" s="53"/>
      <c r="O626" s="55"/>
      <c r="P626" s="54"/>
      <c r="Q626" s="51"/>
      <c r="R626" s="51"/>
      <c r="S626" s="52"/>
      <c r="T626" s="53"/>
      <c r="U626" s="54"/>
      <c r="V626" s="51"/>
      <c r="W626" s="51"/>
      <c r="X626" s="52"/>
      <c r="Y626" s="53"/>
      <c r="Z626" s="56"/>
      <c r="AA626" s="57"/>
      <c r="AB626" s="58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8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</row>
    <row r="627" spans="1:53" s="153" customFormat="1">
      <c r="A627" s="119"/>
      <c r="B627" s="120"/>
      <c r="C627" s="145"/>
      <c r="D627" s="151"/>
      <c r="E627" s="151"/>
      <c r="F627" s="123"/>
      <c r="G627" s="123"/>
      <c r="H627" s="143"/>
      <c r="I627" s="144"/>
      <c r="J627" s="152"/>
      <c r="K627" s="123"/>
      <c r="L627" s="123"/>
      <c r="M627" s="143"/>
      <c r="N627" s="144"/>
      <c r="O627" s="193"/>
      <c r="P627" s="194"/>
      <c r="Q627" s="123"/>
      <c r="R627" s="123"/>
      <c r="S627" s="143"/>
      <c r="T627" s="144"/>
      <c r="U627" s="194"/>
      <c r="V627" s="123"/>
      <c r="W627" s="123"/>
      <c r="X627" s="143"/>
      <c r="Y627" s="138"/>
      <c r="AA627" s="141"/>
      <c r="AB627" s="154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54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</row>
    <row r="628" spans="1:53" s="153" customFormat="1" outlineLevel="2">
      <c r="A628" s="119" t="s">
        <v>1534</v>
      </c>
      <c r="B628" s="120" t="s">
        <v>1535</v>
      </c>
      <c r="C628" s="145" t="s">
        <v>1536</v>
      </c>
      <c r="D628" s="151"/>
      <c r="E628" s="151"/>
      <c r="F628" s="123">
        <v>127291.67</v>
      </c>
      <c r="G628" s="123">
        <v>127291.67</v>
      </c>
      <c r="H628" s="143">
        <v>0</v>
      </c>
      <c r="I628" s="144">
        <v>0</v>
      </c>
      <c r="J628" s="152"/>
      <c r="K628" s="123">
        <v>1400208.34</v>
      </c>
      <c r="L628" s="123">
        <v>1294041.6600000001</v>
      </c>
      <c r="M628" s="143">
        <v>106166.67999999993</v>
      </c>
      <c r="N628" s="144">
        <v>8.2042706414876876E-2</v>
      </c>
      <c r="O628" s="193"/>
      <c r="P628" s="194"/>
      <c r="Q628" s="123">
        <v>381875</v>
      </c>
      <c r="R628" s="123">
        <v>381875</v>
      </c>
      <c r="S628" s="143">
        <v>0</v>
      </c>
      <c r="T628" s="144">
        <v>0</v>
      </c>
      <c r="U628" s="194"/>
      <c r="V628" s="123">
        <v>1527500</v>
      </c>
      <c r="W628" s="123">
        <v>1400718.82</v>
      </c>
      <c r="X628" s="143">
        <v>126781.17999999993</v>
      </c>
      <c r="Y628" s="138">
        <v>9.0511513224331444E-2</v>
      </c>
      <c r="AA628" s="141">
        <v>106677.16</v>
      </c>
      <c r="AB628" s="154"/>
      <c r="AC628" s="123">
        <v>108333.33</v>
      </c>
      <c r="AD628" s="123">
        <v>108333.33</v>
      </c>
      <c r="AE628" s="123">
        <v>108333.33</v>
      </c>
      <c r="AF628" s="123">
        <v>108333.34</v>
      </c>
      <c r="AG628" s="123">
        <v>108333.33</v>
      </c>
      <c r="AH628" s="123">
        <v>115916.67</v>
      </c>
      <c r="AI628" s="123">
        <v>127291.66</v>
      </c>
      <c r="AJ628" s="123">
        <v>127291.67</v>
      </c>
      <c r="AK628" s="123">
        <v>127291.67</v>
      </c>
      <c r="AL628" s="123">
        <v>127291.66</v>
      </c>
      <c r="AM628" s="123">
        <v>127291.67</v>
      </c>
      <c r="AN628" s="123">
        <v>127291.66</v>
      </c>
      <c r="AO628" s="154"/>
      <c r="AP628" s="123">
        <v>127291.67</v>
      </c>
      <c r="AQ628" s="123">
        <v>127291.67</v>
      </c>
      <c r="AR628" s="123">
        <v>127291.67</v>
      </c>
      <c r="AS628" s="123">
        <v>127291.66</v>
      </c>
      <c r="AT628" s="123">
        <v>127291.67</v>
      </c>
      <c r="AU628" s="123">
        <v>127291.67</v>
      </c>
      <c r="AV628" s="123">
        <v>127291.66</v>
      </c>
      <c r="AW628" s="123">
        <v>127291.67</v>
      </c>
      <c r="AX628" s="123">
        <v>127291.67</v>
      </c>
      <c r="AY628" s="123">
        <v>127291.66</v>
      </c>
      <c r="AZ628" s="123">
        <v>127291.67</v>
      </c>
      <c r="BA628" s="123">
        <v>0</v>
      </c>
    </row>
    <row r="629" spans="1:53" s="46" customFormat="1" outlineLevel="2">
      <c r="A629" s="46" t="s">
        <v>1537</v>
      </c>
      <c r="B629" s="47" t="s">
        <v>1538</v>
      </c>
      <c r="C629" s="48" t="s">
        <v>1539</v>
      </c>
      <c r="D629" s="49"/>
      <c r="E629" s="50"/>
      <c r="F629" s="51">
        <v>291791.67</v>
      </c>
      <c r="G629" s="51">
        <v>183020.83000000002</v>
      </c>
      <c r="H629" s="52">
        <v>108770.83999999997</v>
      </c>
      <c r="I629" s="53">
        <v>0.5943085276140424</v>
      </c>
      <c r="J629" s="54"/>
      <c r="K629" s="51">
        <v>2655138.89</v>
      </c>
      <c r="L629" s="51">
        <v>2383482.63</v>
      </c>
      <c r="M629" s="52">
        <v>271656.26000000024</v>
      </c>
      <c r="N629" s="53">
        <v>0.1139745079661018</v>
      </c>
      <c r="O629" s="55"/>
      <c r="P629" s="54"/>
      <c r="Q629" s="51">
        <v>922475.69000000006</v>
      </c>
      <c r="R629" s="51">
        <v>548621.52</v>
      </c>
      <c r="S629" s="52">
        <v>373854.17000000004</v>
      </c>
      <c r="T629" s="53">
        <v>0.68144277315260993</v>
      </c>
      <c r="U629" s="54"/>
      <c r="V629" s="51">
        <v>2844885.42</v>
      </c>
      <c r="W629" s="51">
        <v>2582909.6999999997</v>
      </c>
      <c r="X629" s="52">
        <v>261975.7200000002</v>
      </c>
      <c r="Y629" s="53">
        <v>0.10142658878086223</v>
      </c>
      <c r="Z629" s="56"/>
      <c r="AA629" s="57">
        <v>199427.07</v>
      </c>
      <c r="AB629" s="58"/>
      <c r="AC629" s="59">
        <v>204739.59</v>
      </c>
      <c r="AD629" s="59">
        <v>182593.75</v>
      </c>
      <c r="AE629" s="59">
        <v>342253.47000000003</v>
      </c>
      <c r="AF629" s="59">
        <v>317958.33</v>
      </c>
      <c r="AG629" s="59">
        <v>225371.53</v>
      </c>
      <c r="AH629" s="59">
        <v>185833.33000000002</v>
      </c>
      <c r="AI629" s="59">
        <v>188913.19</v>
      </c>
      <c r="AJ629" s="59">
        <v>187197.92</v>
      </c>
      <c r="AK629" s="59">
        <v>180291.66</v>
      </c>
      <c r="AL629" s="59">
        <v>185309.03</v>
      </c>
      <c r="AM629" s="59">
        <v>183020.83000000002</v>
      </c>
      <c r="AN629" s="59">
        <v>189746.53</v>
      </c>
      <c r="AO629" s="58"/>
      <c r="AP629" s="59">
        <v>188322.92</v>
      </c>
      <c r="AQ629" s="59">
        <v>168423.61000000002</v>
      </c>
      <c r="AR629" s="59">
        <v>185336.80000000002</v>
      </c>
      <c r="AS629" s="59">
        <v>179312.5</v>
      </c>
      <c r="AT629" s="59">
        <v>183434.03</v>
      </c>
      <c r="AU629" s="59">
        <v>230256.95</v>
      </c>
      <c r="AV629" s="59">
        <v>300600.69</v>
      </c>
      <c r="AW629" s="59">
        <v>296975.7</v>
      </c>
      <c r="AX629" s="59">
        <v>286812.5</v>
      </c>
      <c r="AY629" s="59">
        <v>343871.52</v>
      </c>
      <c r="AZ629" s="59">
        <v>291791.67</v>
      </c>
      <c r="BA629" s="59">
        <v>0</v>
      </c>
    </row>
    <row r="630" spans="1:53" s="153" customFormat="1">
      <c r="A630" s="119" t="s">
        <v>1540</v>
      </c>
      <c r="B630" s="120" t="s">
        <v>1541</v>
      </c>
      <c r="C630" s="145" t="s">
        <v>1542</v>
      </c>
      <c r="D630" s="151"/>
      <c r="E630" s="151"/>
      <c r="F630" s="148">
        <v>2664071.66</v>
      </c>
      <c r="G630" s="148">
        <v>2851562.51</v>
      </c>
      <c r="H630" s="143">
        <v>-187490.84999999963</v>
      </c>
      <c r="I630" s="144">
        <v>-6.5750215659834729E-2</v>
      </c>
      <c r="J630" s="152"/>
      <c r="K630" s="148">
        <v>29519684.960000001</v>
      </c>
      <c r="L630" s="148">
        <v>31367187.57</v>
      </c>
      <c r="M630" s="143">
        <v>-1847502.6099999994</v>
      </c>
      <c r="N630" s="144">
        <v>-5.889921134552005E-2</v>
      </c>
      <c r="O630" s="195"/>
      <c r="P630" s="196"/>
      <c r="Q630" s="148">
        <v>7883863.3300000001</v>
      </c>
      <c r="R630" s="148">
        <v>8554687.5099999998</v>
      </c>
      <c r="S630" s="143">
        <v>-670824.1799999997</v>
      </c>
      <c r="T630" s="144">
        <v>-7.841597711381508E-2</v>
      </c>
      <c r="U630" s="196"/>
      <c r="V630" s="148">
        <v>32371247.43</v>
      </c>
      <c r="W630" s="148">
        <v>34218750.079999998</v>
      </c>
      <c r="X630" s="143">
        <v>-1847502.6499999985</v>
      </c>
      <c r="Y630" s="138">
        <v>-5.3990944896605601E-2</v>
      </c>
      <c r="AA630" s="150">
        <v>2851562.51</v>
      </c>
      <c r="AB630" s="154"/>
      <c r="AC630" s="148">
        <v>2851562.51</v>
      </c>
      <c r="AD630" s="148">
        <v>2851562.51</v>
      </c>
      <c r="AE630" s="148">
        <v>2851562.51</v>
      </c>
      <c r="AF630" s="148">
        <v>2851562.51</v>
      </c>
      <c r="AG630" s="148">
        <v>2851562.51</v>
      </c>
      <c r="AH630" s="148">
        <v>2851562.49</v>
      </c>
      <c r="AI630" s="148">
        <v>2851562.51</v>
      </c>
      <c r="AJ630" s="148">
        <v>2851562.51</v>
      </c>
      <c r="AK630" s="148">
        <v>2851562.51</v>
      </c>
      <c r="AL630" s="148">
        <v>2851562.49</v>
      </c>
      <c r="AM630" s="148">
        <v>2851562.51</v>
      </c>
      <c r="AN630" s="148">
        <v>2851562.4699999997</v>
      </c>
      <c r="AO630" s="154"/>
      <c r="AP630" s="148">
        <v>2851562.51</v>
      </c>
      <c r="AQ630" s="148">
        <v>2851562.51</v>
      </c>
      <c r="AR630" s="148">
        <v>2531363.91</v>
      </c>
      <c r="AS630" s="148">
        <v>2727485.55</v>
      </c>
      <c r="AT630" s="148">
        <v>2727485.55</v>
      </c>
      <c r="AU630" s="148">
        <v>2672394.1</v>
      </c>
      <c r="AV630" s="148">
        <v>2609895.84</v>
      </c>
      <c r="AW630" s="148">
        <v>2664071.66</v>
      </c>
      <c r="AX630" s="148">
        <v>2609895.84</v>
      </c>
      <c r="AY630" s="148">
        <v>2609895.83</v>
      </c>
      <c r="AZ630" s="148">
        <v>2664071.66</v>
      </c>
      <c r="BA630" s="148">
        <v>0</v>
      </c>
    </row>
    <row r="631" spans="1:53" s="153" customFormat="1" outlineLevel="2">
      <c r="A631" s="119" t="s">
        <v>1543</v>
      </c>
      <c r="B631" s="120" t="s">
        <v>1544</v>
      </c>
      <c r="C631" s="145" t="s">
        <v>1545</v>
      </c>
      <c r="D631" s="151"/>
      <c r="E631" s="151"/>
      <c r="F631" s="148">
        <v>3083155</v>
      </c>
      <c r="G631" s="148">
        <v>3161875.01</v>
      </c>
      <c r="H631" s="143">
        <v>-78720.009999999776</v>
      </c>
      <c r="I631" s="144">
        <v>-2.489662296929308E-2</v>
      </c>
      <c r="J631" s="152"/>
      <c r="K631" s="148">
        <v>33575032.189999998</v>
      </c>
      <c r="L631" s="148">
        <v>35044711.859999999</v>
      </c>
      <c r="M631" s="143">
        <v>-1469679.6700000018</v>
      </c>
      <c r="N631" s="144">
        <v>-4.1937273614096764E-2</v>
      </c>
      <c r="O631" s="195"/>
      <c r="P631" s="196"/>
      <c r="Q631" s="148">
        <v>9188214.0199999996</v>
      </c>
      <c r="R631" s="148">
        <v>9485184.0299999993</v>
      </c>
      <c r="S631" s="143">
        <v>-296970.00999999978</v>
      </c>
      <c r="T631" s="144">
        <v>-3.1308829545186989E-2</v>
      </c>
      <c r="U631" s="196"/>
      <c r="V631" s="148">
        <v>36743632.850000001</v>
      </c>
      <c r="W631" s="148">
        <v>38202378.600000001</v>
      </c>
      <c r="X631" s="143">
        <v>-1458745.75</v>
      </c>
      <c r="Y631" s="138">
        <v>-3.8184683872014187E-2</v>
      </c>
      <c r="AA631" s="150">
        <v>3157666.7399999998</v>
      </c>
      <c r="AB631" s="154"/>
      <c r="AC631" s="148">
        <v>3164635.4299999997</v>
      </c>
      <c r="AD631" s="148">
        <v>3142489.59</v>
      </c>
      <c r="AE631" s="148">
        <v>3302149.3099999996</v>
      </c>
      <c r="AF631" s="148">
        <v>3277854.1799999997</v>
      </c>
      <c r="AG631" s="148">
        <v>3185267.3699999996</v>
      </c>
      <c r="AH631" s="148">
        <v>3153312.49</v>
      </c>
      <c r="AI631" s="148">
        <v>3167767.36</v>
      </c>
      <c r="AJ631" s="148">
        <v>3166052.0999999996</v>
      </c>
      <c r="AK631" s="148">
        <v>3159145.84</v>
      </c>
      <c r="AL631" s="148">
        <v>3164163.18</v>
      </c>
      <c r="AM631" s="148">
        <v>3161875.01</v>
      </c>
      <c r="AN631" s="148">
        <v>3168600.6599999997</v>
      </c>
      <c r="AO631" s="154"/>
      <c r="AP631" s="148">
        <v>3167177.0999999996</v>
      </c>
      <c r="AQ631" s="148">
        <v>3147277.79</v>
      </c>
      <c r="AR631" s="148">
        <v>2843992.3800000004</v>
      </c>
      <c r="AS631" s="148">
        <v>3034089.71</v>
      </c>
      <c r="AT631" s="148">
        <v>3038211.25</v>
      </c>
      <c r="AU631" s="148">
        <v>3029942.72</v>
      </c>
      <c r="AV631" s="148">
        <v>3037788.19</v>
      </c>
      <c r="AW631" s="148">
        <v>3088339.0300000003</v>
      </c>
      <c r="AX631" s="148">
        <v>3024000.01</v>
      </c>
      <c r="AY631" s="148">
        <v>3081059.0100000002</v>
      </c>
      <c r="AZ631" s="148">
        <v>3083155</v>
      </c>
      <c r="BA631" s="148">
        <v>0</v>
      </c>
    </row>
    <row r="632" spans="1:53" s="46" customFormat="1" outlineLevel="2">
      <c r="B632" s="47"/>
      <c r="C632" s="48"/>
      <c r="D632" s="49"/>
      <c r="E632" s="50"/>
      <c r="F632" s="51"/>
      <c r="G632" s="51"/>
      <c r="H632" s="52"/>
      <c r="I632" s="53"/>
      <c r="J632" s="54"/>
      <c r="K632" s="51"/>
      <c r="L632" s="51"/>
      <c r="M632" s="52"/>
      <c r="N632" s="53"/>
      <c r="O632" s="55"/>
      <c r="P632" s="54"/>
      <c r="Q632" s="51"/>
      <c r="R632" s="51"/>
      <c r="S632" s="52"/>
      <c r="T632" s="53"/>
      <c r="U632" s="54"/>
      <c r="V632" s="51"/>
      <c r="W632" s="51"/>
      <c r="X632" s="52"/>
      <c r="Y632" s="53"/>
      <c r="Z632" s="56"/>
      <c r="AA632" s="57"/>
      <c r="AB632" s="58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8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</row>
    <row r="633" spans="1:53" s="153" customFormat="1">
      <c r="A633" s="119" t="s">
        <v>1546</v>
      </c>
      <c r="B633" s="120" t="s">
        <v>1547</v>
      </c>
      <c r="C633" s="145" t="s">
        <v>1548</v>
      </c>
      <c r="D633" s="151"/>
      <c r="E633" s="151"/>
      <c r="F633" s="123">
        <v>6117.95</v>
      </c>
      <c r="G633" s="123">
        <v>9176.92</v>
      </c>
      <c r="H633" s="143">
        <v>-3058.9700000000003</v>
      </c>
      <c r="I633" s="144">
        <v>-0.33333297010325907</v>
      </c>
      <c r="J633" s="152"/>
      <c r="K633" s="123">
        <v>82592.3</v>
      </c>
      <c r="L633" s="123">
        <v>78129.900000000009</v>
      </c>
      <c r="M633" s="143">
        <v>4462.3999999999942</v>
      </c>
      <c r="N633" s="144">
        <v>5.7115137738560959E-2</v>
      </c>
      <c r="O633" s="193"/>
      <c r="P633" s="194"/>
      <c r="Q633" s="123">
        <v>18353.850000000002</v>
      </c>
      <c r="R633" s="123">
        <v>27530.760000000002</v>
      </c>
      <c r="S633" s="143">
        <v>-9176.91</v>
      </c>
      <c r="T633" s="144">
        <v>-0.33333297010325902</v>
      </c>
      <c r="U633" s="194"/>
      <c r="V633" s="123">
        <v>91769.22</v>
      </c>
      <c r="W633" s="123">
        <v>82773.41</v>
      </c>
      <c r="X633" s="143">
        <v>8995.8099999999977</v>
      </c>
      <c r="Y633" s="138">
        <v>0.10867994927356499</v>
      </c>
      <c r="AA633" s="141">
        <v>4643.51</v>
      </c>
      <c r="AB633" s="154"/>
      <c r="AC633" s="123">
        <v>4643.5</v>
      </c>
      <c r="AD633" s="123">
        <v>4643.51</v>
      </c>
      <c r="AE633" s="123">
        <v>4643.5</v>
      </c>
      <c r="AF633" s="123">
        <v>4643.51</v>
      </c>
      <c r="AG633" s="123">
        <v>4643.5</v>
      </c>
      <c r="AH633" s="123">
        <v>9027.7800000000007</v>
      </c>
      <c r="AI633" s="123">
        <v>9176.92</v>
      </c>
      <c r="AJ633" s="123">
        <v>9176.92</v>
      </c>
      <c r="AK633" s="123">
        <v>9176.92</v>
      </c>
      <c r="AL633" s="123">
        <v>9176.92</v>
      </c>
      <c r="AM633" s="123">
        <v>9176.92</v>
      </c>
      <c r="AN633" s="123">
        <v>9176.92</v>
      </c>
      <c r="AO633" s="154"/>
      <c r="AP633" s="123">
        <v>9176.92</v>
      </c>
      <c r="AQ633" s="123">
        <v>9176.92</v>
      </c>
      <c r="AR633" s="123">
        <v>9176.92</v>
      </c>
      <c r="AS633" s="123">
        <v>9176.92</v>
      </c>
      <c r="AT633" s="123">
        <v>9176.92</v>
      </c>
      <c r="AU633" s="123">
        <v>6117.95</v>
      </c>
      <c r="AV633" s="123">
        <v>6117.95</v>
      </c>
      <c r="AW633" s="123">
        <v>6117.95</v>
      </c>
      <c r="AX633" s="123">
        <v>6117.95</v>
      </c>
      <c r="AY633" s="123">
        <v>6117.95</v>
      </c>
      <c r="AZ633" s="123">
        <v>6117.95</v>
      </c>
      <c r="BA633" s="123">
        <v>0</v>
      </c>
    </row>
    <row r="634" spans="1:53" s="153" customFormat="1" outlineLevel="2">
      <c r="A634" s="119" t="s">
        <v>1549</v>
      </c>
      <c r="B634" s="120" t="s">
        <v>1550</v>
      </c>
      <c r="C634" s="145" t="s">
        <v>1551</v>
      </c>
      <c r="D634" s="151"/>
      <c r="E634" s="151"/>
      <c r="F634" s="123">
        <v>13717.29</v>
      </c>
      <c r="G634" s="123">
        <v>12613.460000000001</v>
      </c>
      <c r="H634" s="143">
        <v>1103.83</v>
      </c>
      <c r="I634" s="144">
        <v>8.7512070439038914E-2</v>
      </c>
      <c r="J634" s="152"/>
      <c r="K634" s="123">
        <v>144354.03</v>
      </c>
      <c r="L634" s="123">
        <v>134115.88</v>
      </c>
      <c r="M634" s="143">
        <v>10238.149999999994</v>
      </c>
      <c r="N634" s="144">
        <v>7.6338089121139083E-2</v>
      </c>
      <c r="O634" s="193"/>
      <c r="P634" s="194"/>
      <c r="Q634" s="123">
        <v>41151.870000000003</v>
      </c>
      <c r="R634" s="123">
        <v>37840.39</v>
      </c>
      <c r="S634" s="143">
        <v>3311.4800000000032</v>
      </c>
      <c r="T634" s="144">
        <v>8.7511783044519453E-2</v>
      </c>
      <c r="U634" s="194"/>
      <c r="V634" s="123">
        <v>156967.5</v>
      </c>
      <c r="W634" s="123">
        <v>144588.56</v>
      </c>
      <c r="X634" s="143">
        <v>12378.940000000002</v>
      </c>
      <c r="Y634" s="138">
        <v>8.561493385092156E-2</v>
      </c>
      <c r="AA634" s="141">
        <v>10472.68</v>
      </c>
      <c r="AB634" s="154"/>
      <c r="AC634" s="123">
        <v>10472.67</v>
      </c>
      <c r="AD634" s="123">
        <v>10472.68</v>
      </c>
      <c r="AE634" s="123">
        <v>12336.050000000001</v>
      </c>
      <c r="AF634" s="123">
        <v>12576.85</v>
      </c>
      <c r="AG634" s="123">
        <v>12576.84</v>
      </c>
      <c r="AH634" s="123">
        <v>12613.470000000001</v>
      </c>
      <c r="AI634" s="123">
        <v>12613.460000000001</v>
      </c>
      <c r="AJ634" s="123">
        <v>12613.470000000001</v>
      </c>
      <c r="AK634" s="123">
        <v>12613.460000000001</v>
      </c>
      <c r="AL634" s="123">
        <v>12613.470000000001</v>
      </c>
      <c r="AM634" s="123">
        <v>12613.460000000001</v>
      </c>
      <c r="AN634" s="123">
        <v>12613.470000000001</v>
      </c>
      <c r="AO634" s="154"/>
      <c r="AP634" s="123">
        <v>12613.460000000001</v>
      </c>
      <c r="AQ634" s="123">
        <v>12613.470000000001</v>
      </c>
      <c r="AR634" s="123">
        <v>12613.460000000001</v>
      </c>
      <c r="AS634" s="123">
        <v>12642.4</v>
      </c>
      <c r="AT634" s="123">
        <v>12642.39</v>
      </c>
      <c r="AU634" s="123">
        <v>12642.4</v>
      </c>
      <c r="AV634" s="123">
        <v>13717.29</v>
      </c>
      <c r="AW634" s="123">
        <v>13717.29</v>
      </c>
      <c r="AX634" s="123">
        <v>13717.29</v>
      </c>
      <c r="AY634" s="123">
        <v>13717.29</v>
      </c>
      <c r="AZ634" s="123">
        <v>13717.29</v>
      </c>
      <c r="BA634" s="123">
        <v>0</v>
      </c>
    </row>
    <row r="635" spans="1:53" s="153" customFormat="1">
      <c r="A635" s="119" t="s">
        <v>1552</v>
      </c>
      <c r="B635" s="120" t="s">
        <v>1553</v>
      </c>
      <c r="C635" s="145" t="s">
        <v>1554</v>
      </c>
      <c r="D635" s="151"/>
      <c r="E635" s="151"/>
      <c r="F635" s="148">
        <v>18875.54</v>
      </c>
      <c r="G635" s="148">
        <v>20387.8</v>
      </c>
      <c r="H635" s="143">
        <v>-1512.2599999999984</v>
      </c>
      <c r="I635" s="144">
        <v>-7.4174751567113589E-2</v>
      </c>
      <c r="J635" s="152"/>
      <c r="K635" s="148">
        <v>215188.56</v>
      </c>
      <c r="L635" s="148">
        <v>224265.89</v>
      </c>
      <c r="M635" s="143">
        <v>-9077.3300000000163</v>
      </c>
      <c r="N635" s="144">
        <v>-4.0475749566730883E-2</v>
      </c>
      <c r="O635" s="195"/>
      <c r="P635" s="196"/>
      <c r="Q635" s="148">
        <v>56626.61</v>
      </c>
      <c r="R635" s="148">
        <v>61163.42</v>
      </c>
      <c r="S635" s="143">
        <v>-4536.8099999999977</v>
      </c>
      <c r="T635" s="144">
        <v>-7.4175217801751403E-2</v>
      </c>
      <c r="U635" s="196"/>
      <c r="V635" s="148">
        <v>235576.37</v>
      </c>
      <c r="W635" s="148">
        <v>244653.7</v>
      </c>
      <c r="X635" s="143">
        <v>-9077.3300000000163</v>
      </c>
      <c r="Y635" s="138">
        <v>-3.7102770160434999E-2</v>
      </c>
      <c r="AA635" s="150">
        <v>20387.810000000001</v>
      </c>
      <c r="AB635" s="154"/>
      <c r="AC635" s="148">
        <v>20387.810000000001</v>
      </c>
      <c r="AD635" s="148">
        <v>20387.810000000001</v>
      </c>
      <c r="AE635" s="148">
        <v>20387.8</v>
      </c>
      <c r="AF635" s="148">
        <v>20387.810000000001</v>
      </c>
      <c r="AG635" s="148">
        <v>20387.8</v>
      </c>
      <c r="AH635" s="148">
        <v>20387.82</v>
      </c>
      <c r="AI635" s="148">
        <v>20387.8</v>
      </c>
      <c r="AJ635" s="148">
        <v>20387.82</v>
      </c>
      <c r="AK635" s="148">
        <v>20387.8</v>
      </c>
      <c r="AL635" s="148">
        <v>20387.82</v>
      </c>
      <c r="AM635" s="148">
        <v>20387.8</v>
      </c>
      <c r="AN635" s="148">
        <v>20387.810000000001</v>
      </c>
      <c r="AO635" s="154"/>
      <c r="AP635" s="148">
        <v>20387.8</v>
      </c>
      <c r="AQ635" s="148">
        <v>20387.810000000001</v>
      </c>
      <c r="AR635" s="148">
        <v>20387.8</v>
      </c>
      <c r="AS635" s="148">
        <v>20387.810000000001</v>
      </c>
      <c r="AT635" s="148">
        <v>20387.8</v>
      </c>
      <c r="AU635" s="148">
        <v>18871.86</v>
      </c>
      <c r="AV635" s="148">
        <v>18875.54</v>
      </c>
      <c r="AW635" s="148">
        <v>18875.53</v>
      </c>
      <c r="AX635" s="148">
        <v>18875.54</v>
      </c>
      <c r="AY635" s="148">
        <v>18875.53</v>
      </c>
      <c r="AZ635" s="148">
        <v>18875.54</v>
      </c>
      <c r="BA635" s="148">
        <v>0</v>
      </c>
    </row>
    <row r="636" spans="1:53" s="153" customFormat="1" outlineLevel="2">
      <c r="A636" s="119" t="s">
        <v>1555</v>
      </c>
      <c r="B636" s="120" t="s">
        <v>1556</v>
      </c>
      <c r="C636" s="145" t="s">
        <v>1557</v>
      </c>
      <c r="D636" s="151"/>
      <c r="E636" s="151"/>
      <c r="F636" s="148">
        <v>38710.78</v>
      </c>
      <c r="G636" s="148">
        <v>42178.18</v>
      </c>
      <c r="H636" s="143">
        <v>-3467.4000000000015</v>
      </c>
      <c r="I636" s="144">
        <v>-8.2208383576531791E-2</v>
      </c>
      <c r="J636" s="152"/>
      <c r="K636" s="148">
        <v>442134.89</v>
      </c>
      <c r="L636" s="148">
        <v>436511.67000000004</v>
      </c>
      <c r="M636" s="143">
        <v>5623.2199999999721</v>
      </c>
      <c r="N636" s="144">
        <v>1.2882175635762433E-2</v>
      </c>
      <c r="O636" s="195"/>
      <c r="P636" s="196"/>
      <c r="Q636" s="148">
        <v>116132.33</v>
      </c>
      <c r="R636" s="148">
        <v>126534.57</v>
      </c>
      <c r="S636" s="143">
        <v>-10402.240000000005</v>
      </c>
      <c r="T636" s="144">
        <v>-8.2208680204943235E-2</v>
      </c>
      <c r="U636" s="196"/>
      <c r="V636" s="148">
        <v>484313.09</v>
      </c>
      <c r="W636" s="148">
        <v>472015.67000000004</v>
      </c>
      <c r="X636" s="143">
        <v>12297.419999999984</v>
      </c>
      <c r="Y636" s="138">
        <v>2.6052990994981127E-2</v>
      </c>
      <c r="AA636" s="150">
        <v>35504</v>
      </c>
      <c r="AB636" s="154"/>
      <c r="AC636" s="148">
        <v>35503.980000000003</v>
      </c>
      <c r="AD636" s="148">
        <v>35504</v>
      </c>
      <c r="AE636" s="148">
        <v>37367.350000000006</v>
      </c>
      <c r="AF636" s="148">
        <v>37608.17</v>
      </c>
      <c r="AG636" s="148">
        <v>37608.14</v>
      </c>
      <c r="AH636" s="148">
        <v>42029.07</v>
      </c>
      <c r="AI636" s="148">
        <v>42178.18</v>
      </c>
      <c r="AJ636" s="148">
        <v>42178.21</v>
      </c>
      <c r="AK636" s="148">
        <v>42178.18</v>
      </c>
      <c r="AL636" s="148">
        <v>42178.21</v>
      </c>
      <c r="AM636" s="148">
        <v>42178.18</v>
      </c>
      <c r="AN636" s="148">
        <v>42178.2</v>
      </c>
      <c r="AO636" s="154"/>
      <c r="AP636" s="148">
        <v>42178.18</v>
      </c>
      <c r="AQ636" s="148">
        <v>42178.2</v>
      </c>
      <c r="AR636" s="148">
        <v>42178.18</v>
      </c>
      <c r="AS636" s="148">
        <v>42207.130000000005</v>
      </c>
      <c r="AT636" s="148">
        <v>42207.11</v>
      </c>
      <c r="AU636" s="148">
        <v>37632.21</v>
      </c>
      <c r="AV636" s="148">
        <v>38710.78</v>
      </c>
      <c r="AW636" s="148">
        <v>38710.770000000004</v>
      </c>
      <c r="AX636" s="148">
        <v>38710.78</v>
      </c>
      <c r="AY636" s="148">
        <v>38710.770000000004</v>
      </c>
      <c r="AZ636" s="148">
        <v>38710.78</v>
      </c>
      <c r="BA636" s="148">
        <v>0</v>
      </c>
    </row>
    <row r="637" spans="1:53" s="153" customFormat="1">
      <c r="A637" s="119"/>
      <c r="B637" s="120"/>
      <c r="C637" s="173"/>
      <c r="D637" s="174"/>
      <c r="E637" s="174"/>
      <c r="F637" s="175"/>
      <c r="G637" s="175"/>
      <c r="H637" s="176"/>
      <c r="I637" s="177"/>
      <c r="J637" s="178"/>
      <c r="K637" s="175"/>
      <c r="L637" s="175"/>
      <c r="M637" s="176"/>
      <c r="N637" s="177"/>
      <c r="O637" s="179"/>
      <c r="P637" s="180"/>
      <c r="Q637" s="175"/>
      <c r="R637" s="175"/>
      <c r="S637" s="176"/>
      <c r="T637" s="177"/>
      <c r="U637" s="180"/>
      <c r="V637" s="175"/>
      <c r="W637" s="175"/>
      <c r="X637" s="176"/>
      <c r="Y637" s="181"/>
      <c r="Z637" s="182"/>
      <c r="AA637" s="183"/>
      <c r="AB637" s="184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84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</row>
    <row r="638" spans="1:53" s="153" customFormat="1" outlineLevel="2">
      <c r="A638" s="119" t="s">
        <v>1558</v>
      </c>
      <c r="B638" s="120" t="s">
        <v>1559</v>
      </c>
      <c r="C638" s="145" t="s">
        <v>1560</v>
      </c>
      <c r="D638" s="151"/>
      <c r="E638" s="151"/>
      <c r="F638" s="123">
        <v>2804.23</v>
      </c>
      <c r="G638" s="123">
        <v>2804.23</v>
      </c>
      <c r="H638" s="143">
        <v>0</v>
      </c>
      <c r="I638" s="144">
        <v>0</v>
      </c>
      <c r="J638" s="152"/>
      <c r="K638" s="123">
        <v>30846.53</v>
      </c>
      <c r="L638" s="123">
        <v>30846.53</v>
      </c>
      <c r="M638" s="143">
        <v>0</v>
      </c>
      <c r="N638" s="144">
        <v>0</v>
      </c>
      <c r="O638" s="193"/>
      <c r="P638" s="194"/>
      <c r="Q638" s="123">
        <v>8412.69</v>
      </c>
      <c r="R638" s="123">
        <v>8412.69</v>
      </c>
      <c r="S638" s="143">
        <v>0</v>
      </c>
      <c r="T638" s="144">
        <v>0</v>
      </c>
      <c r="U638" s="194"/>
      <c r="V638" s="123">
        <v>33650.76</v>
      </c>
      <c r="W638" s="123">
        <v>33650.76</v>
      </c>
      <c r="X638" s="143">
        <v>0</v>
      </c>
      <c r="Y638" s="138">
        <v>0</v>
      </c>
      <c r="AA638" s="141">
        <v>2804.23</v>
      </c>
      <c r="AB638" s="154"/>
      <c r="AC638" s="123">
        <v>2804.23</v>
      </c>
      <c r="AD638" s="123">
        <v>2804.23</v>
      </c>
      <c r="AE638" s="123">
        <v>2804.23</v>
      </c>
      <c r="AF638" s="123">
        <v>2804.23</v>
      </c>
      <c r="AG638" s="123">
        <v>2804.23</v>
      </c>
      <c r="AH638" s="123">
        <v>2804.23</v>
      </c>
      <c r="AI638" s="123">
        <v>2804.23</v>
      </c>
      <c r="AJ638" s="123">
        <v>2804.23</v>
      </c>
      <c r="AK638" s="123">
        <v>2804.23</v>
      </c>
      <c r="AL638" s="123">
        <v>2804.23</v>
      </c>
      <c r="AM638" s="123">
        <v>2804.23</v>
      </c>
      <c r="AN638" s="123">
        <v>2804.23</v>
      </c>
      <c r="AO638" s="154"/>
      <c r="AP638" s="123">
        <v>2804.23</v>
      </c>
      <c r="AQ638" s="123">
        <v>2804.23</v>
      </c>
      <c r="AR638" s="123">
        <v>2804.23</v>
      </c>
      <c r="AS638" s="123">
        <v>2804.23</v>
      </c>
      <c r="AT638" s="123">
        <v>2804.23</v>
      </c>
      <c r="AU638" s="123">
        <v>2804.23</v>
      </c>
      <c r="AV638" s="123">
        <v>2804.23</v>
      </c>
      <c r="AW638" s="123">
        <v>2804.23</v>
      </c>
      <c r="AX638" s="123">
        <v>2804.23</v>
      </c>
      <c r="AY638" s="123">
        <v>2804.23</v>
      </c>
      <c r="AZ638" s="123">
        <v>2804.23</v>
      </c>
      <c r="BA638" s="123">
        <v>0</v>
      </c>
    </row>
    <row r="639" spans="1:53" s="153" customFormat="1">
      <c r="A639" s="119" t="s">
        <v>1561</v>
      </c>
      <c r="B639" s="120" t="s">
        <v>1562</v>
      </c>
      <c r="C639" s="185" t="s">
        <v>1563</v>
      </c>
      <c r="D639" s="186"/>
      <c r="E639" s="186"/>
      <c r="F639" s="187">
        <v>2804.23</v>
      </c>
      <c r="G639" s="187">
        <v>2804.23</v>
      </c>
      <c r="H639" s="188">
        <v>0</v>
      </c>
      <c r="I639" s="189">
        <v>0</v>
      </c>
      <c r="J639" s="152"/>
      <c r="K639" s="187">
        <v>30846.53</v>
      </c>
      <c r="L639" s="187">
        <v>30846.53</v>
      </c>
      <c r="M639" s="188">
        <v>0</v>
      </c>
      <c r="N639" s="189">
        <v>0</v>
      </c>
      <c r="O639" s="89"/>
      <c r="P639" s="172"/>
      <c r="Q639" s="187">
        <v>8412.69</v>
      </c>
      <c r="R639" s="187">
        <v>8412.69</v>
      </c>
      <c r="S639" s="188">
        <v>0</v>
      </c>
      <c r="T639" s="189">
        <v>0</v>
      </c>
      <c r="U639" s="172"/>
      <c r="V639" s="187">
        <v>33650.76</v>
      </c>
      <c r="W639" s="187">
        <v>33650.76</v>
      </c>
      <c r="X639" s="188">
        <v>0</v>
      </c>
      <c r="Y639" s="190">
        <v>0</v>
      </c>
      <c r="AA639" s="191">
        <v>2804.23</v>
      </c>
      <c r="AB639" s="154"/>
      <c r="AC639" s="187">
        <v>2804.23</v>
      </c>
      <c r="AD639" s="187">
        <v>2804.23</v>
      </c>
      <c r="AE639" s="187">
        <v>2804.23</v>
      </c>
      <c r="AF639" s="187">
        <v>2804.23</v>
      </c>
      <c r="AG639" s="187">
        <v>2804.23</v>
      </c>
      <c r="AH639" s="187">
        <v>2804.23</v>
      </c>
      <c r="AI639" s="187">
        <v>2804.23</v>
      </c>
      <c r="AJ639" s="187">
        <v>2804.23</v>
      </c>
      <c r="AK639" s="187">
        <v>2804.23</v>
      </c>
      <c r="AL639" s="187">
        <v>2804.23</v>
      </c>
      <c r="AM639" s="187">
        <v>2804.23</v>
      </c>
      <c r="AN639" s="187">
        <v>2804.23</v>
      </c>
      <c r="AO639" s="154"/>
      <c r="AP639" s="187">
        <v>2804.23</v>
      </c>
      <c r="AQ639" s="187">
        <v>2804.23</v>
      </c>
      <c r="AR639" s="187">
        <v>2804.23</v>
      </c>
      <c r="AS639" s="187">
        <v>2804.23</v>
      </c>
      <c r="AT639" s="187">
        <v>2804.23</v>
      </c>
      <c r="AU639" s="187">
        <v>2804.23</v>
      </c>
      <c r="AV639" s="187">
        <v>2804.23</v>
      </c>
      <c r="AW639" s="187">
        <v>2804.23</v>
      </c>
      <c r="AX639" s="187">
        <v>2804.23</v>
      </c>
      <c r="AY639" s="187">
        <v>2804.23</v>
      </c>
      <c r="AZ639" s="187">
        <v>2804.23</v>
      </c>
      <c r="BA639" s="187">
        <v>0</v>
      </c>
    </row>
    <row r="640" spans="1:53" s="153" customFormat="1">
      <c r="A640" s="119"/>
      <c r="B640" s="120"/>
      <c r="C640" s="192"/>
      <c r="D640" s="186"/>
      <c r="E640" s="186"/>
      <c r="F640" s="187"/>
      <c r="G640" s="187"/>
      <c r="H640" s="188"/>
      <c r="I640" s="189"/>
      <c r="J640" s="152"/>
      <c r="K640" s="187"/>
      <c r="L640" s="187"/>
      <c r="M640" s="188"/>
      <c r="N640" s="189"/>
      <c r="O640" s="89"/>
      <c r="P640" s="172"/>
      <c r="Q640" s="187"/>
      <c r="R640" s="187"/>
      <c r="S640" s="188"/>
      <c r="T640" s="189"/>
      <c r="U640" s="172"/>
      <c r="V640" s="187"/>
      <c r="W640" s="187"/>
      <c r="X640" s="188"/>
      <c r="Y640" s="190"/>
      <c r="AA640" s="191"/>
      <c r="AB640" s="154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54"/>
      <c r="AP640" s="187"/>
      <c r="AQ640" s="187"/>
      <c r="AR640" s="187"/>
      <c r="AS640" s="187"/>
      <c r="AT640" s="187"/>
      <c r="AU640" s="187"/>
      <c r="AV640" s="187"/>
      <c r="AW640" s="187"/>
      <c r="AX640" s="187"/>
      <c r="AY640" s="187"/>
      <c r="AZ640" s="187"/>
      <c r="BA640" s="187"/>
    </row>
    <row r="641" spans="1:53" s="119" customFormat="1">
      <c r="A641" s="119" t="s">
        <v>1564</v>
      </c>
      <c r="B641" s="120" t="s">
        <v>1565</v>
      </c>
      <c r="C641" s="128" t="s">
        <v>1566</v>
      </c>
      <c r="D641" s="129"/>
      <c r="E641" s="129"/>
      <c r="F641" s="124">
        <v>0</v>
      </c>
      <c r="G641" s="124">
        <v>0</v>
      </c>
      <c r="H641" s="124">
        <v>0</v>
      </c>
      <c r="I641" s="124">
        <v>0</v>
      </c>
      <c r="J641" s="130"/>
      <c r="K641" s="131">
        <v>0</v>
      </c>
      <c r="L641" s="131">
        <v>0</v>
      </c>
      <c r="M641" s="131">
        <v>0</v>
      </c>
      <c r="N641" s="132">
        <v>0</v>
      </c>
      <c r="O641" s="124"/>
      <c r="P641" s="130"/>
      <c r="Q641" s="124">
        <v>0</v>
      </c>
      <c r="R641" s="124">
        <v>0</v>
      </c>
      <c r="S641" s="124">
        <v>0</v>
      </c>
      <c r="T641" s="124">
        <v>0</v>
      </c>
      <c r="U641" s="130"/>
      <c r="V641" s="124">
        <v>0</v>
      </c>
      <c r="W641" s="124">
        <v>0</v>
      </c>
      <c r="X641" s="124">
        <v>0</v>
      </c>
      <c r="Y641" s="124">
        <v>0</v>
      </c>
      <c r="Z641" s="124"/>
      <c r="AA641" s="133">
        <v>0</v>
      </c>
      <c r="AB641" s="134"/>
      <c r="AC641" s="131">
        <v>0</v>
      </c>
      <c r="AD641" s="131">
        <v>0</v>
      </c>
      <c r="AE641" s="131">
        <v>0</v>
      </c>
      <c r="AF641" s="131">
        <v>0</v>
      </c>
      <c r="AG641" s="131">
        <v>0</v>
      </c>
      <c r="AH641" s="131">
        <v>0</v>
      </c>
      <c r="AI641" s="131">
        <v>0</v>
      </c>
      <c r="AJ641" s="131">
        <v>0</v>
      </c>
      <c r="AK641" s="131">
        <v>0</v>
      </c>
      <c r="AL641" s="131">
        <v>0</v>
      </c>
      <c r="AM641" s="131">
        <v>0</v>
      </c>
      <c r="AN641" s="131">
        <v>0</v>
      </c>
      <c r="AO641" s="134"/>
      <c r="AP641" s="131">
        <v>0</v>
      </c>
      <c r="AQ641" s="131">
        <v>0</v>
      </c>
      <c r="AR641" s="131">
        <v>0</v>
      </c>
      <c r="AS641" s="131">
        <v>0</v>
      </c>
      <c r="AT641" s="131">
        <v>0</v>
      </c>
      <c r="AU641" s="131">
        <v>0</v>
      </c>
      <c r="AV641" s="131">
        <v>0</v>
      </c>
      <c r="AW641" s="131">
        <v>0</v>
      </c>
      <c r="AX641" s="131">
        <v>0</v>
      </c>
      <c r="AY641" s="131">
        <v>0</v>
      </c>
      <c r="AZ641" s="131">
        <v>0</v>
      </c>
      <c r="BA641" s="131">
        <v>0</v>
      </c>
    </row>
    <row r="642" spans="1:53" s="153" customFormat="1" outlineLevel="2">
      <c r="A642" s="119"/>
      <c r="B642" s="120"/>
      <c r="C642" s="206"/>
      <c r="D642" s="198"/>
      <c r="E642" s="198"/>
      <c r="F642" s="199"/>
      <c r="G642" s="199"/>
      <c r="H642" s="199"/>
      <c r="I642" s="200"/>
      <c r="J642" s="152"/>
      <c r="K642" s="199"/>
      <c r="L642" s="199"/>
      <c r="M642" s="199"/>
      <c r="N642" s="200"/>
      <c r="O642" s="201"/>
      <c r="P642" s="202"/>
      <c r="Q642" s="199"/>
      <c r="R642" s="199"/>
      <c r="S642" s="199"/>
      <c r="T642" s="200"/>
      <c r="U642" s="202"/>
      <c r="V642" s="199"/>
      <c r="W642" s="199"/>
      <c r="X642" s="199"/>
      <c r="Y642" s="203"/>
      <c r="AA642" s="204"/>
      <c r="AB642" s="154"/>
      <c r="AC642" s="199"/>
      <c r="AD642" s="199"/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54"/>
      <c r="AP642" s="199"/>
      <c r="AQ642" s="199"/>
      <c r="AR642" s="199"/>
      <c r="AS642" s="199"/>
      <c r="AT642" s="199"/>
      <c r="AU642" s="199"/>
      <c r="AV642" s="199"/>
      <c r="AW642" s="199"/>
      <c r="AX642" s="199"/>
      <c r="AY642" s="199"/>
      <c r="AZ642" s="199"/>
      <c r="BA642" s="199"/>
    </row>
    <row r="643" spans="1:53" s="46" customFormat="1" outlineLevel="2">
      <c r="A643" s="46" t="s">
        <v>1567</v>
      </c>
      <c r="B643" s="47" t="s">
        <v>1568</v>
      </c>
      <c r="C643" s="48" t="s">
        <v>1569</v>
      </c>
      <c r="D643" s="49"/>
      <c r="E643" s="50"/>
      <c r="F643" s="51">
        <v>0</v>
      </c>
      <c r="G643" s="51">
        <v>0</v>
      </c>
      <c r="H643" s="52">
        <v>0</v>
      </c>
      <c r="I643" s="53">
        <v>0</v>
      </c>
      <c r="J643" s="54"/>
      <c r="K643" s="51">
        <v>0</v>
      </c>
      <c r="L643" s="51">
        <v>0</v>
      </c>
      <c r="M643" s="52">
        <v>0</v>
      </c>
      <c r="N643" s="53">
        <v>0</v>
      </c>
      <c r="O643" s="55"/>
      <c r="P643" s="54"/>
      <c r="Q643" s="51">
        <v>0</v>
      </c>
      <c r="R643" s="51">
        <v>0</v>
      </c>
      <c r="S643" s="52">
        <v>0</v>
      </c>
      <c r="T643" s="53">
        <v>0</v>
      </c>
      <c r="U643" s="54"/>
      <c r="V643" s="51">
        <v>0</v>
      </c>
      <c r="W643" s="51">
        <v>0</v>
      </c>
      <c r="X643" s="52">
        <v>0</v>
      </c>
      <c r="Y643" s="53">
        <v>0</v>
      </c>
      <c r="Z643" s="56"/>
      <c r="AA643" s="57">
        <v>0</v>
      </c>
      <c r="AB643" s="58"/>
      <c r="AC643" s="59">
        <v>0</v>
      </c>
      <c r="AD643" s="59">
        <v>0</v>
      </c>
      <c r="AE643" s="59">
        <v>0</v>
      </c>
      <c r="AF643" s="59">
        <v>0</v>
      </c>
      <c r="AG643" s="59">
        <v>0</v>
      </c>
      <c r="AH643" s="59">
        <v>0</v>
      </c>
      <c r="AI643" s="59">
        <v>0</v>
      </c>
      <c r="AJ643" s="59">
        <v>0</v>
      </c>
      <c r="AK643" s="59">
        <v>0</v>
      </c>
      <c r="AL643" s="59">
        <v>0</v>
      </c>
      <c r="AM643" s="59">
        <v>0</v>
      </c>
      <c r="AN643" s="59">
        <v>0</v>
      </c>
      <c r="AO643" s="58"/>
      <c r="AP643" s="59">
        <v>0</v>
      </c>
      <c r="AQ643" s="59">
        <v>0</v>
      </c>
      <c r="AR643" s="59">
        <v>0</v>
      </c>
      <c r="AS643" s="59">
        <v>0</v>
      </c>
      <c r="AT643" s="59">
        <v>0</v>
      </c>
      <c r="AU643" s="59">
        <v>0</v>
      </c>
      <c r="AV643" s="59">
        <v>0</v>
      </c>
      <c r="AW643" s="59">
        <v>0</v>
      </c>
      <c r="AX643" s="59">
        <v>0</v>
      </c>
      <c r="AY643" s="59">
        <v>0</v>
      </c>
      <c r="AZ643" s="59">
        <v>0</v>
      </c>
      <c r="BA643" s="59">
        <v>0</v>
      </c>
    </row>
    <row r="644" spans="1:53" s="46" customFormat="1" outlineLevel="2">
      <c r="B644" s="47"/>
      <c r="C644" s="48"/>
      <c r="D644" s="49"/>
      <c r="E644" s="50"/>
      <c r="F644" s="51"/>
      <c r="G644" s="51"/>
      <c r="H644" s="52"/>
      <c r="I644" s="53"/>
      <c r="J644" s="54"/>
      <c r="K644" s="51"/>
      <c r="L644" s="51"/>
      <c r="M644" s="52"/>
      <c r="N644" s="53"/>
      <c r="O644" s="55"/>
      <c r="P644" s="54"/>
      <c r="Q644" s="51"/>
      <c r="R644" s="51"/>
      <c r="S644" s="52"/>
      <c r="T644" s="53"/>
      <c r="U644" s="54"/>
      <c r="V644" s="51"/>
      <c r="W644" s="51"/>
      <c r="X644" s="52"/>
      <c r="Y644" s="53"/>
      <c r="Z644" s="56"/>
      <c r="AA644" s="57"/>
      <c r="AB644" s="58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8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</row>
    <row r="645" spans="1:53" s="46" customFormat="1" outlineLevel="2">
      <c r="A645" s="46" t="s">
        <v>1570</v>
      </c>
      <c r="B645" s="47" t="s">
        <v>1571</v>
      </c>
      <c r="C645" s="48" t="s">
        <v>1572</v>
      </c>
      <c r="D645" s="49"/>
      <c r="E645" s="50"/>
      <c r="F645" s="51">
        <v>5218.93</v>
      </c>
      <c r="G645" s="51">
        <v>21233.99</v>
      </c>
      <c r="H645" s="52">
        <v>-16015.060000000001</v>
      </c>
      <c r="I645" s="53">
        <v>-0.75421811915706849</v>
      </c>
      <c r="J645" s="54"/>
      <c r="K645" s="51">
        <v>150857.54</v>
      </c>
      <c r="L645" s="51">
        <v>660861.31000000006</v>
      </c>
      <c r="M645" s="52">
        <v>-510003.77</v>
      </c>
      <c r="N645" s="53">
        <v>-0.77172587089415168</v>
      </c>
      <c r="O645" s="55"/>
      <c r="P645" s="54"/>
      <c r="Q645" s="51">
        <v>9239.61</v>
      </c>
      <c r="R645" s="51">
        <v>65587.05</v>
      </c>
      <c r="S645" s="52">
        <v>-56347.44</v>
      </c>
      <c r="T645" s="53">
        <v>-0.8591244765544418</v>
      </c>
      <c r="U645" s="54"/>
      <c r="V645" s="51">
        <v>166224.78</v>
      </c>
      <c r="W645" s="51">
        <v>852714.3600000001</v>
      </c>
      <c r="X645" s="52">
        <v>-686489.58000000007</v>
      </c>
      <c r="Y645" s="53">
        <v>-0.8050639372368491</v>
      </c>
      <c r="Z645" s="56"/>
      <c r="AA645" s="57">
        <v>191853.05000000002</v>
      </c>
      <c r="AB645" s="58"/>
      <c r="AC645" s="59">
        <v>200208.68</v>
      </c>
      <c r="AD645" s="59">
        <v>168341.73</v>
      </c>
      <c r="AE645" s="59">
        <v>98930.66</v>
      </c>
      <c r="AF645" s="59">
        <v>31677.55</v>
      </c>
      <c r="AG645" s="59">
        <v>37920.959999999999</v>
      </c>
      <c r="AH645" s="59">
        <v>22034.58</v>
      </c>
      <c r="AI645" s="59">
        <v>18716.71</v>
      </c>
      <c r="AJ645" s="59">
        <v>17443.39</v>
      </c>
      <c r="AK645" s="59">
        <v>20261.62</v>
      </c>
      <c r="AL645" s="59">
        <v>24091.439999999999</v>
      </c>
      <c r="AM645" s="59">
        <v>21233.99</v>
      </c>
      <c r="AN645" s="59">
        <v>15367.24</v>
      </c>
      <c r="AO645" s="58"/>
      <c r="AP645" s="59">
        <v>13575.91</v>
      </c>
      <c r="AQ645" s="59">
        <v>12580.77</v>
      </c>
      <c r="AR645" s="59">
        <v>21145.260000000002</v>
      </c>
      <c r="AS645" s="59">
        <v>29509.53</v>
      </c>
      <c r="AT645" s="59">
        <v>31272.5</v>
      </c>
      <c r="AU645" s="59">
        <v>26361.65</v>
      </c>
      <c r="AV645" s="59">
        <v>5581.26</v>
      </c>
      <c r="AW645" s="59">
        <v>1591.05</v>
      </c>
      <c r="AX645" s="59">
        <v>1298.98</v>
      </c>
      <c r="AY645" s="59">
        <v>2721.7000000000003</v>
      </c>
      <c r="AZ645" s="59">
        <v>5218.93</v>
      </c>
      <c r="BA645" s="59">
        <v>24965.09</v>
      </c>
    </row>
    <row r="646" spans="1:53" s="153" customFormat="1">
      <c r="A646" s="119" t="s">
        <v>1573</v>
      </c>
      <c r="B646" s="120" t="s">
        <v>1574</v>
      </c>
      <c r="C646" s="146" t="s">
        <v>1575</v>
      </c>
      <c r="D646" s="151"/>
      <c r="E646" s="151"/>
      <c r="F646" s="148">
        <v>5218.93</v>
      </c>
      <c r="G646" s="148">
        <v>21233.99</v>
      </c>
      <c r="H646" s="143">
        <v>-16015.060000000001</v>
      </c>
      <c r="I646" s="144">
        <v>-0.75421811915706849</v>
      </c>
      <c r="J646" s="152"/>
      <c r="K646" s="148">
        <v>150857.54</v>
      </c>
      <c r="L646" s="148">
        <v>660861.31000000006</v>
      </c>
      <c r="M646" s="143">
        <v>-510003.77</v>
      </c>
      <c r="N646" s="144">
        <v>-0.77172587089415168</v>
      </c>
      <c r="O646" s="193"/>
      <c r="P646" s="194"/>
      <c r="Q646" s="148">
        <v>9239.61</v>
      </c>
      <c r="R646" s="148">
        <v>65587.05</v>
      </c>
      <c r="S646" s="143">
        <v>-56347.44</v>
      </c>
      <c r="T646" s="144">
        <v>-0.8591244765544418</v>
      </c>
      <c r="U646" s="194"/>
      <c r="V646" s="148">
        <v>166224.78</v>
      </c>
      <c r="W646" s="148">
        <v>852714.3600000001</v>
      </c>
      <c r="X646" s="143">
        <v>-686489.58000000007</v>
      </c>
      <c r="Y646" s="138">
        <v>-0.8050639372368491</v>
      </c>
      <c r="AA646" s="150">
        <v>191853.05000000002</v>
      </c>
      <c r="AB646" s="154"/>
      <c r="AC646" s="148">
        <v>200208.68</v>
      </c>
      <c r="AD646" s="148">
        <v>168341.73</v>
      </c>
      <c r="AE646" s="148">
        <v>98930.66</v>
      </c>
      <c r="AF646" s="148">
        <v>31677.55</v>
      </c>
      <c r="AG646" s="148">
        <v>37920.959999999999</v>
      </c>
      <c r="AH646" s="148">
        <v>22034.58</v>
      </c>
      <c r="AI646" s="148">
        <v>18716.71</v>
      </c>
      <c r="AJ646" s="148">
        <v>17443.39</v>
      </c>
      <c r="AK646" s="148">
        <v>20261.62</v>
      </c>
      <c r="AL646" s="148">
        <v>24091.439999999999</v>
      </c>
      <c r="AM646" s="148">
        <v>21233.99</v>
      </c>
      <c r="AN646" s="148">
        <v>15367.24</v>
      </c>
      <c r="AO646" s="154"/>
      <c r="AP646" s="148">
        <v>13575.91</v>
      </c>
      <c r="AQ646" s="148">
        <v>12580.77</v>
      </c>
      <c r="AR646" s="148">
        <v>21145.260000000002</v>
      </c>
      <c r="AS646" s="148">
        <v>29509.53</v>
      </c>
      <c r="AT646" s="148">
        <v>31272.5</v>
      </c>
      <c r="AU646" s="148">
        <v>26361.65</v>
      </c>
      <c r="AV646" s="148">
        <v>5581.26</v>
      </c>
      <c r="AW646" s="148">
        <v>1591.05</v>
      </c>
      <c r="AX646" s="148">
        <v>1298.98</v>
      </c>
      <c r="AY646" s="148">
        <v>2721.7000000000003</v>
      </c>
      <c r="AZ646" s="148">
        <v>5218.93</v>
      </c>
      <c r="BA646" s="148">
        <v>24965.09</v>
      </c>
    </row>
    <row r="647" spans="1:53" s="153" customFormat="1" outlineLevel="2">
      <c r="A647" s="119"/>
      <c r="B647" s="120"/>
      <c r="C647" s="146"/>
      <c r="D647" s="151"/>
      <c r="E647" s="151"/>
      <c r="F647" s="148"/>
      <c r="G647" s="148"/>
      <c r="H647" s="143"/>
      <c r="I647" s="144"/>
      <c r="J647" s="152"/>
      <c r="K647" s="148"/>
      <c r="L647" s="148"/>
      <c r="M647" s="143"/>
      <c r="N647" s="144"/>
      <c r="O647" s="193"/>
      <c r="P647" s="194"/>
      <c r="Q647" s="148"/>
      <c r="R647" s="148"/>
      <c r="S647" s="143"/>
      <c r="T647" s="144"/>
      <c r="U647" s="194"/>
      <c r="V647" s="148"/>
      <c r="W647" s="148"/>
      <c r="X647" s="143"/>
      <c r="Y647" s="138"/>
      <c r="AA647" s="150"/>
      <c r="AB647" s="154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54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</row>
    <row r="648" spans="1:53" s="46" customFormat="1" outlineLevel="2">
      <c r="A648" s="46" t="s">
        <v>1576</v>
      </c>
      <c r="B648" s="47" t="s">
        <v>1577</v>
      </c>
      <c r="C648" s="48" t="s">
        <v>1578</v>
      </c>
      <c r="D648" s="49"/>
      <c r="E648" s="50"/>
      <c r="F648" s="51">
        <v>-115645.52</v>
      </c>
      <c r="G648" s="51">
        <v>-105047</v>
      </c>
      <c r="H648" s="52">
        <v>-10598.520000000004</v>
      </c>
      <c r="I648" s="53">
        <v>-0.10089312403019604</v>
      </c>
      <c r="J648" s="54"/>
      <c r="K648" s="51">
        <v>-1205484.392</v>
      </c>
      <c r="L648" s="51">
        <v>-974594.17</v>
      </c>
      <c r="M648" s="52">
        <v>-230890.22199999995</v>
      </c>
      <c r="N648" s="53">
        <v>-0.23690909417198744</v>
      </c>
      <c r="O648" s="55"/>
      <c r="P648" s="54"/>
      <c r="Q648" s="51">
        <v>-343454.65</v>
      </c>
      <c r="R648" s="51">
        <v>-307974.58</v>
      </c>
      <c r="S648" s="52">
        <v>-35480.070000000007</v>
      </c>
      <c r="T648" s="53">
        <v>-0.11520454058253771</v>
      </c>
      <c r="U648" s="54"/>
      <c r="V648" s="51">
        <v>-1312852.5419999999</v>
      </c>
      <c r="W648" s="51">
        <v>-1050268.51</v>
      </c>
      <c r="X648" s="52">
        <v>-262584.03199999989</v>
      </c>
      <c r="Y648" s="53">
        <v>-0.25001609540783043</v>
      </c>
      <c r="Z648" s="56"/>
      <c r="AA648" s="57">
        <v>-75674.34</v>
      </c>
      <c r="AB648" s="58"/>
      <c r="AC648" s="59">
        <v>-79178.240000000005</v>
      </c>
      <c r="AD648" s="59">
        <v>-81533.56</v>
      </c>
      <c r="AE648" s="59">
        <v>-99392.44</v>
      </c>
      <c r="AF648" s="59">
        <v>-84133.25</v>
      </c>
      <c r="AG648" s="59">
        <v>-36032.17</v>
      </c>
      <c r="AH648" s="59">
        <v>-92905.78</v>
      </c>
      <c r="AI648" s="59">
        <v>-95553.22</v>
      </c>
      <c r="AJ648" s="59">
        <v>-97890.930000000008</v>
      </c>
      <c r="AK648" s="59">
        <v>-100234.23</v>
      </c>
      <c r="AL648" s="59">
        <v>-102693.35</v>
      </c>
      <c r="AM648" s="59">
        <v>-105047</v>
      </c>
      <c r="AN648" s="59">
        <v>-107368.15000000001</v>
      </c>
      <c r="AO648" s="58"/>
      <c r="AP648" s="59">
        <v>-80505.960000000006</v>
      </c>
      <c r="AQ648" s="59">
        <v>-60264.05</v>
      </c>
      <c r="AR648" s="59">
        <v>-183073.23</v>
      </c>
      <c r="AS648" s="59">
        <v>-109242.82</v>
      </c>
      <c r="AT648" s="59">
        <v>-93889.381999999998</v>
      </c>
      <c r="AU648" s="59">
        <v>-111743.54000000001</v>
      </c>
      <c r="AV648" s="59">
        <v>-111088.74</v>
      </c>
      <c r="AW648" s="59">
        <v>-112222.02</v>
      </c>
      <c r="AX648" s="59">
        <v>-113322.86</v>
      </c>
      <c r="AY648" s="59">
        <v>-114486.27</v>
      </c>
      <c r="AZ648" s="59">
        <v>-115645.52</v>
      </c>
      <c r="BA648" s="59">
        <v>0</v>
      </c>
    </row>
    <row r="649" spans="1:53" s="46" customFormat="1" outlineLevel="2">
      <c r="A649" s="46" t="s">
        <v>1579</v>
      </c>
      <c r="B649" s="47" t="s">
        <v>1580</v>
      </c>
      <c r="C649" s="48" t="s">
        <v>1581</v>
      </c>
      <c r="D649" s="49"/>
      <c r="E649" s="50"/>
      <c r="F649" s="51">
        <v>2729.34</v>
      </c>
      <c r="G649" s="51">
        <v>41335.81</v>
      </c>
      <c r="H649" s="52">
        <v>-38606.47</v>
      </c>
      <c r="I649" s="53">
        <v>-0.93397153702806368</v>
      </c>
      <c r="J649" s="54"/>
      <c r="K649" s="51">
        <v>32791.800000000003</v>
      </c>
      <c r="L649" s="51">
        <v>467093.10000000003</v>
      </c>
      <c r="M649" s="52">
        <v>-434301.30000000005</v>
      </c>
      <c r="N649" s="53">
        <v>-0.92979600854733246</v>
      </c>
      <c r="O649" s="55"/>
      <c r="P649" s="54"/>
      <c r="Q649" s="51">
        <v>9365.630000000001</v>
      </c>
      <c r="R649" s="51">
        <v>126017.13</v>
      </c>
      <c r="S649" s="52">
        <v>-116651.5</v>
      </c>
      <c r="T649" s="53">
        <v>-0.92567970719536297</v>
      </c>
      <c r="U649" s="54"/>
      <c r="V649" s="51">
        <v>75529.350000000006</v>
      </c>
      <c r="W649" s="51">
        <v>535321.55000000005</v>
      </c>
      <c r="X649" s="52">
        <v>-459792.20000000007</v>
      </c>
      <c r="Y649" s="53">
        <v>-0.85890844484030215</v>
      </c>
      <c r="Z649" s="56"/>
      <c r="AA649" s="57">
        <v>68228.45</v>
      </c>
      <c r="AB649" s="58"/>
      <c r="AC649" s="59">
        <v>43353.9</v>
      </c>
      <c r="AD649" s="59">
        <v>40844.840000000004</v>
      </c>
      <c r="AE649" s="59">
        <v>43319.770000000004</v>
      </c>
      <c r="AF649" s="59">
        <v>41730.639999999999</v>
      </c>
      <c r="AG649" s="59">
        <v>43352.590000000004</v>
      </c>
      <c r="AH649" s="59">
        <v>42078.23</v>
      </c>
      <c r="AI649" s="59">
        <v>43477.38</v>
      </c>
      <c r="AJ649" s="59">
        <v>42918.62</v>
      </c>
      <c r="AK649" s="59">
        <v>41662.99</v>
      </c>
      <c r="AL649" s="59">
        <v>43018.33</v>
      </c>
      <c r="AM649" s="59">
        <v>41335.81</v>
      </c>
      <c r="AN649" s="59">
        <v>42737.55</v>
      </c>
      <c r="AO649" s="58"/>
      <c r="AP649" s="59">
        <v>2337.92</v>
      </c>
      <c r="AQ649" s="59">
        <v>2388.59</v>
      </c>
      <c r="AR649" s="59">
        <v>3824.9500000000003</v>
      </c>
      <c r="AS649" s="59">
        <v>2634.19</v>
      </c>
      <c r="AT649" s="59">
        <v>2790.68</v>
      </c>
      <c r="AU649" s="59">
        <v>3807.71</v>
      </c>
      <c r="AV649" s="59">
        <v>2805.46</v>
      </c>
      <c r="AW649" s="59">
        <v>2836.67</v>
      </c>
      <c r="AX649" s="59">
        <v>3766.4700000000003</v>
      </c>
      <c r="AY649" s="59">
        <v>2869.82</v>
      </c>
      <c r="AZ649" s="59">
        <v>2729.34</v>
      </c>
      <c r="BA649" s="59">
        <v>0</v>
      </c>
    </row>
    <row r="650" spans="1:53" s="46" customFormat="1" outlineLevel="2">
      <c r="A650" s="46" t="s">
        <v>1582</v>
      </c>
      <c r="B650" s="47" t="s">
        <v>1583</v>
      </c>
      <c r="C650" s="48" t="s">
        <v>1584</v>
      </c>
      <c r="D650" s="49"/>
      <c r="E650" s="50"/>
      <c r="F650" s="51">
        <v>31066.080000000002</v>
      </c>
      <c r="G650" s="51">
        <v>29813.18</v>
      </c>
      <c r="H650" s="52">
        <v>1252.9000000000015</v>
      </c>
      <c r="I650" s="53">
        <v>4.2025037248626329E-2</v>
      </c>
      <c r="J650" s="54"/>
      <c r="K650" s="51">
        <v>370203.72000000003</v>
      </c>
      <c r="L650" s="51">
        <v>305668.60000000003</v>
      </c>
      <c r="M650" s="52">
        <v>64535.119999999995</v>
      </c>
      <c r="N650" s="53">
        <v>0.21112773768715526</v>
      </c>
      <c r="O650" s="55"/>
      <c r="P650" s="54"/>
      <c r="Q650" s="51">
        <v>127208.86</v>
      </c>
      <c r="R650" s="51">
        <v>83739.600000000006</v>
      </c>
      <c r="S650" s="52">
        <v>43469.259999999995</v>
      </c>
      <c r="T650" s="53">
        <v>0.51910040172152716</v>
      </c>
      <c r="U650" s="54"/>
      <c r="V650" s="51">
        <v>433000.38</v>
      </c>
      <c r="W650" s="51">
        <v>328997.61000000004</v>
      </c>
      <c r="X650" s="52">
        <v>104002.76999999996</v>
      </c>
      <c r="Y650" s="53">
        <v>0.31612013838033642</v>
      </c>
      <c r="Z650" s="56"/>
      <c r="AA650" s="57">
        <v>23329.010000000002</v>
      </c>
      <c r="AB650" s="58"/>
      <c r="AC650" s="59">
        <v>27619.56</v>
      </c>
      <c r="AD650" s="59">
        <v>28530.3</v>
      </c>
      <c r="AE650" s="59">
        <v>26556.52</v>
      </c>
      <c r="AF650" s="59">
        <v>26306.28</v>
      </c>
      <c r="AG650" s="59">
        <v>29290.68</v>
      </c>
      <c r="AH650" s="59">
        <v>26444.07</v>
      </c>
      <c r="AI650" s="59">
        <v>28029.190000000002</v>
      </c>
      <c r="AJ650" s="59">
        <v>29152.400000000001</v>
      </c>
      <c r="AK650" s="59">
        <v>25304.63</v>
      </c>
      <c r="AL650" s="59">
        <v>28621.79</v>
      </c>
      <c r="AM650" s="59">
        <v>29813.18</v>
      </c>
      <c r="AN650" s="59">
        <v>62796.66</v>
      </c>
      <c r="AO650" s="58"/>
      <c r="AP650" s="59">
        <v>28226.52</v>
      </c>
      <c r="AQ650" s="59">
        <v>23263.32</v>
      </c>
      <c r="AR650" s="59">
        <v>-17243.03</v>
      </c>
      <c r="AS650" s="59">
        <v>76831.88</v>
      </c>
      <c r="AT650" s="59">
        <v>33502.959999999999</v>
      </c>
      <c r="AU650" s="59">
        <v>-20138.600000000002</v>
      </c>
      <c r="AV650" s="59">
        <v>87933.75</v>
      </c>
      <c r="AW650" s="59">
        <v>30618.06</v>
      </c>
      <c r="AX650" s="59">
        <v>30794.37</v>
      </c>
      <c r="AY650" s="59">
        <v>65348.41</v>
      </c>
      <c r="AZ650" s="59">
        <v>31066.080000000002</v>
      </c>
      <c r="BA650" s="59">
        <v>-42558.13</v>
      </c>
    </row>
    <row r="651" spans="1:53" s="153" customFormat="1">
      <c r="A651" s="119" t="s">
        <v>1585</v>
      </c>
      <c r="B651" s="120" t="s">
        <v>1586</v>
      </c>
      <c r="C651" s="146" t="s">
        <v>1587</v>
      </c>
      <c r="D651" s="151"/>
      <c r="E651" s="151"/>
      <c r="F651" s="148">
        <v>0</v>
      </c>
      <c r="G651" s="148">
        <v>0</v>
      </c>
      <c r="H651" s="143">
        <v>0</v>
      </c>
      <c r="I651" s="144">
        <v>0</v>
      </c>
      <c r="J651" s="152"/>
      <c r="K651" s="148">
        <v>0</v>
      </c>
      <c r="L651" s="148">
        <v>5233.33</v>
      </c>
      <c r="M651" s="143">
        <v>-5233.33</v>
      </c>
      <c r="N651" s="144" t="s">
        <v>157</v>
      </c>
      <c r="O651" s="195"/>
      <c r="P651" s="196"/>
      <c r="Q651" s="148">
        <v>0</v>
      </c>
      <c r="R651" s="148">
        <v>5233.33</v>
      </c>
      <c r="S651" s="143">
        <v>-5233.33</v>
      </c>
      <c r="T651" s="144" t="s">
        <v>157</v>
      </c>
      <c r="U651" s="196"/>
      <c r="V651" s="148">
        <v>0</v>
      </c>
      <c r="W651" s="148">
        <v>5233.33</v>
      </c>
      <c r="X651" s="143">
        <v>-5233.33</v>
      </c>
      <c r="Y651" s="138" t="s">
        <v>157</v>
      </c>
      <c r="AA651" s="150">
        <v>0</v>
      </c>
      <c r="AB651" s="154"/>
      <c r="AC651" s="148">
        <v>0</v>
      </c>
      <c r="AD651" s="148">
        <v>0</v>
      </c>
      <c r="AE651" s="148">
        <v>0</v>
      </c>
      <c r="AF651" s="148">
        <v>0</v>
      </c>
      <c r="AG651" s="148">
        <v>0</v>
      </c>
      <c r="AH651" s="148">
        <v>0</v>
      </c>
      <c r="AI651" s="148">
        <v>0</v>
      </c>
      <c r="AJ651" s="148">
        <v>0</v>
      </c>
      <c r="AK651" s="148">
        <v>5233.33</v>
      </c>
      <c r="AL651" s="148">
        <v>0</v>
      </c>
      <c r="AM651" s="148">
        <v>0</v>
      </c>
      <c r="AN651" s="148">
        <v>0</v>
      </c>
      <c r="AO651" s="154"/>
      <c r="AP651" s="148">
        <v>0</v>
      </c>
      <c r="AQ651" s="148">
        <v>0</v>
      </c>
      <c r="AR651" s="148">
        <v>0</v>
      </c>
      <c r="AS651" s="148">
        <v>0</v>
      </c>
      <c r="AT651" s="148">
        <v>0</v>
      </c>
      <c r="AU651" s="148">
        <v>0</v>
      </c>
      <c r="AV651" s="148">
        <v>0</v>
      </c>
      <c r="AW651" s="148">
        <v>0</v>
      </c>
      <c r="AX651" s="148">
        <v>0</v>
      </c>
      <c r="AY651" s="148">
        <v>0</v>
      </c>
      <c r="AZ651" s="148">
        <v>0</v>
      </c>
      <c r="BA651" s="148">
        <v>0</v>
      </c>
    </row>
    <row r="652" spans="1:53" s="153" customFormat="1" outlineLevel="2">
      <c r="A652" s="119" t="s">
        <v>1588</v>
      </c>
      <c r="B652" s="120" t="s">
        <v>1589</v>
      </c>
      <c r="C652" s="146" t="s">
        <v>1590</v>
      </c>
      <c r="D652" s="151"/>
      <c r="E652" s="151"/>
      <c r="F652" s="148">
        <v>-81850.100000000006</v>
      </c>
      <c r="G652" s="148">
        <v>-33898.01</v>
      </c>
      <c r="H652" s="143">
        <v>-47952.090000000004</v>
      </c>
      <c r="I652" s="144">
        <v>-1.4145989690840259</v>
      </c>
      <c r="J652" s="152"/>
      <c r="K652" s="148">
        <v>-802488.87199999997</v>
      </c>
      <c r="L652" s="148">
        <v>-196599.13999999998</v>
      </c>
      <c r="M652" s="143">
        <v>-605889.73199999996</v>
      </c>
      <c r="N652" s="144">
        <v>-3.0818534201116039</v>
      </c>
      <c r="O652" s="195"/>
      <c r="P652" s="196"/>
      <c r="Q652" s="148">
        <v>-206880.16000000003</v>
      </c>
      <c r="R652" s="148">
        <v>-92984.52</v>
      </c>
      <c r="S652" s="143">
        <v>-113895.64000000003</v>
      </c>
      <c r="T652" s="144">
        <v>-1.2248881856894032</v>
      </c>
      <c r="U652" s="196"/>
      <c r="V652" s="148">
        <v>-804322.81199999992</v>
      </c>
      <c r="W652" s="148">
        <v>-180716.02</v>
      </c>
      <c r="X652" s="143">
        <v>-623606.7919999999</v>
      </c>
      <c r="Y652" s="138">
        <v>-3.4507554559911178</v>
      </c>
      <c r="AA652" s="150">
        <v>15883.120000000003</v>
      </c>
      <c r="AB652" s="154"/>
      <c r="AC652" s="148">
        <v>-8204.7800000000025</v>
      </c>
      <c r="AD652" s="148">
        <v>-12158.419999999995</v>
      </c>
      <c r="AE652" s="148">
        <v>-29516.149999999998</v>
      </c>
      <c r="AF652" s="148">
        <v>-16096.330000000002</v>
      </c>
      <c r="AG652" s="148">
        <v>36611.100000000006</v>
      </c>
      <c r="AH652" s="148">
        <v>-24383.479999999996</v>
      </c>
      <c r="AI652" s="148">
        <v>-24046.65</v>
      </c>
      <c r="AJ652" s="148">
        <v>-25819.910000000003</v>
      </c>
      <c r="AK652" s="148">
        <v>-28033.279999999999</v>
      </c>
      <c r="AL652" s="148">
        <v>-31053.230000000003</v>
      </c>
      <c r="AM652" s="148">
        <v>-33898.01</v>
      </c>
      <c r="AN652" s="148">
        <v>-1833.9400000000023</v>
      </c>
      <c r="AO652" s="154"/>
      <c r="AP652" s="148">
        <v>-49941.520000000004</v>
      </c>
      <c r="AQ652" s="148">
        <v>-34612.140000000007</v>
      </c>
      <c r="AR652" s="148">
        <v>-196491.31</v>
      </c>
      <c r="AS652" s="148">
        <v>-29776.75</v>
      </c>
      <c r="AT652" s="148">
        <v>-57595.742000000006</v>
      </c>
      <c r="AU652" s="148">
        <v>-128074.43000000001</v>
      </c>
      <c r="AV652" s="148">
        <v>-20349.53</v>
      </c>
      <c r="AW652" s="148">
        <v>-78767.290000000008</v>
      </c>
      <c r="AX652" s="148">
        <v>-78762.02</v>
      </c>
      <c r="AY652" s="148">
        <v>-46268.039999999994</v>
      </c>
      <c r="AZ652" s="148">
        <v>-81850.100000000006</v>
      </c>
      <c r="BA652" s="148">
        <v>-42558.13</v>
      </c>
    </row>
    <row r="653" spans="1:53" s="46" customFormat="1" outlineLevel="2">
      <c r="B653" s="47"/>
      <c r="C653" s="48"/>
      <c r="D653" s="49"/>
      <c r="E653" s="50"/>
      <c r="F653" s="51"/>
      <c r="G653" s="51"/>
      <c r="H653" s="52"/>
      <c r="I653" s="53"/>
      <c r="J653" s="54"/>
      <c r="K653" s="51"/>
      <c r="L653" s="51"/>
      <c r="M653" s="52"/>
      <c r="N653" s="53"/>
      <c r="O653" s="55"/>
      <c r="P653" s="54"/>
      <c r="Q653" s="51"/>
      <c r="R653" s="51"/>
      <c r="S653" s="52"/>
      <c r="T653" s="53"/>
      <c r="U653" s="54"/>
      <c r="V653" s="51"/>
      <c r="W653" s="51"/>
      <c r="X653" s="52"/>
      <c r="Y653" s="53"/>
      <c r="Z653" s="56"/>
      <c r="AA653" s="57"/>
      <c r="AB653" s="58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8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</row>
    <row r="654" spans="1:53" s="153" customFormat="1">
      <c r="A654" s="119" t="s">
        <v>1591</v>
      </c>
      <c r="B654" s="120" t="s">
        <v>1592</v>
      </c>
      <c r="C654" s="146" t="s">
        <v>1593</v>
      </c>
      <c r="D654" s="151"/>
      <c r="E654" s="151"/>
      <c r="F654" s="148">
        <v>112965.27</v>
      </c>
      <c r="G654" s="148">
        <v>83825.540000000008</v>
      </c>
      <c r="H654" s="143">
        <v>29139.729999999996</v>
      </c>
      <c r="I654" s="144">
        <v>0.34762352858090734</v>
      </c>
      <c r="J654" s="152"/>
      <c r="K654" s="148">
        <v>833311.23</v>
      </c>
      <c r="L654" s="148">
        <v>1022217.09</v>
      </c>
      <c r="M654" s="143">
        <v>-188905.86</v>
      </c>
      <c r="N654" s="144">
        <v>-0.18480013868678324</v>
      </c>
      <c r="O654" s="56"/>
      <c r="P654" s="149"/>
      <c r="Q654" s="148">
        <v>274369.62</v>
      </c>
      <c r="R654" s="148">
        <v>244956.56</v>
      </c>
      <c r="S654" s="143">
        <v>29413.059999999998</v>
      </c>
      <c r="T654" s="144">
        <v>0.12007459608348516</v>
      </c>
      <c r="U654" s="149"/>
      <c r="V654" s="148">
        <v>910013.39</v>
      </c>
      <c r="W654" s="148">
        <v>1089698.19</v>
      </c>
      <c r="X654" s="143">
        <v>-179684.79999999993</v>
      </c>
      <c r="Y654" s="138">
        <v>-0.16489409787860612</v>
      </c>
      <c r="AA654" s="150">
        <v>67481.100000000006</v>
      </c>
      <c r="AB654" s="154"/>
      <c r="AC654" s="148">
        <v>82974.45</v>
      </c>
      <c r="AD654" s="148">
        <v>92568.75</v>
      </c>
      <c r="AE654" s="148">
        <v>80866.86</v>
      </c>
      <c r="AF654" s="148">
        <v>121332.46</v>
      </c>
      <c r="AG654" s="148">
        <v>107076.37</v>
      </c>
      <c r="AH654" s="148">
        <v>107584.69</v>
      </c>
      <c r="AI654" s="148">
        <v>116393.28</v>
      </c>
      <c r="AJ654" s="148">
        <v>68463.67</v>
      </c>
      <c r="AK654" s="148">
        <v>76652.34</v>
      </c>
      <c r="AL654" s="148">
        <v>84478.680000000008</v>
      </c>
      <c r="AM654" s="148">
        <v>83825.540000000008</v>
      </c>
      <c r="AN654" s="148">
        <v>76702.16</v>
      </c>
      <c r="AO654" s="154"/>
      <c r="AP654" s="148">
        <v>38865.61</v>
      </c>
      <c r="AQ654" s="148">
        <v>47829.8</v>
      </c>
      <c r="AR654" s="148">
        <v>62571.58</v>
      </c>
      <c r="AS654" s="148">
        <v>66019.77</v>
      </c>
      <c r="AT654" s="148">
        <v>75238.83</v>
      </c>
      <c r="AU654" s="148">
        <v>81119.11</v>
      </c>
      <c r="AV654" s="148">
        <v>89036.42</v>
      </c>
      <c r="AW654" s="148">
        <v>98260.49</v>
      </c>
      <c r="AX654" s="148">
        <v>91130.05</v>
      </c>
      <c r="AY654" s="148">
        <v>70274.3</v>
      </c>
      <c r="AZ654" s="148">
        <v>112965.27</v>
      </c>
      <c r="BA654" s="148">
        <v>0</v>
      </c>
    </row>
    <row r="655" spans="1:53" s="153" customFormat="1" outlineLevel="2">
      <c r="A655" s="119" t="s">
        <v>1594</v>
      </c>
      <c r="B655" s="120" t="s">
        <v>1595</v>
      </c>
      <c r="C655" s="146" t="s">
        <v>1596</v>
      </c>
      <c r="D655" s="151"/>
      <c r="E655" s="151"/>
      <c r="F655" s="148">
        <v>112965.27</v>
      </c>
      <c r="G655" s="148">
        <v>83825.540000000008</v>
      </c>
      <c r="H655" s="143">
        <v>29139.729999999996</v>
      </c>
      <c r="I655" s="144">
        <v>0.34762352858090734</v>
      </c>
      <c r="J655" s="152"/>
      <c r="K655" s="148">
        <v>833311.23</v>
      </c>
      <c r="L655" s="148">
        <v>1022217.09</v>
      </c>
      <c r="M655" s="143">
        <v>-188905.86</v>
      </c>
      <c r="N655" s="144">
        <v>-0.18480013868678324</v>
      </c>
      <c r="O655" s="56"/>
      <c r="P655" s="149"/>
      <c r="Q655" s="148">
        <v>274369.62</v>
      </c>
      <c r="R655" s="148">
        <v>244956.56</v>
      </c>
      <c r="S655" s="143">
        <v>29413.059999999998</v>
      </c>
      <c r="T655" s="144">
        <v>0.12007459608348516</v>
      </c>
      <c r="U655" s="149"/>
      <c r="V655" s="148">
        <v>910013.39</v>
      </c>
      <c r="W655" s="148">
        <v>1089698.19</v>
      </c>
      <c r="X655" s="143">
        <v>-179684.79999999993</v>
      </c>
      <c r="Y655" s="138">
        <v>-0.16489409787860612</v>
      </c>
      <c r="AA655" s="150">
        <v>67481.100000000006</v>
      </c>
      <c r="AB655" s="154"/>
      <c r="AC655" s="148">
        <v>82974.45</v>
      </c>
      <c r="AD655" s="148">
        <v>92568.75</v>
      </c>
      <c r="AE655" s="148">
        <v>80866.86</v>
      </c>
      <c r="AF655" s="148">
        <v>121332.46</v>
      </c>
      <c r="AG655" s="148">
        <v>107076.37</v>
      </c>
      <c r="AH655" s="148">
        <v>107584.69</v>
      </c>
      <c r="AI655" s="148">
        <v>116393.28</v>
      </c>
      <c r="AJ655" s="148">
        <v>68463.67</v>
      </c>
      <c r="AK655" s="148">
        <v>76652.34</v>
      </c>
      <c r="AL655" s="148">
        <v>84478.680000000008</v>
      </c>
      <c r="AM655" s="148">
        <v>83825.540000000008</v>
      </c>
      <c r="AN655" s="148">
        <v>76702.16</v>
      </c>
      <c r="AO655" s="154"/>
      <c r="AP655" s="148">
        <v>38865.61</v>
      </c>
      <c r="AQ655" s="148">
        <v>47829.8</v>
      </c>
      <c r="AR655" s="148">
        <v>62571.58</v>
      </c>
      <c r="AS655" s="148">
        <v>66019.77</v>
      </c>
      <c r="AT655" s="148">
        <v>75238.83</v>
      </c>
      <c r="AU655" s="148">
        <v>81119.11</v>
      </c>
      <c r="AV655" s="148">
        <v>89036.42</v>
      </c>
      <c r="AW655" s="148">
        <v>98260.49</v>
      </c>
      <c r="AX655" s="148">
        <v>91130.05</v>
      </c>
      <c r="AY655" s="148">
        <v>70274.3</v>
      </c>
      <c r="AZ655" s="148">
        <v>112965.27</v>
      </c>
      <c r="BA655" s="148">
        <v>0</v>
      </c>
    </row>
    <row r="656" spans="1:53" s="153" customFormat="1">
      <c r="A656" s="119"/>
      <c r="B656" s="120"/>
      <c r="C656" s="146"/>
      <c r="D656" s="151"/>
      <c r="E656" s="151"/>
      <c r="F656" s="148"/>
      <c r="G656" s="148"/>
      <c r="H656" s="143"/>
      <c r="I656" s="144"/>
      <c r="J656" s="152"/>
      <c r="K656" s="148"/>
      <c r="L656" s="148"/>
      <c r="M656" s="143"/>
      <c r="N656" s="144"/>
      <c r="O656" s="56"/>
      <c r="P656" s="149"/>
      <c r="Q656" s="148"/>
      <c r="R656" s="148"/>
      <c r="S656" s="143"/>
      <c r="T656" s="144"/>
      <c r="U656" s="149"/>
      <c r="V656" s="148"/>
      <c r="W656" s="148"/>
      <c r="X656" s="143"/>
      <c r="Y656" s="138"/>
      <c r="AA656" s="150"/>
      <c r="AB656" s="154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54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</row>
    <row r="657" spans="1:53" s="153" customFormat="1" outlineLevel="2">
      <c r="A657" s="119"/>
      <c r="B657" s="120" t="s">
        <v>1597</v>
      </c>
      <c r="C657" s="146" t="s">
        <v>1598</v>
      </c>
      <c r="D657" s="151"/>
      <c r="E657" s="151"/>
      <c r="F657" s="148">
        <v>2935073.57</v>
      </c>
      <c r="G657" s="148">
        <v>3110367.8600000003</v>
      </c>
      <c r="H657" s="143">
        <v>-175294.2900000005</v>
      </c>
      <c r="I657" s="144">
        <v>-5.6358057274936119E-2</v>
      </c>
      <c r="J657" s="152"/>
      <c r="K657" s="148">
        <v>32563071.047999997</v>
      </c>
      <c r="L657" s="148">
        <v>34954115.140000001</v>
      </c>
      <c r="M657" s="143">
        <v>-2391044.0920000039</v>
      </c>
      <c r="N657" s="144">
        <v>-6.8405224461362338E-2</v>
      </c>
      <c r="O657" s="56"/>
      <c r="P657" s="149"/>
      <c r="Q657" s="148">
        <v>8840748.8699999992</v>
      </c>
      <c r="R657" s="148">
        <v>9347777.2599999998</v>
      </c>
      <c r="S657" s="143">
        <v>-507028.3900000006</v>
      </c>
      <c r="T657" s="144">
        <v>-5.4240529689300772E-2</v>
      </c>
      <c r="U657" s="149"/>
      <c r="V657" s="148">
        <v>35713485.278000005</v>
      </c>
      <c r="W657" s="148">
        <v>38290345.18</v>
      </c>
      <c r="X657" s="143">
        <v>-2576859.9019999951</v>
      </c>
      <c r="Y657" s="138">
        <v>-6.7297902118311353E-2</v>
      </c>
      <c r="AA657" s="150">
        <v>3336230.0399999996</v>
      </c>
      <c r="AB657" s="154"/>
      <c r="AC657" s="148">
        <v>3311973.09</v>
      </c>
      <c r="AD657" s="148">
        <v>3244412.38</v>
      </c>
      <c r="AE657" s="148">
        <v>3330868.54</v>
      </c>
      <c r="AF657" s="148">
        <v>3212515.3399999994</v>
      </c>
      <c r="AG657" s="148">
        <v>3193135.4299999997</v>
      </c>
      <c r="AH657" s="148">
        <v>3088212.2</v>
      </c>
      <c r="AI657" s="148">
        <v>3091026.5500000003</v>
      </c>
      <c r="AJ657" s="148">
        <v>3134194.3499999996</v>
      </c>
      <c r="AK657" s="148">
        <v>3119704.2500000005</v>
      </c>
      <c r="AL657" s="148">
        <v>3117705.15</v>
      </c>
      <c r="AM657" s="148">
        <v>3110367.8600000003</v>
      </c>
      <c r="AN657" s="148">
        <v>3150414.23</v>
      </c>
      <c r="AO657" s="154"/>
      <c r="AP657" s="148">
        <v>3136928.29</v>
      </c>
      <c r="AQ657" s="148">
        <v>3122399.0500000003</v>
      </c>
      <c r="AR657" s="148">
        <v>2651057.16</v>
      </c>
      <c r="AS657" s="148">
        <v>3012814.0799999996</v>
      </c>
      <c r="AT657" s="148">
        <v>2981660.5179999997</v>
      </c>
      <c r="AU657" s="148">
        <v>2887547.27</v>
      </c>
      <c r="AV657" s="148">
        <v>2975498.51</v>
      </c>
      <c r="AW657" s="148">
        <v>2954417.3</v>
      </c>
      <c r="AX657" s="148">
        <v>2896921.9299999997</v>
      </c>
      <c r="AY657" s="148">
        <v>3008753.3700000006</v>
      </c>
      <c r="AZ657" s="148">
        <v>2935073.57</v>
      </c>
      <c r="BA657" s="148">
        <v>-17593.039999999997</v>
      </c>
    </row>
    <row r="658" spans="1:53" s="153" customFormat="1">
      <c r="A658" s="119"/>
      <c r="B658" s="120" t="s">
        <v>1599</v>
      </c>
      <c r="C658" s="146" t="s">
        <v>1600</v>
      </c>
      <c r="D658" s="151"/>
      <c r="E658" s="151"/>
      <c r="F658" s="148">
        <v>8816883.9759999849</v>
      </c>
      <c r="G658" s="148">
        <v>5358513.6450000079</v>
      </c>
      <c r="H658" s="143">
        <v>3458370.330999977</v>
      </c>
      <c r="I658" s="144">
        <v>0.64539731726296123</v>
      </c>
      <c r="J658" s="152"/>
      <c r="K658" s="148">
        <v>54410175.192999974</v>
      </c>
      <c r="L658" s="148">
        <v>30897380.403000019</v>
      </c>
      <c r="M658" s="143">
        <v>23512794.789999954</v>
      </c>
      <c r="N658" s="144">
        <v>0.76099638491413824</v>
      </c>
      <c r="O658" s="56"/>
      <c r="P658" s="149"/>
      <c r="Q658" s="148">
        <v>8755001.9029999804</v>
      </c>
      <c r="R658" s="148">
        <v>30877.307000009343</v>
      </c>
      <c r="S658" s="143">
        <v>8724124.595999971</v>
      </c>
      <c r="T658" s="144" t="s">
        <v>157</v>
      </c>
      <c r="U658" s="149"/>
      <c r="V658" s="148">
        <v>64529299.853000291</v>
      </c>
      <c r="W658" s="148">
        <v>32934448.315999992</v>
      </c>
      <c r="X658" s="143">
        <v>31594851.537000299</v>
      </c>
      <c r="Y658" s="138">
        <v>0.95932536151367986</v>
      </c>
      <c r="AA658" s="150">
        <v>2037067.9130000235</v>
      </c>
      <c r="AB658" s="154"/>
      <c r="AC658" s="148">
        <v>7138247.3369999994</v>
      </c>
      <c r="AD658" s="148">
        <v>7646233.8530000066</v>
      </c>
      <c r="AE658" s="148">
        <v>4051017.7779999925</v>
      </c>
      <c r="AF658" s="148">
        <v>-6263726.8780000117</v>
      </c>
      <c r="AG658" s="148">
        <v>2670808.0070000058</v>
      </c>
      <c r="AH658" s="148">
        <v>2657340.0780000091</v>
      </c>
      <c r="AI658" s="148">
        <v>7112604.507999992</v>
      </c>
      <c r="AJ658" s="148">
        <v>5853978.4129999727</v>
      </c>
      <c r="AK658" s="148">
        <v>-2885747.8579999926</v>
      </c>
      <c r="AL658" s="148">
        <v>-2441888.4799999925</v>
      </c>
      <c r="AM658" s="148">
        <v>5358513.6450000079</v>
      </c>
      <c r="AN658" s="148">
        <v>10119124.659999987</v>
      </c>
      <c r="AO658" s="154"/>
      <c r="AP658" s="148">
        <v>15588753.683999993</v>
      </c>
      <c r="AQ658" s="148">
        <v>19222811.924000017</v>
      </c>
      <c r="AR658" s="148">
        <v>-20960597.687000006</v>
      </c>
      <c r="AS658" s="148">
        <v>-375122.75500000594</v>
      </c>
      <c r="AT658" s="148">
        <v>3082202.876999998</v>
      </c>
      <c r="AU658" s="148">
        <v>7589464.7469999902</v>
      </c>
      <c r="AV658" s="148">
        <v>7428057.122000007</v>
      </c>
      <c r="AW658" s="148">
        <v>14079603.37800001</v>
      </c>
      <c r="AX658" s="148">
        <v>-824529.41000000923</v>
      </c>
      <c r="AY658" s="148">
        <v>762647.33699999657</v>
      </c>
      <c r="AZ658" s="148">
        <v>8816883.9759999849</v>
      </c>
      <c r="BA658" s="148">
        <v>-4123397.8799999095</v>
      </c>
    </row>
    <row r="659" spans="1:53" s="153" customFormat="1" outlineLevel="2">
      <c r="A659" s="119"/>
      <c r="B659" s="120" t="s">
        <v>1601</v>
      </c>
      <c r="C659" s="146" t="s">
        <v>1602</v>
      </c>
      <c r="D659" s="151"/>
      <c r="E659" s="151"/>
      <c r="F659" s="148"/>
      <c r="G659" s="148"/>
      <c r="H659" s="143"/>
      <c r="I659" s="144"/>
      <c r="J659" s="152"/>
      <c r="K659" s="148"/>
      <c r="L659" s="148"/>
      <c r="M659" s="143"/>
      <c r="N659" s="144"/>
      <c r="O659" s="56"/>
      <c r="P659" s="149"/>
      <c r="Q659" s="148"/>
      <c r="R659" s="148"/>
      <c r="S659" s="143"/>
      <c r="T659" s="144"/>
      <c r="U659" s="149"/>
      <c r="V659" s="148"/>
      <c r="W659" s="148"/>
      <c r="X659" s="143"/>
      <c r="Y659" s="138"/>
      <c r="AA659" s="150"/>
      <c r="AB659" s="154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54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</row>
    <row r="660" spans="1:53" s="46" customFormat="1" outlineLevel="2">
      <c r="B660" s="47"/>
      <c r="C660" s="48"/>
      <c r="D660" s="49"/>
      <c r="E660" s="50"/>
      <c r="F660" s="51"/>
      <c r="G660" s="51"/>
      <c r="H660" s="52"/>
      <c r="I660" s="53"/>
      <c r="J660" s="54"/>
      <c r="K660" s="51"/>
      <c r="L660" s="51"/>
      <c r="M660" s="52"/>
      <c r="N660" s="53"/>
      <c r="O660" s="55"/>
      <c r="P660" s="54"/>
      <c r="Q660" s="51"/>
      <c r="R660" s="51"/>
      <c r="S660" s="52"/>
      <c r="T660" s="53"/>
      <c r="U660" s="54"/>
      <c r="V660" s="51"/>
      <c r="W660" s="51"/>
      <c r="X660" s="52"/>
      <c r="Y660" s="53"/>
      <c r="Z660" s="56"/>
      <c r="AA660" s="57"/>
      <c r="AB660" s="58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8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</row>
    <row r="661" spans="1:53" s="153" customFormat="1">
      <c r="A661" s="119" t="s">
        <v>1603</v>
      </c>
      <c r="B661" s="120" t="s">
        <v>1604</v>
      </c>
      <c r="C661" s="146" t="s">
        <v>1605</v>
      </c>
      <c r="D661" s="151"/>
      <c r="E661" s="151"/>
      <c r="F661" s="148">
        <v>0</v>
      </c>
      <c r="G661" s="148">
        <v>0</v>
      </c>
      <c r="H661" s="143">
        <v>0</v>
      </c>
      <c r="I661" s="144">
        <v>0</v>
      </c>
      <c r="J661" s="152"/>
      <c r="K661" s="148">
        <v>0</v>
      </c>
      <c r="L661" s="148">
        <v>0</v>
      </c>
      <c r="M661" s="143">
        <v>0</v>
      </c>
      <c r="N661" s="144">
        <v>0</v>
      </c>
      <c r="O661" s="56"/>
      <c r="P661" s="149"/>
      <c r="Q661" s="148">
        <v>0</v>
      </c>
      <c r="R661" s="148">
        <v>0</v>
      </c>
      <c r="S661" s="143">
        <v>0</v>
      </c>
      <c r="T661" s="144">
        <v>0</v>
      </c>
      <c r="U661" s="149"/>
      <c r="V661" s="148">
        <v>0</v>
      </c>
      <c r="W661" s="148">
        <v>0</v>
      </c>
      <c r="X661" s="143">
        <v>0</v>
      </c>
      <c r="Y661" s="138">
        <v>0</v>
      </c>
      <c r="AA661" s="150">
        <v>0</v>
      </c>
      <c r="AB661" s="154"/>
      <c r="AC661" s="148">
        <v>0</v>
      </c>
      <c r="AD661" s="148">
        <v>0</v>
      </c>
      <c r="AE661" s="148">
        <v>0</v>
      </c>
      <c r="AF661" s="148">
        <v>0</v>
      </c>
      <c r="AG661" s="148">
        <v>0</v>
      </c>
      <c r="AH661" s="148">
        <v>0</v>
      </c>
      <c r="AI661" s="148">
        <v>0</v>
      </c>
      <c r="AJ661" s="148">
        <v>0</v>
      </c>
      <c r="AK661" s="148">
        <v>0</v>
      </c>
      <c r="AL661" s="148">
        <v>0</v>
      </c>
      <c r="AM661" s="148">
        <v>0</v>
      </c>
      <c r="AN661" s="148">
        <v>0</v>
      </c>
      <c r="AO661" s="154"/>
      <c r="AP661" s="148">
        <v>0</v>
      </c>
      <c r="AQ661" s="148">
        <v>0</v>
      </c>
      <c r="AR661" s="148">
        <v>0</v>
      </c>
      <c r="AS661" s="148">
        <v>0</v>
      </c>
      <c r="AT661" s="148">
        <v>0</v>
      </c>
      <c r="AU661" s="148">
        <v>0</v>
      </c>
      <c r="AV661" s="148">
        <v>0</v>
      </c>
      <c r="AW661" s="148">
        <v>0</v>
      </c>
      <c r="AX661" s="148">
        <v>0</v>
      </c>
      <c r="AY661" s="148">
        <v>0</v>
      </c>
      <c r="AZ661" s="148">
        <v>0</v>
      </c>
      <c r="BA661" s="148">
        <v>0</v>
      </c>
    </row>
    <row r="662" spans="1:53" s="153" customFormat="1" outlineLevel="2">
      <c r="A662" s="119"/>
      <c r="B662" s="120"/>
      <c r="C662" s="146"/>
      <c r="D662" s="151"/>
      <c r="E662" s="151"/>
      <c r="F662" s="148"/>
      <c r="G662" s="148"/>
      <c r="H662" s="143"/>
      <c r="I662" s="144"/>
      <c r="J662" s="152"/>
      <c r="K662" s="148"/>
      <c r="L662" s="148"/>
      <c r="M662" s="143"/>
      <c r="N662" s="144"/>
      <c r="O662" s="56"/>
      <c r="P662" s="149"/>
      <c r="Q662" s="148"/>
      <c r="R662" s="148"/>
      <c r="S662" s="143"/>
      <c r="T662" s="144"/>
      <c r="U662" s="149"/>
      <c r="V662" s="148"/>
      <c r="W662" s="148"/>
      <c r="X662" s="143"/>
      <c r="Y662" s="138"/>
      <c r="AA662" s="150"/>
      <c r="AB662" s="154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54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</row>
    <row r="663" spans="1:53" s="46" customFormat="1" outlineLevel="2">
      <c r="A663" s="46" t="s">
        <v>1606</v>
      </c>
      <c r="B663" s="47" t="s">
        <v>1607</v>
      </c>
      <c r="C663" s="48" t="s">
        <v>1608</v>
      </c>
      <c r="D663" s="49"/>
      <c r="E663" s="50"/>
      <c r="F663" s="51">
        <v>0</v>
      </c>
      <c r="G663" s="51">
        <v>0</v>
      </c>
      <c r="H663" s="52">
        <v>0</v>
      </c>
      <c r="I663" s="53">
        <v>0</v>
      </c>
      <c r="J663" s="54"/>
      <c r="K663" s="51">
        <v>0</v>
      </c>
      <c r="L663" s="51">
        <v>0</v>
      </c>
      <c r="M663" s="52">
        <v>0</v>
      </c>
      <c r="N663" s="53">
        <v>0</v>
      </c>
      <c r="O663" s="55"/>
      <c r="P663" s="54"/>
      <c r="Q663" s="51">
        <v>0</v>
      </c>
      <c r="R663" s="51">
        <v>0</v>
      </c>
      <c r="S663" s="52">
        <v>0</v>
      </c>
      <c r="T663" s="53">
        <v>0</v>
      </c>
      <c r="U663" s="54"/>
      <c r="V663" s="51">
        <v>0</v>
      </c>
      <c r="W663" s="51">
        <v>0</v>
      </c>
      <c r="X663" s="52">
        <v>0</v>
      </c>
      <c r="Y663" s="53">
        <v>0</v>
      </c>
      <c r="Z663" s="56"/>
      <c r="AA663" s="57">
        <v>0</v>
      </c>
      <c r="AB663" s="58"/>
      <c r="AC663" s="59">
        <v>0</v>
      </c>
      <c r="AD663" s="59">
        <v>0</v>
      </c>
      <c r="AE663" s="59">
        <v>0</v>
      </c>
      <c r="AF663" s="59">
        <v>0</v>
      </c>
      <c r="AG663" s="59">
        <v>0</v>
      </c>
      <c r="AH663" s="59">
        <v>0</v>
      </c>
      <c r="AI663" s="59">
        <v>0</v>
      </c>
      <c r="AJ663" s="59">
        <v>0</v>
      </c>
      <c r="AK663" s="59">
        <v>0</v>
      </c>
      <c r="AL663" s="59">
        <v>0</v>
      </c>
      <c r="AM663" s="59">
        <v>0</v>
      </c>
      <c r="AN663" s="59">
        <v>0</v>
      </c>
      <c r="AO663" s="58"/>
      <c r="AP663" s="59">
        <v>0</v>
      </c>
      <c r="AQ663" s="59">
        <v>0</v>
      </c>
      <c r="AR663" s="59">
        <v>0</v>
      </c>
      <c r="AS663" s="59">
        <v>0</v>
      </c>
      <c r="AT663" s="59">
        <v>0</v>
      </c>
      <c r="AU663" s="59">
        <v>0</v>
      </c>
      <c r="AV663" s="59">
        <v>0</v>
      </c>
      <c r="AW663" s="59">
        <v>0</v>
      </c>
      <c r="AX663" s="59">
        <v>0</v>
      </c>
      <c r="AY663" s="59">
        <v>0</v>
      </c>
      <c r="AZ663" s="59">
        <v>0</v>
      </c>
      <c r="BA663" s="59">
        <v>0</v>
      </c>
    </row>
    <row r="664" spans="1:53" s="46" customFormat="1" outlineLevel="2">
      <c r="B664" s="47"/>
      <c r="C664" s="48"/>
      <c r="D664" s="49"/>
      <c r="E664" s="50"/>
      <c r="F664" s="51"/>
      <c r="G664" s="51"/>
      <c r="H664" s="52"/>
      <c r="I664" s="53"/>
      <c r="J664" s="54"/>
      <c r="K664" s="51"/>
      <c r="L664" s="51"/>
      <c r="M664" s="52"/>
      <c r="N664" s="53"/>
      <c r="O664" s="55"/>
      <c r="P664" s="54"/>
      <c r="Q664" s="51"/>
      <c r="R664" s="51"/>
      <c r="S664" s="52"/>
      <c r="T664" s="53"/>
      <c r="U664" s="54"/>
      <c r="V664" s="51"/>
      <c r="W664" s="51"/>
      <c r="X664" s="52"/>
      <c r="Y664" s="53"/>
      <c r="Z664" s="56"/>
      <c r="AA664" s="57"/>
      <c r="AB664" s="58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8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</row>
    <row r="665" spans="1:53" s="46" customFormat="1" outlineLevel="2">
      <c r="B665" s="47" t="s">
        <v>1609</v>
      </c>
      <c r="C665" s="48" t="s">
        <v>1610</v>
      </c>
      <c r="D665" s="49"/>
      <c r="E665" s="50"/>
      <c r="F665" s="51">
        <v>0</v>
      </c>
      <c r="G665" s="51">
        <v>0</v>
      </c>
      <c r="H665" s="52">
        <v>0</v>
      </c>
      <c r="I665" s="53">
        <v>0</v>
      </c>
      <c r="J665" s="54"/>
      <c r="K665" s="51">
        <v>0</v>
      </c>
      <c r="L665" s="51">
        <v>0</v>
      </c>
      <c r="M665" s="52">
        <v>0</v>
      </c>
      <c r="N665" s="53">
        <v>0</v>
      </c>
      <c r="O665" s="55"/>
      <c r="P665" s="54"/>
      <c r="Q665" s="51">
        <v>0</v>
      </c>
      <c r="R665" s="51">
        <v>0</v>
      </c>
      <c r="S665" s="52">
        <v>0</v>
      </c>
      <c r="T665" s="53">
        <v>0</v>
      </c>
      <c r="U665" s="54"/>
      <c r="V665" s="51">
        <v>0</v>
      </c>
      <c r="W665" s="51">
        <v>0</v>
      </c>
      <c r="X665" s="52">
        <v>0</v>
      </c>
      <c r="Y665" s="53">
        <v>0</v>
      </c>
      <c r="Z665" s="56"/>
      <c r="AA665" s="57">
        <v>0</v>
      </c>
      <c r="AB665" s="58"/>
      <c r="AC665" s="59">
        <v>0</v>
      </c>
      <c r="AD665" s="59">
        <v>0</v>
      </c>
      <c r="AE665" s="59">
        <v>0</v>
      </c>
      <c r="AF665" s="59">
        <v>0</v>
      </c>
      <c r="AG665" s="59">
        <v>0</v>
      </c>
      <c r="AH665" s="59">
        <v>0</v>
      </c>
      <c r="AI665" s="59">
        <v>0</v>
      </c>
      <c r="AJ665" s="59">
        <v>0</v>
      </c>
      <c r="AK665" s="59">
        <v>0</v>
      </c>
      <c r="AL665" s="59">
        <v>0</v>
      </c>
      <c r="AM665" s="59">
        <v>0</v>
      </c>
      <c r="AN665" s="59">
        <v>0</v>
      </c>
      <c r="AO665" s="58"/>
      <c r="AP665" s="59">
        <v>0</v>
      </c>
      <c r="AQ665" s="59">
        <v>0</v>
      </c>
      <c r="AR665" s="59">
        <v>0</v>
      </c>
      <c r="AS665" s="59">
        <v>0</v>
      </c>
      <c r="AT665" s="59">
        <v>0</v>
      </c>
      <c r="AU665" s="59">
        <v>0</v>
      </c>
      <c r="AV665" s="59">
        <v>0</v>
      </c>
      <c r="AW665" s="59">
        <v>0</v>
      </c>
      <c r="AX665" s="59">
        <v>0</v>
      </c>
      <c r="AY665" s="59">
        <v>0</v>
      </c>
      <c r="AZ665" s="59">
        <v>0</v>
      </c>
      <c r="BA665" s="59">
        <v>0</v>
      </c>
    </row>
    <row r="666" spans="1:53" s="46" customFormat="1" outlineLevel="2">
      <c r="B666" s="47"/>
      <c r="C666" s="48"/>
      <c r="D666" s="49"/>
      <c r="E666" s="50"/>
      <c r="F666" s="51"/>
      <c r="G666" s="51"/>
      <c r="H666" s="52"/>
      <c r="I666" s="53"/>
      <c r="J666" s="54"/>
      <c r="K666" s="51"/>
      <c r="L666" s="51"/>
      <c r="M666" s="52"/>
      <c r="N666" s="53"/>
      <c r="O666" s="55"/>
      <c r="P666" s="54"/>
      <c r="Q666" s="51"/>
      <c r="R666" s="51"/>
      <c r="S666" s="52"/>
      <c r="T666" s="53"/>
      <c r="U666" s="54"/>
      <c r="V666" s="51"/>
      <c r="W666" s="51"/>
      <c r="X666" s="52"/>
      <c r="Y666" s="53"/>
      <c r="Z666" s="56"/>
      <c r="AA666" s="57"/>
      <c r="AB666" s="58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8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</row>
    <row r="667" spans="1:53" s="46" customFormat="1" outlineLevel="2">
      <c r="A667" s="46" t="s">
        <v>1611</v>
      </c>
      <c r="B667" s="47" t="s">
        <v>1612</v>
      </c>
      <c r="C667" s="48" t="s">
        <v>1613</v>
      </c>
      <c r="D667" s="49"/>
      <c r="E667" s="50"/>
      <c r="F667" s="51">
        <v>0</v>
      </c>
      <c r="G667" s="51">
        <v>0</v>
      </c>
      <c r="H667" s="52">
        <v>0</v>
      </c>
      <c r="I667" s="53">
        <v>0</v>
      </c>
      <c r="J667" s="54"/>
      <c r="K667" s="51">
        <v>0</v>
      </c>
      <c r="L667" s="51">
        <v>0</v>
      </c>
      <c r="M667" s="52">
        <v>0</v>
      </c>
      <c r="N667" s="53">
        <v>0</v>
      </c>
      <c r="O667" s="55"/>
      <c r="P667" s="54"/>
      <c r="Q667" s="51">
        <v>0</v>
      </c>
      <c r="R667" s="51">
        <v>0</v>
      </c>
      <c r="S667" s="52">
        <v>0</v>
      </c>
      <c r="T667" s="53">
        <v>0</v>
      </c>
      <c r="U667" s="54"/>
      <c r="V667" s="51">
        <v>0</v>
      </c>
      <c r="W667" s="51">
        <v>0</v>
      </c>
      <c r="X667" s="52">
        <v>0</v>
      </c>
      <c r="Y667" s="53">
        <v>0</v>
      </c>
      <c r="Z667" s="56"/>
      <c r="AA667" s="57">
        <v>0</v>
      </c>
      <c r="AB667" s="58"/>
      <c r="AC667" s="59">
        <v>0</v>
      </c>
      <c r="AD667" s="59">
        <v>0</v>
      </c>
      <c r="AE667" s="59">
        <v>0</v>
      </c>
      <c r="AF667" s="59">
        <v>0</v>
      </c>
      <c r="AG667" s="59">
        <v>0</v>
      </c>
      <c r="AH667" s="59">
        <v>0</v>
      </c>
      <c r="AI667" s="59">
        <v>0</v>
      </c>
      <c r="AJ667" s="59">
        <v>0</v>
      </c>
      <c r="AK667" s="59">
        <v>0</v>
      </c>
      <c r="AL667" s="59">
        <v>0</v>
      </c>
      <c r="AM667" s="59">
        <v>0</v>
      </c>
      <c r="AN667" s="59">
        <v>0</v>
      </c>
      <c r="AO667" s="58"/>
      <c r="AP667" s="59">
        <v>0</v>
      </c>
      <c r="AQ667" s="59">
        <v>0</v>
      </c>
      <c r="AR667" s="59">
        <v>0</v>
      </c>
      <c r="AS667" s="59">
        <v>0</v>
      </c>
      <c r="AT667" s="59">
        <v>0</v>
      </c>
      <c r="AU667" s="59">
        <v>0</v>
      </c>
      <c r="AV667" s="59">
        <v>0</v>
      </c>
      <c r="AW667" s="59">
        <v>0</v>
      </c>
      <c r="AX667" s="59">
        <v>0</v>
      </c>
      <c r="AY667" s="59">
        <v>0</v>
      </c>
      <c r="AZ667" s="59">
        <v>0</v>
      </c>
      <c r="BA667" s="59">
        <v>0</v>
      </c>
    </row>
    <row r="668" spans="1:53" s="153" customFormat="1">
      <c r="A668" s="119"/>
      <c r="B668" s="120"/>
      <c r="C668" s="146"/>
      <c r="D668" s="151"/>
      <c r="E668" s="151"/>
      <c r="F668" s="148"/>
      <c r="G668" s="148"/>
      <c r="H668" s="143"/>
      <c r="I668" s="144"/>
      <c r="J668" s="152"/>
      <c r="K668" s="148"/>
      <c r="L668" s="148"/>
      <c r="M668" s="143"/>
      <c r="N668" s="144"/>
      <c r="O668" s="56"/>
      <c r="P668" s="149"/>
      <c r="Q668" s="148"/>
      <c r="R668" s="148"/>
      <c r="S668" s="143"/>
      <c r="T668" s="144"/>
      <c r="U668" s="149"/>
      <c r="V668" s="148"/>
      <c r="W668" s="148"/>
      <c r="X668" s="143"/>
      <c r="Y668" s="138"/>
      <c r="AA668" s="150"/>
      <c r="AB668" s="154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54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</row>
    <row r="669" spans="1:53" s="153" customFormat="1" outlineLevel="2">
      <c r="A669" s="119"/>
      <c r="B669" s="120" t="s">
        <v>1614</v>
      </c>
      <c r="C669" s="146" t="s">
        <v>1615</v>
      </c>
      <c r="D669" s="151"/>
      <c r="E669" s="151"/>
      <c r="F669" s="148">
        <v>0</v>
      </c>
      <c r="G669" s="148">
        <v>0</v>
      </c>
      <c r="H669" s="143">
        <v>0</v>
      </c>
      <c r="I669" s="144">
        <v>0</v>
      </c>
      <c r="J669" s="152"/>
      <c r="K669" s="148">
        <v>0</v>
      </c>
      <c r="L669" s="148">
        <v>0</v>
      </c>
      <c r="M669" s="143">
        <v>0</v>
      </c>
      <c r="N669" s="144">
        <v>0</v>
      </c>
      <c r="O669" s="56"/>
      <c r="P669" s="149"/>
      <c r="Q669" s="148">
        <v>0</v>
      </c>
      <c r="R669" s="148">
        <v>0</v>
      </c>
      <c r="S669" s="143">
        <v>0</v>
      </c>
      <c r="T669" s="144">
        <v>0</v>
      </c>
      <c r="U669" s="149"/>
      <c r="V669" s="148">
        <v>0</v>
      </c>
      <c r="W669" s="148">
        <v>0</v>
      </c>
      <c r="X669" s="143">
        <v>0</v>
      </c>
      <c r="Y669" s="138">
        <v>0</v>
      </c>
      <c r="AA669" s="150">
        <v>0</v>
      </c>
      <c r="AB669" s="154"/>
      <c r="AC669" s="148">
        <v>0</v>
      </c>
      <c r="AD669" s="148">
        <v>0</v>
      </c>
      <c r="AE669" s="148">
        <v>0</v>
      </c>
      <c r="AF669" s="148">
        <v>0</v>
      </c>
      <c r="AG669" s="148">
        <v>0</v>
      </c>
      <c r="AH669" s="148">
        <v>0</v>
      </c>
      <c r="AI669" s="148">
        <v>0</v>
      </c>
      <c r="AJ669" s="148">
        <v>0</v>
      </c>
      <c r="AK669" s="148">
        <v>0</v>
      </c>
      <c r="AL669" s="148">
        <v>0</v>
      </c>
      <c r="AM669" s="148">
        <v>0</v>
      </c>
      <c r="AN669" s="148">
        <v>0</v>
      </c>
      <c r="AO669" s="154"/>
      <c r="AP669" s="148">
        <v>0</v>
      </c>
      <c r="AQ669" s="148">
        <v>0</v>
      </c>
      <c r="AR669" s="148">
        <v>0</v>
      </c>
      <c r="AS669" s="148">
        <v>0</v>
      </c>
      <c r="AT669" s="148">
        <v>0</v>
      </c>
      <c r="AU669" s="148">
        <v>0</v>
      </c>
      <c r="AV669" s="148">
        <v>0</v>
      </c>
      <c r="AW669" s="148">
        <v>0</v>
      </c>
      <c r="AX669" s="148">
        <v>0</v>
      </c>
      <c r="AY669" s="148">
        <v>0</v>
      </c>
      <c r="AZ669" s="148">
        <v>0</v>
      </c>
      <c r="BA669" s="148">
        <v>0</v>
      </c>
    </row>
    <row r="670" spans="1:53" s="46" customFormat="1" outlineLevel="2">
      <c r="B670" s="47" t="s">
        <v>1616</v>
      </c>
      <c r="C670" s="48" t="s">
        <v>1617</v>
      </c>
      <c r="D670" s="49"/>
      <c r="E670" s="50"/>
      <c r="F670" s="51">
        <v>8816883.9759999849</v>
      </c>
      <c r="G670" s="51">
        <v>5358513.6450000079</v>
      </c>
      <c r="H670" s="52">
        <v>3458370.330999977</v>
      </c>
      <c r="I670" s="53">
        <v>0.64539731726296123</v>
      </c>
      <c r="J670" s="54"/>
      <c r="K670" s="51">
        <v>54410175.192999974</v>
      </c>
      <c r="L670" s="51">
        <v>30897380.403000019</v>
      </c>
      <c r="M670" s="52">
        <v>23512794.789999954</v>
      </c>
      <c r="N670" s="53">
        <v>0.76099638491413824</v>
      </c>
      <c r="O670" s="55"/>
      <c r="P670" s="54"/>
      <c r="Q670" s="51">
        <v>8755001.9029999804</v>
      </c>
      <c r="R670" s="51">
        <v>30877.307000009343</v>
      </c>
      <c r="S670" s="52">
        <v>8724124.595999971</v>
      </c>
      <c r="T670" s="53" t="s">
        <v>157</v>
      </c>
      <c r="U670" s="54"/>
      <c r="V670" s="51">
        <v>64529299.853000291</v>
      </c>
      <c r="W670" s="51">
        <v>32934448.315999992</v>
      </c>
      <c r="X670" s="52">
        <v>31594851.537000299</v>
      </c>
      <c r="Y670" s="53">
        <v>0.95932536151367986</v>
      </c>
      <c r="Z670" s="56"/>
      <c r="AA670" s="57">
        <v>2037067.9130000235</v>
      </c>
      <c r="AB670" s="58"/>
      <c r="AC670" s="59">
        <v>7138247.3369999994</v>
      </c>
      <c r="AD670" s="59">
        <v>7646233.8530000066</v>
      </c>
      <c r="AE670" s="59">
        <v>4051017.7779999925</v>
      </c>
      <c r="AF670" s="59">
        <v>-6263726.8780000117</v>
      </c>
      <c r="AG670" s="59">
        <v>2670808.0070000058</v>
      </c>
      <c r="AH670" s="59">
        <v>2657340.0780000091</v>
      </c>
      <c r="AI670" s="59">
        <v>7112604.507999992</v>
      </c>
      <c r="AJ670" s="59">
        <v>5853978.4129999727</v>
      </c>
      <c r="AK670" s="59">
        <v>-2885747.8579999926</v>
      </c>
      <c r="AL670" s="59">
        <v>-2441888.4799999925</v>
      </c>
      <c r="AM670" s="59">
        <v>5358513.6450000079</v>
      </c>
      <c r="AN670" s="59">
        <v>10119124.659999987</v>
      </c>
      <c r="AO670" s="58"/>
      <c r="AP670" s="59">
        <v>15588753.683999993</v>
      </c>
      <c r="AQ670" s="59">
        <v>19222811.924000017</v>
      </c>
      <c r="AR670" s="59">
        <v>-20960597.687000006</v>
      </c>
      <c r="AS670" s="59">
        <v>-375122.75500000594</v>
      </c>
      <c r="AT670" s="59">
        <v>3082202.876999998</v>
      </c>
      <c r="AU670" s="59">
        <v>7589464.7469999902</v>
      </c>
      <c r="AV670" s="59">
        <v>7428057.122000007</v>
      </c>
      <c r="AW670" s="59">
        <v>14079603.37800001</v>
      </c>
      <c r="AX670" s="59">
        <v>-824529.41000000923</v>
      </c>
      <c r="AY670" s="59">
        <v>762647.33699999657</v>
      </c>
      <c r="AZ670" s="59">
        <v>8816883.9759999849</v>
      </c>
      <c r="BA670" s="59">
        <v>-4123397.8799999095</v>
      </c>
    </row>
    <row r="671" spans="1:53" s="153" customFormat="1">
      <c r="A671" s="119"/>
      <c r="B671" s="120"/>
      <c r="C671" s="173"/>
      <c r="D671" s="174"/>
      <c r="E671" s="174"/>
      <c r="F671" s="175"/>
      <c r="G671" s="175"/>
      <c r="H671" s="176"/>
      <c r="I671" s="177"/>
      <c r="J671" s="178"/>
      <c r="K671" s="175"/>
      <c r="L671" s="175"/>
      <c r="M671" s="176"/>
      <c r="N671" s="177"/>
      <c r="O671" s="179"/>
      <c r="P671" s="180"/>
      <c r="Q671" s="175"/>
      <c r="R671" s="175"/>
      <c r="S671" s="176"/>
      <c r="T671" s="177"/>
      <c r="U671" s="180"/>
      <c r="V671" s="175"/>
      <c r="W671" s="175"/>
      <c r="X671" s="176"/>
      <c r="Y671" s="181"/>
      <c r="Z671" s="182"/>
      <c r="AA671" s="183"/>
      <c r="AB671" s="184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84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</row>
    <row r="672" spans="1:53" s="153" customFormat="1" outlineLevel="2">
      <c r="A672" s="119" t="s">
        <v>48</v>
      </c>
      <c r="B672" s="120"/>
      <c r="C672" s="146"/>
      <c r="D672" s="151"/>
      <c r="E672" s="151"/>
      <c r="F672" s="148"/>
      <c r="G672" s="148"/>
      <c r="H672" s="143"/>
      <c r="I672" s="144"/>
      <c r="J672" s="152"/>
      <c r="K672" s="148"/>
      <c r="L672" s="148"/>
      <c r="M672" s="143"/>
      <c r="N672" s="144"/>
      <c r="O672" s="56"/>
      <c r="P672" s="149"/>
      <c r="Q672" s="148"/>
      <c r="R672" s="148"/>
      <c r="S672" s="143"/>
      <c r="T672" s="144"/>
      <c r="U672" s="149"/>
      <c r="V672" s="148"/>
      <c r="W672" s="148"/>
      <c r="X672" s="143"/>
      <c r="Y672" s="138"/>
      <c r="AA672" s="150"/>
      <c r="AB672" s="154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54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</row>
    <row r="673" spans="1:53" s="153" customFormat="1">
      <c r="A673" s="119" t="s">
        <v>1618</v>
      </c>
      <c r="B673" s="120"/>
      <c r="C673" s="185" t="s">
        <v>1619</v>
      </c>
      <c r="D673" s="151"/>
      <c r="E673" s="151"/>
      <c r="F673" s="148">
        <v>-8816883.9759999998</v>
      </c>
      <c r="G673" s="148">
        <v>-5358513.6450000014</v>
      </c>
      <c r="H673" s="143"/>
      <c r="I673" s="144"/>
      <c r="J673" s="152"/>
      <c r="K673" s="148">
        <v>-54410175.193000041</v>
      </c>
      <c r="L673" s="148">
        <v>-30897380.402999852</v>
      </c>
      <c r="M673" s="143"/>
      <c r="N673" s="144"/>
      <c r="O673" s="56"/>
      <c r="P673" s="149"/>
      <c r="Q673" s="148">
        <v>-8755001.9029999673</v>
      </c>
      <c r="R673" s="148">
        <v>-30877.306999993016</v>
      </c>
      <c r="S673" s="143"/>
      <c r="T673" s="144"/>
      <c r="U673" s="149"/>
      <c r="V673" s="148">
        <v>-64529299.852999978</v>
      </c>
      <c r="W673" s="148">
        <v>-32934448.315999951</v>
      </c>
      <c r="X673" s="143"/>
      <c r="Y673" s="138"/>
      <c r="AA673" s="150">
        <v>-2037067.9130000116</v>
      </c>
      <c r="AB673" s="154"/>
      <c r="AC673" s="148">
        <v>-7138247.3370000031</v>
      </c>
      <c r="AD673" s="148">
        <v>-7646233.8529999927</v>
      </c>
      <c r="AE673" s="148">
        <v>-4051017.7779999883</v>
      </c>
      <c r="AF673" s="148">
        <v>6263726.8780000098</v>
      </c>
      <c r="AG673" s="148">
        <v>-2670808.0070000025</v>
      </c>
      <c r="AH673" s="148">
        <v>-2657340.0779999895</v>
      </c>
      <c r="AI673" s="148">
        <v>-7112604.5079999669</v>
      </c>
      <c r="AJ673" s="148">
        <v>-5853978.4129999997</v>
      </c>
      <c r="AK673" s="148">
        <v>2885747.8579999972</v>
      </c>
      <c r="AL673" s="148">
        <v>2441888.4799999851</v>
      </c>
      <c r="AM673" s="148">
        <v>-5358513.6450000014</v>
      </c>
      <c r="AN673" s="148">
        <v>-10119124.659999996</v>
      </c>
      <c r="AO673" s="154"/>
      <c r="AP673" s="148">
        <v>-15588753.68399998</v>
      </c>
      <c r="AQ673" s="148">
        <v>-19222811.923999995</v>
      </c>
      <c r="AR673" s="148">
        <v>20960597.686999984</v>
      </c>
      <c r="AS673" s="148">
        <v>375122.75500000163</v>
      </c>
      <c r="AT673" s="148">
        <v>-3082202.8770000055</v>
      </c>
      <c r="AU673" s="148">
        <v>-7589464.7470000032</v>
      </c>
      <c r="AV673" s="148">
        <v>-7428057.1219999902</v>
      </c>
      <c r="AW673" s="148">
        <v>-14079603.377999995</v>
      </c>
      <c r="AX673" s="148">
        <v>824529.40999999689</v>
      </c>
      <c r="AY673" s="148">
        <v>-762647.33700000111</v>
      </c>
      <c r="AZ673" s="148">
        <v>-8816883.9759999998</v>
      </c>
      <c r="BA673" s="148">
        <v>4123397.879999992</v>
      </c>
    </row>
    <row r="674" spans="1:53" s="153" customFormat="1">
      <c r="A674" s="119"/>
      <c r="B674" s="120"/>
      <c r="C674" s="192" t="s">
        <v>1620</v>
      </c>
      <c r="D674" s="151"/>
      <c r="E674" s="151"/>
      <c r="F674" s="148">
        <v>-1.4901161193847656E-8</v>
      </c>
      <c r="G674" s="148">
        <v>0</v>
      </c>
      <c r="H674" s="143"/>
      <c r="I674" s="144"/>
      <c r="J674" s="152"/>
      <c r="K674" s="148">
        <v>-6.7055225372314453E-8</v>
      </c>
      <c r="L674" s="148">
        <v>1.6763806343078613E-7</v>
      </c>
      <c r="M674" s="143"/>
      <c r="N674" s="144"/>
      <c r="O674" s="56"/>
      <c r="P674" s="149"/>
      <c r="Q674" s="148">
        <v>0</v>
      </c>
      <c r="R674" s="148">
        <v>1.6327248886227608E-8</v>
      </c>
      <c r="S674" s="143"/>
      <c r="T674" s="144"/>
      <c r="U674" s="149"/>
      <c r="V674" s="148">
        <v>3.1292438507080078E-7</v>
      </c>
      <c r="W674" s="148">
        <v>4.0978193283081055E-8</v>
      </c>
      <c r="X674" s="143"/>
      <c r="Y674" s="138"/>
      <c r="AA674" s="150">
        <v>1.1874362826347351E-8</v>
      </c>
      <c r="AB674" s="154"/>
      <c r="AC674" s="148">
        <v>0</v>
      </c>
      <c r="AD674" s="148">
        <v>1.3969838619232178E-8</v>
      </c>
      <c r="AE674" s="148">
        <v>4.1909515857696533E-9</v>
      </c>
      <c r="AF674" s="148">
        <v>0</v>
      </c>
      <c r="AG674" s="148">
        <v>0</v>
      </c>
      <c r="AH674" s="148">
        <v>1.9557774066925049E-8</v>
      </c>
      <c r="AI674" s="148">
        <v>2.514570951461792E-8</v>
      </c>
      <c r="AJ674" s="148">
        <v>-2.7008354663848877E-8</v>
      </c>
      <c r="AK674" s="148">
        <v>4.6566128730773926E-9</v>
      </c>
      <c r="AL674" s="148">
        <v>-7.4505805969238281E-9</v>
      </c>
      <c r="AM674" s="148">
        <v>0</v>
      </c>
      <c r="AN674" s="148">
        <v>0</v>
      </c>
      <c r="AO674" s="154"/>
      <c r="AP674" s="148">
        <v>0</v>
      </c>
      <c r="AQ674" s="148">
        <v>0</v>
      </c>
      <c r="AR674" s="148">
        <v>0</v>
      </c>
      <c r="AS674" s="148">
        <v>-4.3073669075965881E-9</v>
      </c>
      <c r="AT674" s="148">
        <v>-7.4505805969238281E-9</v>
      </c>
      <c r="AU674" s="148">
        <v>-1.3038516044616699E-8</v>
      </c>
      <c r="AV674" s="148">
        <v>1.6763806343078613E-8</v>
      </c>
      <c r="AW674" s="148">
        <v>1.4901161193847656E-8</v>
      </c>
      <c r="AX674" s="148">
        <v>-1.234002411365509E-8</v>
      </c>
      <c r="AY674" s="148">
        <v>-4.5401975512504578E-9</v>
      </c>
      <c r="AZ674" s="148">
        <v>-1.4901161193847656E-8</v>
      </c>
      <c r="BA674" s="148">
        <v>8.2422047853469849E-8</v>
      </c>
    </row>
    <row r="675" spans="1:53" s="119" customFormat="1">
      <c r="B675" s="120"/>
      <c r="C675" s="128"/>
      <c r="D675" s="129"/>
      <c r="E675" s="129"/>
      <c r="F675" s="124"/>
      <c r="G675" s="124"/>
      <c r="H675" s="124"/>
      <c r="I675" s="124"/>
      <c r="J675" s="130"/>
      <c r="K675" s="131"/>
      <c r="L675" s="131"/>
      <c r="M675" s="131"/>
      <c r="N675" s="132"/>
      <c r="O675" s="124"/>
      <c r="P675" s="130"/>
      <c r="Q675" s="124"/>
      <c r="R675" s="124"/>
      <c r="S675" s="124"/>
      <c r="T675" s="124"/>
      <c r="U675" s="130"/>
      <c r="V675" s="124"/>
      <c r="W675" s="124"/>
      <c r="X675" s="124"/>
      <c r="Y675" s="124"/>
      <c r="Z675" s="124"/>
      <c r="AA675" s="133"/>
      <c r="AB675" s="134"/>
      <c r="AC675" s="131"/>
      <c r="AD675" s="131"/>
      <c r="AE675" s="131"/>
      <c r="AF675" s="131"/>
      <c r="AG675" s="131"/>
      <c r="AH675" s="131"/>
      <c r="AI675" s="131"/>
      <c r="AJ675" s="131"/>
      <c r="AK675" s="131"/>
      <c r="AL675" s="131"/>
      <c r="AM675" s="131"/>
      <c r="AN675" s="131"/>
      <c r="AO675" s="134"/>
      <c r="AP675" s="131"/>
      <c r="AQ675" s="131"/>
      <c r="AR675" s="131"/>
      <c r="AS675" s="131"/>
      <c r="AT675" s="131"/>
      <c r="AU675" s="131"/>
      <c r="AV675" s="131"/>
      <c r="AW675" s="131"/>
      <c r="AX675" s="131"/>
      <c r="AY675" s="131"/>
      <c r="AZ675" s="131"/>
      <c r="BA675" s="131"/>
    </row>
    <row r="676" spans="1:53" s="153" customFormat="1" outlineLevel="2">
      <c r="A676" s="119"/>
      <c r="B676" s="120"/>
      <c r="C676" s="145"/>
      <c r="D676" s="151"/>
      <c r="E676" s="151"/>
      <c r="F676" s="123"/>
      <c r="G676" s="123"/>
      <c r="H676" s="143"/>
      <c r="I676" s="144"/>
      <c r="J676" s="152"/>
      <c r="K676" s="123"/>
      <c r="L676" s="123"/>
      <c r="M676" s="143"/>
      <c r="N676" s="144"/>
      <c r="O676" s="193"/>
      <c r="P676" s="194"/>
      <c r="Q676" s="123"/>
      <c r="R676" s="123"/>
      <c r="S676" s="143"/>
      <c r="T676" s="144"/>
      <c r="U676" s="194"/>
      <c r="V676" s="123"/>
      <c r="W676" s="123"/>
      <c r="X676" s="143"/>
      <c r="Y676" s="138"/>
      <c r="AA676" s="141"/>
      <c r="AB676" s="154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54"/>
      <c r="AP676" s="123"/>
      <c r="AQ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</row>
    <row r="677" spans="1:53" s="153" customFormat="1">
      <c r="A677" s="119"/>
      <c r="B677" s="119"/>
      <c r="C677" s="145"/>
      <c r="D677" s="151"/>
      <c r="E677" s="151"/>
      <c r="F677" s="123"/>
      <c r="G677" s="123"/>
      <c r="H677" s="143"/>
      <c r="I677" s="144"/>
      <c r="J677" s="152"/>
      <c r="K677" s="123"/>
      <c r="L677" s="123"/>
      <c r="M677" s="143"/>
      <c r="N677" s="144"/>
      <c r="O677" s="193"/>
      <c r="P677" s="194"/>
      <c r="Q677" s="123"/>
      <c r="R677" s="123"/>
      <c r="S677" s="143"/>
      <c r="T677" s="144"/>
      <c r="U677" s="194"/>
      <c r="V677" s="123"/>
      <c r="W677" s="123"/>
      <c r="X677" s="143"/>
      <c r="Y677" s="138"/>
      <c r="AA677" s="141"/>
      <c r="AB677" s="154"/>
      <c r="AC677" s="123"/>
      <c r="AD677" s="123"/>
      <c r="AE677" s="123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154"/>
      <c r="AP677" s="123"/>
      <c r="AQ677" s="123"/>
      <c r="AR677" s="123"/>
      <c r="AS677" s="123"/>
      <c r="AT677" s="123"/>
      <c r="AU677" s="123"/>
      <c r="AV677" s="123"/>
      <c r="AW677" s="123"/>
      <c r="AX677" s="123"/>
      <c r="AY677" s="123"/>
      <c r="AZ677" s="123"/>
      <c r="BA677" s="123"/>
    </row>
    <row r="678" spans="1:53" s="153" customFormat="1" outlineLevel="2">
      <c r="A678" s="119"/>
      <c r="B678" s="120"/>
      <c r="C678" s="145"/>
      <c r="D678" s="151"/>
      <c r="E678" s="151"/>
      <c r="F678" s="123"/>
      <c r="G678" s="123"/>
      <c r="H678" s="143"/>
      <c r="I678" s="144"/>
      <c r="J678" s="152"/>
      <c r="K678" s="123"/>
      <c r="L678" s="123"/>
      <c r="M678" s="143"/>
      <c r="N678" s="144"/>
      <c r="O678" s="193"/>
      <c r="P678" s="194"/>
      <c r="Q678" s="123"/>
      <c r="R678" s="123"/>
      <c r="S678" s="143"/>
      <c r="T678" s="144"/>
      <c r="U678" s="194"/>
      <c r="V678" s="123"/>
      <c r="W678" s="123"/>
      <c r="X678" s="143"/>
      <c r="Y678" s="138"/>
      <c r="AA678" s="141"/>
      <c r="AB678" s="154"/>
      <c r="AC678" s="123"/>
      <c r="AD678" s="123"/>
      <c r="AE678" s="123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154"/>
      <c r="AP678" s="123"/>
      <c r="AQ678" s="123"/>
      <c r="AR678" s="123"/>
      <c r="AS678" s="123"/>
      <c r="AT678" s="123"/>
      <c r="AU678" s="123"/>
      <c r="AV678" s="123"/>
      <c r="AW678" s="123"/>
      <c r="AX678" s="123"/>
      <c r="AY678" s="123"/>
      <c r="AZ678" s="123"/>
      <c r="BA678" s="123"/>
    </row>
    <row r="679" spans="1:53" s="182" customFormat="1">
      <c r="A679" s="207"/>
      <c r="B679" s="120"/>
      <c r="C679" s="173"/>
      <c r="D679" s="174"/>
      <c r="E679" s="174"/>
      <c r="F679" s="208"/>
      <c r="G679" s="208"/>
      <c r="H679" s="176"/>
      <c r="I679" s="177"/>
      <c r="J679" s="178"/>
      <c r="K679" s="208"/>
      <c r="L679" s="208"/>
      <c r="M679" s="176"/>
      <c r="N679" s="177"/>
      <c r="O679" s="209"/>
      <c r="P679" s="210"/>
      <c r="Q679" s="208"/>
      <c r="R679" s="208"/>
      <c r="S679" s="176"/>
      <c r="T679" s="177"/>
      <c r="U679" s="210"/>
      <c r="V679" s="208"/>
      <c r="W679" s="208"/>
      <c r="X679" s="176"/>
      <c r="Y679" s="181"/>
      <c r="AA679" s="211"/>
      <c r="AB679" s="184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184"/>
      <c r="AP679" s="208"/>
      <c r="AQ679" s="208"/>
      <c r="AR679" s="208"/>
      <c r="AS679" s="208"/>
      <c r="AT679" s="208"/>
      <c r="AU679" s="208"/>
      <c r="AV679" s="208"/>
      <c r="AW679" s="208"/>
      <c r="AX679" s="208"/>
      <c r="AY679" s="208"/>
      <c r="AZ679" s="208"/>
      <c r="BA679" s="208"/>
    </row>
    <row r="680" spans="1:53" s="153" customFormat="1" outlineLevel="2">
      <c r="A680" s="119"/>
      <c r="B680" s="120" t="s">
        <v>1621</v>
      </c>
      <c r="C680" s="145" t="s">
        <v>1795</v>
      </c>
      <c r="D680" s="151"/>
      <c r="E680" s="151"/>
      <c r="F680" s="123"/>
      <c r="G680" s="123"/>
      <c r="H680" s="143"/>
      <c r="I680" s="144"/>
      <c r="J680" s="152"/>
      <c r="K680" s="123"/>
      <c r="L680" s="123"/>
      <c r="M680" s="143"/>
      <c r="N680" s="144"/>
      <c r="O680" s="193"/>
      <c r="P680" s="194"/>
      <c r="Q680" s="123"/>
      <c r="R680" s="123"/>
      <c r="S680" s="143"/>
      <c r="T680" s="144"/>
      <c r="U680" s="194"/>
      <c r="V680" s="123"/>
      <c r="W680" s="123"/>
      <c r="X680" s="143"/>
      <c r="Y680" s="138"/>
      <c r="AA680" s="141"/>
      <c r="AB680" s="154"/>
      <c r="AC680" s="123"/>
      <c r="AD680" s="123"/>
      <c r="AE680" s="123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154"/>
      <c r="AP680" s="123"/>
      <c r="AQ680" s="123"/>
      <c r="AR680" s="123"/>
      <c r="AS680" s="123"/>
      <c r="AT680" s="123"/>
      <c r="AU680" s="123"/>
      <c r="AV680" s="123"/>
      <c r="AW680" s="123"/>
      <c r="AX680" s="123"/>
      <c r="AY680" s="123"/>
      <c r="AZ680" s="123"/>
      <c r="BA680" s="123"/>
    </row>
    <row r="681" spans="1:53" s="153" customFormat="1">
      <c r="A681" s="119"/>
      <c r="B681" s="120" t="s">
        <v>1622</v>
      </c>
      <c r="C681" s="185">
        <v>1E-3</v>
      </c>
      <c r="D681" s="186"/>
      <c r="E681" s="186"/>
      <c r="F681" s="187"/>
      <c r="G681" s="187"/>
      <c r="H681" s="188"/>
      <c r="I681" s="189"/>
      <c r="J681" s="152"/>
      <c r="K681" s="187"/>
      <c r="L681" s="187"/>
      <c r="M681" s="188"/>
      <c r="N681" s="189"/>
      <c r="O681" s="89"/>
      <c r="P681" s="172"/>
      <c r="Q681" s="187"/>
      <c r="R681" s="187"/>
      <c r="S681" s="188"/>
      <c r="T681" s="189"/>
      <c r="U681" s="172"/>
      <c r="V681" s="187"/>
      <c r="W681" s="187"/>
      <c r="X681" s="188"/>
      <c r="Y681" s="190"/>
      <c r="AA681" s="191"/>
      <c r="AB681" s="154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54"/>
      <c r="AP681" s="187"/>
      <c r="AQ681" s="187"/>
      <c r="AR681" s="187"/>
      <c r="AS681" s="187"/>
      <c r="AT681" s="187"/>
      <c r="AU681" s="187"/>
      <c r="AV681" s="187"/>
      <c r="AW681" s="187"/>
      <c r="AX681" s="187"/>
      <c r="AY681" s="187"/>
      <c r="AZ681" s="187"/>
      <c r="BA681" s="187"/>
    </row>
    <row r="682" spans="1:53" s="153" customFormat="1" outlineLevel="2">
      <c r="A682" s="119"/>
      <c r="B682" s="120" t="s">
        <v>1623</v>
      </c>
      <c r="C682" s="146" t="s">
        <v>1624</v>
      </c>
      <c r="D682" s="151"/>
      <c r="E682" s="151"/>
      <c r="F682" s="148"/>
      <c r="G682" s="148"/>
      <c r="H682" s="143"/>
      <c r="I682" s="144"/>
      <c r="J682" s="152"/>
      <c r="K682" s="148"/>
      <c r="L682" s="148"/>
      <c r="M682" s="143"/>
      <c r="N682" s="144"/>
      <c r="O682" s="193"/>
      <c r="P682" s="194"/>
      <c r="Q682" s="148"/>
      <c r="R682" s="148"/>
      <c r="S682" s="143"/>
      <c r="T682" s="144"/>
      <c r="U682" s="194"/>
      <c r="V682" s="148"/>
      <c r="W682" s="148"/>
      <c r="X682" s="143"/>
      <c r="Y682" s="138"/>
      <c r="AA682" s="150"/>
      <c r="AB682" s="154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54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</row>
    <row r="683" spans="1:53" s="153" customFormat="1">
      <c r="A683" s="119"/>
      <c r="B683" s="120" t="s">
        <v>1623</v>
      </c>
      <c r="C683" s="212" t="s">
        <v>1625</v>
      </c>
      <c r="D683" s="174"/>
      <c r="E683" s="174"/>
      <c r="F683" s="175"/>
      <c r="G683" s="175"/>
      <c r="H683" s="176"/>
      <c r="I683" s="177"/>
      <c r="J683" s="178"/>
      <c r="K683" s="175"/>
      <c r="L683" s="175"/>
      <c r="M683" s="176"/>
      <c r="N683" s="177"/>
      <c r="O683" s="209"/>
      <c r="P683" s="210"/>
      <c r="Q683" s="175"/>
      <c r="R683" s="175"/>
      <c r="S683" s="176"/>
      <c r="T683" s="177"/>
      <c r="U683" s="210"/>
      <c r="V683" s="175"/>
      <c r="W683" s="175"/>
      <c r="X683" s="176"/>
      <c r="Y683" s="181"/>
      <c r="Z683" s="182"/>
      <c r="AA683" s="183"/>
      <c r="AB683" s="184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84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</row>
    <row r="684" spans="1:53" s="153" customFormat="1" outlineLevel="2">
      <c r="A684" s="119"/>
      <c r="B684" s="120" t="s">
        <v>1626</v>
      </c>
      <c r="C684" s="213"/>
      <c r="D684" s="151"/>
      <c r="E684" s="151"/>
      <c r="F684" s="148"/>
      <c r="G684" s="148"/>
      <c r="H684" s="143"/>
      <c r="I684" s="144"/>
      <c r="J684" s="152"/>
      <c r="K684" s="148"/>
      <c r="L684" s="148"/>
      <c r="M684" s="143"/>
      <c r="N684" s="144"/>
      <c r="O684" s="193"/>
      <c r="P684" s="194"/>
      <c r="Q684" s="148"/>
      <c r="R684" s="148"/>
      <c r="S684" s="143"/>
      <c r="T684" s="144"/>
      <c r="U684" s="194"/>
      <c r="V684" s="148"/>
      <c r="W684" s="148"/>
      <c r="X684" s="143"/>
      <c r="Y684" s="138"/>
      <c r="AA684" s="150"/>
      <c r="AB684" s="154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54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</row>
    <row r="685" spans="1:53" s="153" customFormat="1">
      <c r="A685" s="119"/>
      <c r="B685" s="120" t="s">
        <v>1626</v>
      </c>
      <c r="C685" s="192"/>
      <c r="D685" s="186"/>
      <c r="E685" s="186"/>
      <c r="F685" s="187"/>
      <c r="G685" s="187"/>
      <c r="H685" s="188"/>
      <c r="I685" s="189"/>
      <c r="J685" s="152"/>
      <c r="K685" s="187"/>
      <c r="L685" s="187"/>
      <c r="M685" s="188"/>
      <c r="N685" s="189"/>
      <c r="O685" s="89"/>
      <c r="P685" s="172"/>
      <c r="Q685" s="187"/>
      <c r="R685" s="187"/>
      <c r="S685" s="188"/>
      <c r="T685" s="189"/>
      <c r="U685" s="172"/>
      <c r="V685" s="187"/>
      <c r="W685" s="187"/>
      <c r="X685" s="188"/>
      <c r="Y685" s="190"/>
      <c r="AA685" s="191"/>
      <c r="AB685" s="154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54"/>
      <c r="AP685" s="187"/>
      <c r="AQ685" s="187"/>
      <c r="AR685" s="187"/>
      <c r="AS685" s="187"/>
      <c r="AT685" s="187"/>
      <c r="AU685" s="187"/>
      <c r="AV685" s="187"/>
      <c r="AW685" s="187"/>
      <c r="AX685" s="187"/>
      <c r="AY685" s="187"/>
      <c r="AZ685" s="187"/>
      <c r="BA685" s="187"/>
    </row>
    <row r="686" spans="1:53" s="153" customFormat="1">
      <c r="A686" s="214"/>
      <c r="B686" s="120" t="s">
        <v>1627</v>
      </c>
      <c r="C686" s="215">
        <v>0</v>
      </c>
      <c r="D686" s="186"/>
      <c r="E686" s="186"/>
      <c r="F686" s="187"/>
      <c r="G686" s="187"/>
      <c r="H686" s="188"/>
      <c r="I686" s="189"/>
      <c r="J686" s="152"/>
      <c r="K686" s="187"/>
      <c r="L686" s="187"/>
      <c r="M686" s="188"/>
      <c r="N686" s="189"/>
      <c r="O686" s="89"/>
      <c r="P686" s="172"/>
      <c r="Q686" s="187"/>
      <c r="R686" s="187"/>
      <c r="S686" s="188"/>
      <c r="T686" s="189"/>
      <c r="U686" s="172"/>
      <c r="V686" s="187"/>
      <c r="W686" s="187"/>
      <c r="X686" s="188"/>
      <c r="Y686" s="190"/>
      <c r="AA686" s="191"/>
      <c r="AB686" s="154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54"/>
      <c r="AP686" s="187"/>
      <c r="AQ686" s="187"/>
      <c r="AR686" s="187"/>
      <c r="AS686" s="187"/>
      <c r="AT686" s="187"/>
      <c r="AU686" s="187"/>
      <c r="AV686" s="187"/>
      <c r="AW686" s="187"/>
      <c r="AX686" s="187"/>
      <c r="AY686" s="187"/>
      <c r="AZ686" s="187"/>
      <c r="BA686" s="187"/>
    </row>
    <row r="687" spans="1:53" s="214" customFormat="1">
      <c r="B687" s="214" t="s">
        <v>1628</v>
      </c>
      <c r="C687" s="214" t="s">
        <v>1796</v>
      </c>
      <c r="D687" s="151"/>
      <c r="E687" s="151"/>
      <c r="F687" s="216"/>
      <c r="G687" s="216"/>
      <c r="H687" s="188"/>
      <c r="I687" s="189"/>
      <c r="J687" s="217"/>
      <c r="K687" s="216"/>
      <c r="L687" s="216"/>
      <c r="M687" s="188"/>
      <c r="N687" s="189"/>
      <c r="O687" s="193"/>
      <c r="P687" s="194"/>
      <c r="Q687" s="216"/>
      <c r="R687" s="216"/>
      <c r="S687" s="188"/>
      <c r="T687" s="189"/>
      <c r="U687" s="194"/>
      <c r="V687" s="216"/>
      <c r="W687" s="216"/>
      <c r="X687" s="188"/>
      <c r="Y687" s="190"/>
      <c r="AA687" s="218"/>
      <c r="AB687" s="142"/>
      <c r="AC687" s="216"/>
      <c r="AD687" s="216"/>
      <c r="AE687" s="216"/>
      <c r="AF687" s="216"/>
      <c r="AG687" s="216"/>
      <c r="AH687" s="216"/>
      <c r="AI687" s="216"/>
      <c r="AJ687" s="216"/>
      <c r="AK687" s="216"/>
      <c r="AL687" s="216"/>
      <c r="AM687" s="216"/>
      <c r="AN687" s="216"/>
      <c r="AO687" s="142"/>
      <c r="AP687" s="216"/>
      <c r="AQ687" s="216"/>
      <c r="AR687" s="216"/>
      <c r="AS687" s="216"/>
      <c r="AT687" s="216"/>
      <c r="AU687" s="216"/>
      <c r="AV687" s="216"/>
      <c r="AW687" s="216"/>
      <c r="AX687" s="216"/>
      <c r="AY687" s="216"/>
      <c r="AZ687" s="216"/>
      <c r="BA687" s="216"/>
    </row>
    <row r="688" spans="1:53" s="214" customFormat="1">
      <c r="B688" s="214" t="s">
        <v>1630</v>
      </c>
      <c r="C688" s="214" t="s">
        <v>1631</v>
      </c>
      <c r="D688" s="151"/>
      <c r="E688" s="151"/>
      <c r="F688" s="216"/>
      <c r="G688" s="216"/>
      <c r="H688" s="188"/>
      <c r="I688" s="189"/>
      <c r="J688" s="217"/>
      <c r="K688" s="216"/>
      <c r="L688" s="216"/>
      <c r="M688" s="188"/>
      <c r="N688" s="189"/>
      <c r="O688" s="193"/>
      <c r="P688" s="194"/>
      <c r="Q688" s="216"/>
      <c r="R688" s="216"/>
      <c r="S688" s="188"/>
      <c r="T688" s="189"/>
      <c r="U688" s="194"/>
      <c r="V688" s="216"/>
      <c r="W688" s="216"/>
      <c r="X688" s="188"/>
      <c r="Y688" s="190"/>
      <c r="AA688" s="218"/>
      <c r="AB688" s="142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6"/>
      <c r="AM688" s="216"/>
      <c r="AN688" s="216"/>
      <c r="AO688" s="142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</row>
    <row r="689" spans="1:53" s="219" customFormat="1" outlineLevel="1">
      <c r="A689" s="153"/>
      <c r="B689" s="219" t="s">
        <v>1632</v>
      </c>
      <c r="C689" s="219" t="s">
        <v>1631</v>
      </c>
      <c r="D689" s="186"/>
      <c r="E689" s="186"/>
      <c r="F689" s="216"/>
      <c r="G689" s="216"/>
      <c r="H689" s="188"/>
      <c r="I689" s="189"/>
      <c r="J689" s="220"/>
      <c r="K689" s="216"/>
      <c r="L689" s="216"/>
      <c r="M689" s="188"/>
      <c r="N689" s="189"/>
      <c r="O689" s="193"/>
      <c r="P689" s="194"/>
      <c r="Q689" s="216"/>
      <c r="R689" s="216"/>
      <c r="S689" s="188"/>
      <c r="T689" s="189"/>
      <c r="U689" s="194"/>
      <c r="V689" s="216"/>
      <c r="W689" s="216"/>
      <c r="X689" s="188"/>
      <c r="Y689" s="190"/>
      <c r="AA689" s="218"/>
      <c r="AB689" s="154"/>
      <c r="AC689" s="216"/>
      <c r="AD689" s="216"/>
      <c r="AE689" s="216"/>
      <c r="AF689" s="216"/>
      <c r="AG689" s="216"/>
      <c r="AH689" s="216"/>
      <c r="AI689" s="216"/>
      <c r="AJ689" s="216"/>
      <c r="AK689" s="216"/>
      <c r="AL689" s="216"/>
      <c r="AM689" s="216"/>
      <c r="AN689" s="216"/>
      <c r="AO689" s="154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</row>
    <row r="690" spans="1:53" s="214" customFormat="1">
      <c r="B690" s="214" t="s">
        <v>1633</v>
      </c>
      <c r="C690" s="214" t="s">
        <v>1634</v>
      </c>
      <c r="D690" s="151"/>
      <c r="E690" s="151"/>
      <c r="F690" s="221"/>
      <c r="G690" s="221"/>
      <c r="H690" s="188"/>
      <c r="I690" s="189"/>
      <c r="J690" s="217"/>
      <c r="K690" s="221"/>
      <c r="L690" s="221"/>
      <c r="M690" s="188"/>
      <c r="N690" s="189"/>
      <c r="O690" s="193"/>
      <c r="P690" s="194"/>
      <c r="Q690" s="221"/>
      <c r="R690" s="221"/>
      <c r="S690" s="188"/>
      <c r="T690" s="189"/>
      <c r="U690" s="194"/>
      <c r="V690" s="221"/>
      <c r="W690" s="221"/>
      <c r="X690" s="188"/>
      <c r="Y690" s="190"/>
      <c r="AA690" s="222"/>
      <c r="AB690" s="142"/>
      <c r="AC690" s="221"/>
      <c r="AD690" s="221"/>
      <c r="AE690" s="221"/>
      <c r="AF690" s="221"/>
      <c r="AG690" s="221"/>
      <c r="AH690" s="221"/>
      <c r="AI690" s="221"/>
      <c r="AJ690" s="221"/>
      <c r="AK690" s="221"/>
      <c r="AL690" s="221"/>
      <c r="AM690" s="221"/>
      <c r="AN690" s="221"/>
      <c r="AO690" s="142"/>
      <c r="AP690" s="221"/>
      <c r="AQ690" s="221"/>
      <c r="AR690" s="221"/>
      <c r="AS690" s="221"/>
      <c r="AT690" s="221"/>
      <c r="AU690" s="221"/>
      <c r="AV690" s="221"/>
      <c r="AW690" s="221"/>
      <c r="AX690" s="221"/>
      <c r="AY690" s="221"/>
      <c r="AZ690" s="221"/>
      <c r="BA690" s="221"/>
    </row>
    <row r="691" spans="1:53" s="214" customFormat="1">
      <c r="B691" s="214" t="s">
        <v>1635</v>
      </c>
      <c r="C691" s="214" t="s">
        <v>1636</v>
      </c>
      <c r="D691" s="122"/>
      <c r="E691" s="216"/>
      <c r="F691" s="223"/>
      <c r="G691" s="223"/>
      <c r="H691" s="223"/>
      <c r="I691" s="216"/>
      <c r="J691" s="224"/>
      <c r="K691" s="223"/>
      <c r="L691" s="223"/>
      <c r="M691" s="223"/>
      <c r="N691" s="216"/>
      <c r="O691" s="225"/>
      <c r="P691" s="224"/>
      <c r="Q691" s="223"/>
      <c r="R691" s="223"/>
      <c r="S691" s="223"/>
      <c r="T691" s="216"/>
      <c r="U691" s="224"/>
      <c r="V691" s="223"/>
      <c r="W691" s="223"/>
      <c r="X691" s="223"/>
      <c r="Y691" s="216"/>
      <c r="Z691" s="216"/>
      <c r="AA691" s="226"/>
      <c r="AB691" s="127"/>
      <c r="AC691" s="227"/>
      <c r="AD691" s="227"/>
      <c r="AE691" s="227"/>
      <c r="AF691" s="227"/>
      <c r="AG691" s="227"/>
      <c r="AH691" s="227"/>
      <c r="AI691" s="227"/>
      <c r="AJ691" s="227"/>
      <c r="AK691" s="227"/>
      <c r="AL691" s="227"/>
      <c r="AM691" s="227"/>
      <c r="AN691" s="227"/>
      <c r="AO691" s="127"/>
      <c r="AP691" s="227"/>
      <c r="AQ691" s="227"/>
      <c r="AR691" s="227"/>
      <c r="AS691" s="227"/>
      <c r="AT691" s="227"/>
      <c r="AU691" s="227"/>
      <c r="AV691" s="227"/>
      <c r="AW691" s="227"/>
      <c r="AX691" s="227"/>
      <c r="AY691" s="227"/>
      <c r="AZ691" s="227"/>
      <c r="BA691" s="227"/>
    </row>
    <row r="692" spans="1:53" s="228" customFormat="1">
      <c r="B692" s="214" t="s">
        <v>1637</v>
      </c>
      <c r="C692" s="214" t="s">
        <v>1638</v>
      </c>
      <c r="D692" s="229"/>
      <c r="E692" s="230"/>
      <c r="F692" s="231"/>
      <c r="G692" s="231"/>
      <c r="H692" s="232"/>
      <c r="I692" s="233"/>
      <c r="J692" s="77"/>
      <c r="K692" s="231"/>
      <c r="L692" s="231"/>
      <c r="M692" s="232"/>
      <c r="N692" s="233"/>
      <c r="O692" s="78"/>
      <c r="P692" s="77"/>
      <c r="Q692" s="231"/>
      <c r="R692" s="231"/>
      <c r="S692" s="232"/>
      <c r="T692" s="233"/>
      <c r="U692" s="77"/>
      <c r="V692" s="231"/>
      <c r="W692" s="231"/>
      <c r="X692" s="232"/>
      <c r="Y692" s="233"/>
      <c r="Z692" s="56"/>
      <c r="AA692" s="234"/>
      <c r="AB692" s="58"/>
      <c r="AC692" s="232"/>
      <c r="AD692" s="232"/>
      <c r="AE692" s="232"/>
      <c r="AF692" s="232"/>
      <c r="AG692" s="232"/>
      <c r="AH692" s="232"/>
      <c r="AI692" s="232"/>
      <c r="AJ692" s="232"/>
      <c r="AK692" s="232"/>
      <c r="AL692" s="232"/>
      <c r="AM692" s="232"/>
      <c r="AN692" s="232"/>
      <c r="AO692" s="58"/>
      <c r="AP692" s="232"/>
      <c r="AQ692" s="232"/>
      <c r="AR692" s="232"/>
      <c r="AS692" s="232"/>
      <c r="AT692" s="232"/>
      <c r="AU692" s="232"/>
      <c r="AV692" s="232"/>
      <c r="AW692" s="232"/>
      <c r="AX692" s="232"/>
      <c r="AY692" s="232"/>
      <c r="AZ692" s="232"/>
      <c r="BA692" s="232"/>
    </row>
    <row r="693" spans="1:53" s="239" customFormat="1" ht="15">
      <c r="A693" s="228"/>
      <c r="B693" s="235" t="s">
        <v>1639</v>
      </c>
      <c r="C693" s="236" t="s">
        <v>88</v>
      </c>
      <c r="D693" s="228"/>
      <c r="E693" s="230"/>
      <c r="F693" s="231"/>
      <c r="G693" s="231"/>
      <c r="H693" s="232"/>
      <c r="I693" s="233"/>
      <c r="J693" s="77"/>
      <c r="K693" s="231"/>
      <c r="L693" s="231"/>
      <c r="M693" s="232"/>
      <c r="N693" s="233"/>
      <c r="O693" s="78"/>
      <c r="P693" s="77"/>
      <c r="Q693" s="231"/>
      <c r="R693" s="231"/>
      <c r="S693" s="232"/>
      <c r="T693" s="233"/>
      <c r="U693" s="77"/>
      <c r="V693" s="231"/>
      <c r="W693" s="231"/>
      <c r="X693" s="232"/>
      <c r="Y693" s="233"/>
      <c r="Z693" s="56"/>
      <c r="AA693" s="237"/>
      <c r="AB693" s="5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5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238"/>
    </row>
    <row r="694" spans="1:53">
      <c r="B694" s="60" t="s">
        <v>1640</v>
      </c>
      <c r="C694" s="240" t="s">
        <v>1641</v>
      </c>
      <c r="D694" s="241"/>
      <c r="E694" s="111"/>
      <c r="F694" s="232"/>
      <c r="G694" s="242"/>
      <c r="H694" s="232"/>
      <c r="I694" s="60"/>
      <c r="J694" s="243"/>
      <c r="K694" s="244"/>
      <c r="L694" s="232"/>
      <c r="M694" s="232"/>
      <c r="N694" s="245"/>
      <c r="O694" s="246"/>
      <c r="Q694" s="244"/>
      <c r="R694" s="232"/>
      <c r="S694" s="232"/>
      <c r="T694" s="247"/>
      <c r="V694" s="244"/>
      <c r="W694" s="232"/>
      <c r="X694" s="232"/>
      <c r="Y694" s="60"/>
      <c r="Z694" s="119"/>
      <c r="AA694" s="248"/>
      <c r="AB694" s="58"/>
      <c r="AC694" s="231"/>
      <c r="AD694" s="231"/>
      <c r="AE694" s="231"/>
      <c r="AF694" s="231"/>
      <c r="AG694" s="231"/>
      <c r="AH694" s="231"/>
      <c r="AI694" s="231"/>
      <c r="AJ694" s="231"/>
      <c r="AK694" s="231"/>
      <c r="AL694" s="231"/>
      <c r="AM694" s="231"/>
      <c r="AN694" s="231"/>
      <c r="AO694" s="58"/>
      <c r="AP694" s="231"/>
      <c r="AQ694" s="231"/>
      <c r="AR694" s="231"/>
      <c r="AS694" s="231"/>
      <c r="AT694" s="231"/>
      <c r="AU694" s="231"/>
      <c r="AV694" s="231"/>
      <c r="AW694" s="231"/>
      <c r="AX694" s="231"/>
      <c r="AY694" s="231"/>
      <c r="AZ694" s="231"/>
      <c r="BA694" s="231"/>
    </row>
    <row r="695" spans="1:53" s="239" customFormat="1" ht="15">
      <c r="A695" s="228"/>
      <c r="B695" s="235" t="s">
        <v>1642</v>
      </c>
      <c r="C695" s="228" t="s">
        <v>87</v>
      </c>
      <c r="D695" s="228"/>
      <c r="E695" s="249"/>
      <c r="F695" s="250"/>
      <c r="G695" s="250"/>
      <c r="H695" s="250"/>
      <c r="I695" s="233"/>
      <c r="J695" s="77"/>
      <c r="K695" s="251"/>
      <c r="L695" s="251"/>
      <c r="M695" s="251"/>
      <c r="N695" s="233"/>
      <c r="O695" s="78"/>
      <c r="P695" s="77"/>
      <c r="Q695" s="251"/>
      <c r="R695" s="251"/>
      <c r="S695" s="251"/>
      <c r="T695" s="233"/>
      <c r="U695" s="77"/>
      <c r="V695" s="251"/>
      <c r="W695" s="251"/>
      <c r="X695" s="251"/>
      <c r="Y695" s="233"/>
      <c r="Z695" s="56"/>
      <c r="AA695" s="252"/>
      <c r="AB695" s="253"/>
      <c r="AC695" s="253"/>
      <c r="AD695" s="253"/>
      <c r="AE695" s="253"/>
      <c r="AF695" s="253"/>
      <c r="AG695" s="253"/>
      <c r="AH695" s="253"/>
      <c r="AI695" s="253"/>
      <c r="AJ695" s="253"/>
      <c r="AK695" s="253"/>
      <c r="AL695" s="253"/>
      <c r="AM695" s="253"/>
      <c r="AN695" s="253"/>
      <c r="AO695" s="253"/>
      <c r="AP695" s="253"/>
      <c r="AQ695" s="253"/>
      <c r="AR695" s="253"/>
      <c r="AS695" s="253"/>
      <c r="AT695" s="253"/>
      <c r="AU695" s="253"/>
      <c r="AV695" s="253"/>
      <c r="AW695" s="253"/>
      <c r="AX695" s="253"/>
      <c r="AY695" s="253"/>
      <c r="AZ695" s="253"/>
      <c r="BA695" s="253"/>
    </row>
    <row r="696" spans="1:53" s="261" customFormat="1" outlineLevel="1">
      <c r="A696" s="254"/>
      <c r="B696" s="255" t="s">
        <v>1643</v>
      </c>
      <c r="C696" s="256" t="s">
        <v>95</v>
      </c>
      <c r="D696" s="257"/>
      <c r="E696" s="257"/>
      <c r="F696" s="258"/>
      <c r="G696" s="258"/>
      <c r="H696" s="250"/>
      <c r="I696" s="233"/>
      <c r="J696" s="77"/>
      <c r="K696" s="69"/>
      <c r="L696" s="69"/>
      <c r="M696" s="251"/>
      <c r="N696" s="233"/>
      <c r="O696" s="78"/>
      <c r="P696" s="77"/>
      <c r="Q696" s="69"/>
      <c r="R696" s="69"/>
      <c r="S696" s="251"/>
      <c r="T696" s="233"/>
      <c r="U696" s="77"/>
      <c r="V696" s="69"/>
      <c r="W696" s="69"/>
      <c r="X696" s="251"/>
      <c r="Y696" s="233"/>
      <c r="Z696" s="56"/>
      <c r="AA696" s="259"/>
      <c r="AB696" s="117"/>
      <c r="AC696" s="260"/>
      <c r="AD696" s="260"/>
      <c r="AE696" s="260"/>
      <c r="AF696" s="260"/>
      <c r="AG696" s="260"/>
      <c r="AH696" s="260"/>
      <c r="AI696" s="260"/>
      <c r="AJ696" s="260"/>
      <c r="AK696" s="260"/>
      <c r="AL696" s="260"/>
      <c r="AM696" s="260"/>
      <c r="AN696" s="260"/>
      <c r="AO696" s="117"/>
      <c r="AP696" s="260"/>
      <c r="AQ696" s="260"/>
      <c r="AR696" s="260"/>
      <c r="AS696" s="260"/>
      <c r="AT696" s="260"/>
      <c r="AU696" s="260"/>
      <c r="AV696" s="260"/>
      <c r="AW696" s="260"/>
      <c r="AX696" s="260"/>
      <c r="AY696" s="260"/>
      <c r="AZ696" s="260"/>
      <c r="BA696" s="260"/>
    </row>
    <row r="697" spans="1:53" s="261" customFormat="1" outlineLevel="1">
      <c r="A697" s="254"/>
      <c r="B697" s="261" t="s">
        <v>1644</v>
      </c>
      <c r="C697" s="262" t="s">
        <v>1645</v>
      </c>
      <c r="D697" s="257"/>
      <c r="E697" s="257"/>
      <c r="F697" s="258"/>
      <c r="G697" s="258"/>
      <c r="H697" s="250"/>
      <c r="I697" s="233"/>
      <c r="J697" s="77"/>
      <c r="K697" s="69"/>
      <c r="L697" s="69"/>
      <c r="M697" s="251"/>
      <c r="N697" s="233"/>
      <c r="O697" s="78"/>
      <c r="P697" s="77"/>
      <c r="Q697" s="69"/>
      <c r="R697" s="69"/>
      <c r="S697" s="251"/>
      <c r="T697" s="233"/>
      <c r="U697" s="77"/>
      <c r="V697" s="69"/>
      <c r="W697" s="69"/>
      <c r="X697" s="251"/>
      <c r="Y697" s="233"/>
      <c r="Z697" s="56"/>
      <c r="AA697" s="259"/>
      <c r="AB697" s="117"/>
      <c r="AC697" s="260"/>
      <c r="AD697" s="260"/>
      <c r="AE697" s="260"/>
      <c r="AF697" s="260"/>
      <c r="AG697" s="260"/>
      <c r="AH697" s="260"/>
      <c r="AI697" s="260"/>
      <c r="AJ697" s="260"/>
      <c r="AK697" s="260"/>
      <c r="AL697" s="260"/>
      <c r="AM697" s="260"/>
      <c r="AN697" s="260"/>
      <c r="AO697" s="117"/>
      <c r="AP697" s="260"/>
      <c r="AQ697" s="260"/>
      <c r="AR697" s="260"/>
      <c r="AS697" s="260"/>
      <c r="AT697" s="260"/>
      <c r="AU697" s="260"/>
      <c r="AV697" s="260"/>
      <c r="AW697" s="260"/>
      <c r="AX697" s="260"/>
      <c r="AY697" s="260"/>
      <c r="AZ697" s="260"/>
      <c r="BA697" s="260"/>
    </row>
    <row r="698" spans="1:53" s="261" customFormat="1" outlineLevel="1">
      <c r="A698" s="254"/>
      <c r="B698" s="261" t="s">
        <v>1646</v>
      </c>
      <c r="C698" s="262" t="s">
        <v>1797</v>
      </c>
      <c r="D698" s="257"/>
      <c r="E698" s="257"/>
      <c r="F698" s="258"/>
      <c r="G698" s="258"/>
      <c r="H698" s="250"/>
      <c r="I698" s="233"/>
      <c r="J698" s="77"/>
      <c r="K698" s="69"/>
      <c r="L698" s="69"/>
      <c r="M698" s="251"/>
      <c r="N698" s="233"/>
      <c r="O698" s="78"/>
      <c r="P698" s="77"/>
      <c r="Q698" s="69"/>
      <c r="R698" s="69"/>
      <c r="S698" s="251"/>
      <c r="T698" s="233"/>
      <c r="U698" s="77"/>
      <c r="V698" s="69"/>
      <c r="W698" s="69"/>
      <c r="X698" s="251"/>
      <c r="Y698" s="233"/>
      <c r="Z698" s="56"/>
      <c r="AA698" s="259"/>
      <c r="AB698" s="117"/>
      <c r="AC698" s="260"/>
      <c r="AD698" s="260"/>
      <c r="AE698" s="260"/>
      <c r="AF698" s="260"/>
      <c r="AG698" s="260"/>
      <c r="AH698" s="260"/>
      <c r="AI698" s="260"/>
      <c r="AJ698" s="260"/>
      <c r="AK698" s="260"/>
      <c r="AL698" s="260"/>
      <c r="AM698" s="260"/>
      <c r="AN698" s="260"/>
      <c r="AO698" s="117"/>
      <c r="AP698" s="260"/>
      <c r="AQ698" s="260"/>
      <c r="AR698" s="260"/>
      <c r="AS698" s="260"/>
      <c r="AT698" s="260"/>
      <c r="AU698" s="260"/>
      <c r="AV698" s="260"/>
      <c r="AW698" s="260"/>
      <c r="AX698" s="260"/>
      <c r="AY698" s="260"/>
      <c r="AZ698" s="260"/>
      <c r="BA698" s="260"/>
    </row>
    <row r="699" spans="1:53" s="261" customFormat="1" outlineLevel="1">
      <c r="A699" s="254"/>
      <c r="B699" s="261" t="s">
        <v>1647</v>
      </c>
      <c r="C699" s="262" t="s">
        <v>1648</v>
      </c>
      <c r="D699" s="257"/>
      <c r="E699" s="257"/>
      <c r="F699" s="258"/>
      <c r="G699" s="258"/>
      <c r="H699" s="250"/>
      <c r="I699" s="233"/>
      <c r="J699" s="77"/>
      <c r="K699" s="69"/>
      <c r="L699" s="69"/>
      <c r="M699" s="251"/>
      <c r="N699" s="233"/>
      <c r="O699" s="78"/>
      <c r="P699" s="77"/>
      <c r="Q699" s="69"/>
      <c r="R699" s="69"/>
      <c r="S699" s="251"/>
      <c r="T699" s="233"/>
      <c r="U699" s="77"/>
      <c r="V699" s="69"/>
      <c r="W699" s="69"/>
      <c r="X699" s="251"/>
      <c r="Y699" s="233"/>
      <c r="Z699" s="56"/>
      <c r="AA699" s="259"/>
      <c r="AB699" s="117"/>
      <c r="AC699" s="260"/>
      <c r="AD699" s="260"/>
      <c r="AE699" s="260"/>
      <c r="AF699" s="260"/>
      <c r="AG699" s="260"/>
      <c r="AH699" s="260"/>
      <c r="AI699" s="260"/>
      <c r="AJ699" s="260"/>
      <c r="AK699" s="260"/>
      <c r="AL699" s="260"/>
      <c r="AM699" s="260"/>
      <c r="AN699" s="260"/>
      <c r="AO699" s="117"/>
      <c r="AP699" s="260"/>
      <c r="AQ699" s="260"/>
      <c r="AR699" s="260"/>
      <c r="AS699" s="260"/>
      <c r="AT699" s="260"/>
      <c r="AU699" s="260"/>
      <c r="AV699" s="260"/>
      <c r="AW699" s="260"/>
      <c r="AX699" s="260"/>
      <c r="AY699" s="260"/>
      <c r="AZ699" s="260"/>
      <c r="BA699" s="260"/>
    </row>
    <row r="700" spans="1:53" s="261" customFormat="1" outlineLevel="1">
      <c r="A700" s="254"/>
      <c r="B700" s="261" t="s">
        <v>1649</v>
      </c>
      <c r="C700" s="262" t="s">
        <v>1648</v>
      </c>
      <c r="D700" s="257"/>
      <c r="E700" s="257"/>
      <c r="F700" s="258"/>
      <c r="G700" s="258"/>
      <c r="H700" s="250"/>
      <c r="I700" s="233"/>
      <c r="J700" s="77"/>
      <c r="K700" s="69"/>
      <c r="L700" s="69"/>
      <c r="M700" s="251"/>
      <c r="N700" s="233"/>
      <c r="O700" s="78"/>
      <c r="P700" s="77"/>
      <c r="Q700" s="69"/>
      <c r="R700" s="69"/>
      <c r="S700" s="251"/>
      <c r="T700" s="233"/>
      <c r="U700" s="77"/>
      <c r="V700" s="69"/>
      <c r="W700" s="69"/>
      <c r="X700" s="251"/>
      <c r="Y700" s="233"/>
      <c r="Z700" s="56"/>
      <c r="AA700" s="259"/>
      <c r="AB700" s="117"/>
      <c r="AC700" s="260"/>
      <c r="AD700" s="260"/>
      <c r="AE700" s="260"/>
      <c r="AF700" s="260"/>
      <c r="AG700" s="260"/>
      <c r="AH700" s="260"/>
      <c r="AI700" s="260"/>
      <c r="AJ700" s="260"/>
      <c r="AK700" s="260"/>
      <c r="AL700" s="260"/>
      <c r="AM700" s="260"/>
      <c r="AN700" s="260"/>
      <c r="AO700" s="117"/>
      <c r="AP700" s="260"/>
      <c r="AQ700" s="260"/>
      <c r="AR700" s="260"/>
      <c r="AS700" s="260"/>
      <c r="AT700" s="260"/>
      <c r="AU700" s="260"/>
      <c r="AV700" s="260"/>
      <c r="AW700" s="260"/>
      <c r="AX700" s="260"/>
      <c r="AY700" s="260"/>
      <c r="AZ700" s="260"/>
      <c r="BA700" s="260"/>
    </row>
    <row r="701" spans="1:53" s="261" customFormat="1" outlineLevel="1">
      <c r="A701" s="254"/>
      <c r="B701" s="261" t="s">
        <v>1650</v>
      </c>
      <c r="C701" s="262"/>
      <c r="D701" s="257"/>
      <c r="E701" s="257"/>
      <c r="F701" s="258"/>
      <c r="G701" s="258"/>
      <c r="H701" s="250"/>
      <c r="I701" s="233"/>
      <c r="J701" s="77"/>
      <c r="K701" s="69"/>
      <c r="L701" s="69"/>
      <c r="M701" s="251"/>
      <c r="N701" s="233"/>
      <c r="O701" s="78"/>
      <c r="P701" s="77"/>
      <c r="Q701" s="69"/>
      <c r="R701" s="69"/>
      <c r="S701" s="251"/>
      <c r="T701" s="233"/>
      <c r="U701" s="77"/>
      <c r="V701" s="69"/>
      <c r="W701" s="69"/>
      <c r="X701" s="251"/>
      <c r="Y701" s="233"/>
      <c r="Z701" s="56"/>
      <c r="AA701" s="259"/>
      <c r="AB701" s="117"/>
      <c r="AC701" s="260"/>
      <c r="AD701" s="260"/>
      <c r="AE701" s="260"/>
      <c r="AF701" s="260"/>
      <c r="AG701" s="260"/>
      <c r="AH701" s="260"/>
      <c r="AI701" s="260"/>
      <c r="AJ701" s="260"/>
      <c r="AK701" s="260"/>
      <c r="AL701" s="260"/>
      <c r="AM701" s="260"/>
      <c r="AN701" s="260"/>
      <c r="AO701" s="117"/>
      <c r="AP701" s="260"/>
      <c r="AQ701" s="260"/>
      <c r="AR701" s="260"/>
      <c r="AS701" s="260"/>
      <c r="AT701" s="260"/>
      <c r="AU701" s="260"/>
      <c r="AV701" s="260"/>
      <c r="AW701" s="260"/>
      <c r="AX701" s="260"/>
      <c r="AY701" s="260"/>
      <c r="AZ701" s="260"/>
      <c r="BA701" s="260"/>
    </row>
    <row r="702" spans="1:53" s="261" customFormat="1" outlineLevel="1">
      <c r="A702" s="254"/>
      <c r="C702" s="262"/>
      <c r="D702" s="257"/>
      <c r="E702" s="257"/>
      <c r="F702" s="69"/>
      <c r="G702" s="69"/>
      <c r="H702" s="251"/>
      <c r="I702" s="233"/>
      <c r="J702" s="77"/>
      <c r="K702" s="69"/>
      <c r="L702" s="69"/>
      <c r="M702" s="251"/>
      <c r="N702" s="233"/>
      <c r="O702" s="78"/>
      <c r="P702" s="77"/>
      <c r="Q702" s="69"/>
      <c r="R702" s="69"/>
      <c r="S702" s="251"/>
      <c r="T702" s="233"/>
      <c r="U702" s="77"/>
      <c r="V702" s="69"/>
      <c r="W702" s="69"/>
      <c r="X702" s="251"/>
      <c r="Y702" s="233"/>
      <c r="Z702" s="56"/>
      <c r="AA702" s="259"/>
      <c r="AB702" s="117"/>
      <c r="AC702" s="260"/>
      <c r="AD702" s="260"/>
      <c r="AE702" s="260"/>
      <c r="AF702" s="260"/>
      <c r="AG702" s="260"/>
      <c r="AH702" s="260"/>
      <c r="AI702" s="260"/>
      <c r="AJ702" s="260"/>
      <c r="AK702" s="260"/>
      <c r="AL702" s="260"/>
      <c r="AM702" s="260"/>
      <c r="AN702" s="260"/>
      <c r="AO702" s="117"/>
      <c r="AP702" s="260"/>
      <c r="AQ702" s="260"/>
      <c r="AR702" s="260"/>
      <c r="AS702" s="260"/>
      <c r="AT702" s="260"/>
      <c r="AU702" s="260"/>
      <c r="AV702" s="260"/>
      <c r="AW702" s="260"/>
      <c r="AX702" s="260"/>
      <c r="AY702" s="260"/>
      <c r="AZ702" s="260"/>
      <c r="BA702" s="260"/>
    </row>
    <row r="703" spans="1:53" s="261" customFormat="1" outlineLevel="1">
      <c r="A703" s="254"/>
      <c r="B703" s="263"/>
      <c r="C703" s="264"/>
      <c r="D703" s="257"/>
      <c r="E703" s="257"/>
      <c r="F703" s="69"/>
      <c r="G703" s="69"/>
      <c r="H703" s="251"/>
      <c r="I703" s="233"/>
      <c r="J703" s="77"/>
      <c r="K703" s="69"/>
      <c r="L703" s="69"/>
      <c r="M703" s="251"/>
      <c r="N703" s="233"/>
      <c r="O703" s="78"/>
      <c r="P703" s="77"/>
      <c r="Q703" s="69"/>
      <c r="R703" s="69"/>
      <c r="S703" s="251"/>
      <c r="T703" s="233"/>
      <c r="U703" s="77"/>
      <c r="V703" s="69"/>
      <c r="W703" s="69"/>
      <c r="X703" s="251"/>
      <c r="Y703" s="233"/>
      <c r="Z703" s="56"/>
      <c r="AA703" s="259"/>
      <c r="AB703" s="117"/>
      <c r="AC703" s="260"/>
      <c r="AD703" s="260"/>
      <c r="AE703" s="260"/>
      <c r="AF703" s="260"/>
      <c r="AG703" s="260"/>
      <c r="AH703" s="260"/>
      <c r="AI703" s="260"/>
      <c r="AJ703" s="260"/>
      <c r="AK703" s="260"/>
      <c r="AL703" s="260"/>
      <c r="AM703" s="260"/>
      <c r="AN703" s="260"/>
      <c r="AO703" s="117"/>
      <c r="AP703" s="260"/>
      <c r="AQ703" s="260"/>
      <c r="AR703" s="260"/>
      <c r="AS703" s="260"/>
      <c r="AT703" s="260"/>
      <c r="AU703" s="260"/>
      <c r="AV703" s="260"/>
      <c r="AW703" s="260"/>
      <c r="AX703" s="260"/>
      <c r="AY703" s="260"/>
      <c r="AZ703" s="260"/>
      <c r="BA703" s="260"/>
    </row>
    <row r="704" spans="1:53" s="261" customFormat="1" outlineLevel="1">
      <c r="A704" s="254"/>
      <c r="B704" s="263"/>
      <c r="C704" s="264"/>
      <c r="D704" s="257"/>
      <c r="E704" s="257"/>
      <c r="F704" s="69"/>
      <c r="G704" s="69"/>
      <c r="H704" s="251"/>
      <c r="I704" s="233"/>
      <c r="J704" s="77"/>
      <c r="K704" s="69"/>
      <c r="L704" s="69"/>
      <c r="M704" s="251"/>
      <c r="N704" s="233"/>
      <c r="O704" s="78"/>
      <c r="P704" s="77"/>
      <c r="Q704" s="69"/>
      <c r="R704" s="69"/>
      <c r="S704" s="251"/>
      <c r="T704" s="233"/>
      <c r="U704" s="77"/>
      <c r="V704" s="69"/>
      <c r="W704" s="69"/>
      <c r="X704" s="251"/>
      <c r="Y704" s="233"/>
      <c r="Z704" s="56"/>
      <c r="AA704" s="259"/>
      <c r="AB704" s="117"/>
      <c r="AC704" s="260"/>
      <c r="AD704" s="260"/>
      <c r="AE704" s="260"/>
      <c r="AF704" s="260"/>
      <c r="AG704" s="260"/>
      <c r="AH704" s="260"/>
      <c r="AI704" s="260"/>
      <c r="AJ704" s="260"/>
      <c r="AK704" s="260"/>
      <c r="AL704" s="260"/>
      <c r="AM704" s="260"/>
      <c r="AN704" s="260"/>
      <c r="AO704" s="117"/>
      <c r="AP704" s="260"/>
      <c r="AQ704" s="260"/>
      <c r="AR704" s="260"/>
      <c r="AS704" s="260"/>
      <c r="AT704" s="260"/>
      <c r="AU704" s="260"/>
      <c r="AV704" s="260"/>
      <c r="AW704" s="260"/>
      <c r="AX704" s="260"/>
      <c r="AY704" s="260"/>
      <c r="AZ704" s="260"/>
      <c r="BA704" s="260"/>
    </row>
    <row r="705" spans="1:53" s="261" customFormat="1" outlineLevel="1">
      <c r="A705" s="254"/>
      <c r="B705" s="263"/>
      <c r="C705" s="264"/>
      <c r="D705" s="257"/>
      <c r="E705" s="257"/>
      <c r="F705" s="69"/>
      <c r="G705" s="69"/>
      <c r="H705" s="251"/>
      <c r="I705" s="233"/>
      <c r="J705" s="77"/>
      <c r="K705" s="69"/>
      <c r="L705" s="69"/>
      <c r="M705" s="251"/>
      <c r="N705" s="233"/>
      <c r="O705" s="78"/>
      <c r="P705" s="77"/>
      <c r="Q705" s="69"/>
      <c r="R705" s="69"/>
      <c r="S705" s="251"/>
      <c r="T705" s="233"/>
      <c r="U705" s="77"/>
      <c r="V705" s="69"/>
      <c r="W705" s="69"/>
      <c r="X705" s="251"/>
      <c r="Y705" s="233"/>
      <c r="Z705" s="56"/>
      <c r="AA705" s="259"/>
      <c r="AB705" s="117"/>
      <c r="AC705" s="260"/>
      <c r="AD705" s="260"/>
      <c r="AE705" s="260"/>
      <c r="AF705" s="260"/>
      <c r="AG705" s="260"/>
      <c r="AH705" s="260"/>
      <c r="AI705" s="260"/>
      <c r="AJ705" s="260"/>
      <c r="AK705" s="260"/>
      <c r="AL705" s="260"/>
      <c r="AM705" s="260"/>
      <c r="AN705" s="260"/>
      <c r="AO705" s="117"/>
      <c r="AP705" s="260"/>
      <c r="AQ705" s="260"/>
      <c r="AR705" s="260"/>
      <c r="AS705" s="260"/>
      <c r="AT705" s="260"/>
      <c r="AU705" s="260"/>
      <c r="AV705" s="260"/>
      <c r="AW705" s="260"/>
      <c r="AX705" s="260"/>
      <c r="AY705" s="260"/>
      <c r="AZ705" s="260"/>
      <c r="BA705" s="260"/>
    </row>
    <row r="706" spans="1:53" s="261" customFormat="1" outlineLevel="1">
      <c r="A706" s="254"/>
      <c r="B706" s="265"/>
      <c r="C706" s="264"/>
      <c r="D706" s="257"/>
      <c r="E706" s="257"/>
      <c r="F706" s="69"/>
      <c r="G706" s="69"/>
      <c r="H706" s="251"/>
      <c r="I706" s="233"/>
      <c r="J706" s="77"/>
      <c r="K706" s="69"/>
      <c r="L706" s="69"/>
      <c r="M706" s="251"/>
      <c r="N706" s="233"/>
      <c r="O706" s="78"/>
      <c r="P706" s="77"/>
      <c r="Q706" s="69"/>
      <c r="R706" s="69"/>
      <c r="S706" s="251"/>
      <c r="T706" s="233"/>
      <c r="U706" s="77"/>
      <c r="V706" s="69"/>
      <c r="W706" s="69"/>
      <c r="X706" s="251"/>
      <c r="Y706" s="233"/>
      <c r="Z706" s="56"/>
      <c r="AA706" s="259"/>
      <c r="AB706" s="117"/>
      <c r="AC706" s="260"/>
      <c r="AD706" s="260"/>
      <c r="AE706" s="260"/>
      <c r="AF706" s="260"/>
      <c r="AG706" s="260"/>
      <c r="AH706" s="260"/>
      <c r="AI706" s="260"/>
      <c r="AJ706" s="260"/>
      <c r="AK706" s="260"/>
      <c r="AL706" s="260"/>
      <c r="AM706" s="260"/>
      <c r="AN706" s="260"/>
      <c r="AO706" s="117"/>
      <c r="AP706" s="260"/>
      <c r="AQ706" s="260"/>
      <c r="AR706" s="260"/>
      <c r="AS706" s="260"/>
      <c r="AT706" s="260"/>
      <c r="AU706" s="260"/>
      <c r="AV706" s="260"/>
      <c r="AW706" s="260"/>
      <c r="AX706" s="260"/>
      <c r="AY706" s="260"/>
      <c r="AZ706" s="260"/>
      <c r="BA706" s="260"/>
    </row>
    <row r="707" spans="1:53" s="261" customFormat="1" outlineLevel="1">
      <c r="A707" s="254"/>
      <c r="B707" s="265"/>
      <c r="C707" s="264"/>
      <c r="D707" s="257"/>
      <c r="E707" s="257"/>
      <c r="F707" s="69"/>
      <c r="G707" s="69"/>
      <c r="H707" s="251"/>
      <c r="I707" s="233"/>
      <c r="J707" s="77"/>
      <c r="K707" s="69"/>
      <c r="L707" s="69"/>
      <c r="M707" s="251"/>
      <c r="N707" s="233"/>
      <c r="O707" s="78"/>
      <c r="P707" s="77"/>
      <c r="Q707" s="69"/>
      <c r="R707" s="69"/>
      <c r="S707" s="251"/>
      <c r="T707" s="233"/>
      <c r="U707" s="77"/>
      <c r="V707" s="69"/>
      <c r="W707" s="69"/>
      <c r="X707" s="251"/>
      <c r="Y707" s="233"/>
      <c r="Z707" s="56"/>
      <c r="AA707" s="259"/>
      <c r="AB707" s="117"/>
      <c r="AC707" s="260"/>
      <c r="AD707" s="260"/>
      <c r="AE707" s="260"/>
      <c r="AF707" s="260"/>
      <c r="AG707" s="260"/>
      <c r="AH707" s="260"/>
      <c r="AI707" s="260"/>
      <c r="AJ707" s="260"/>
      <c r="AK707" s="260"/>
      <c r="AL707" s="260"/>
      <c r="AM707" s="260"/>
      <c r="AN707" s="260"/>
      <c r="AO707" s="117"/>
      <c r="AP707" s="260"/>
      <c r="AQ707" s="260"/>
      <c r="AR707" s="260"/>
      <c r="AS707" s="260"/>
      <c r="AT707" s="260"/>
      <c r="AU707" s="260"/>
      <c r="AV707" s="260"/>
      <c r="AW707" s="260"/>
      <c r="AX707" s="260"/>
      <c r="AY707" s="260"/>
      <c r="AZ707" s="260"/>
      <c r="BA707" s="260"/>
    </row>
    <row r="708" spans="1:53" s="261" customFormat="1" outlineLevel="1">
      <c r="A708" s="254"/>
      <c r="B708" s="265"/>
      <c r="C708" s="264"/>
      <c r="D708" s="257"/>
      <c r="E708" s="257"/>
      <c r="F708" s="69"/>
      <c r="G708" s="69"/>
      <c r="H708" s="251"/>
      <c r="I708" s="233"/>
      <c r="J708" s="77"/>
      <c r="K708" s="69"/>
      <c r="L708" s="69"/>
      <c r="M708" s="251"/>
      <c r="N708" s="233"/>
      <c r="O708" s="78"/>
      <c r="P708" s="77"/>
      <c r="Q708" s="69"/>
      <c r="R708" s="69"/>
      <c r="S708" s="251"/>
      <c r="T708" s="233"/>
      <c r="U708" s="77"/>
      <c r="V708" s="69"/>
      <c r="W708" s="69"/>
      <c r="X708" s="251"/>
      <c r="Y708" s="233"/>
      <c r="Z708" s="56"/>
      <c r="AA708" s="259"/>
      <c r="AB708" s="117"/>
      <c r="AC708" s="260"/>
      <c r="AD708" s="260"/>
      <c r="AE708" s="260"/>
      <c r="AF708" s="260"/>
      <c r="AG708" s="260"/>
      <c r="AH708" s="260"/>
      <c r="AI708" s="260"/>
      <c r="AJ708" s="260"/>
      <c r="AK708" s="260"/>
      <c r="AL708" s="260"/>
      <c r="AM708" s="260"/>
      <c r="AN708" s="260"/>
      <c r="AO708" s="117"/>
      <c r="AP708" s="260"/>
      <c r="AQ708" s="260"/>
      <c r="AR708" s="260"/>
      <c r="AS708" s="260"/>
      <c r="AT708" s="260"/>
      <c r="AU708" s="260"/>
      <c r="AV708" s="260"/>
      <c r="AW708" s="260"/>
      <c r="AX708" s="260"/>
      <c r="AY708" s="260"/>
      <c r="AZ708" s="260"/>
      <c r="BA708" s="260"/>
    </row>
    <row r="709" spans="1:53" s="261" customFormat="1" outlineLevel="1">
      <c r="A709" s="254"/>
      <c r="B709" s="265"/>
      <c r="C709" s="264"/>
      <c r="D709" s="257"/>
      <c r="E709" s="257"/>
      <c r="F709" s="69"/>
      <c r="G709" s="69"/>
      <c r="H709" s="251"/>
      <c r="I709" s="233"/>
      <c r="J709" s="77"/>
      <c r="K709" s="69"/>
      <c r="L709" s="69"/>
      <c r="M709" s="251"/>
      <c r="N709" s="233"/>
      <c r="O709" s="78"/>
      <c r="P709" s="77"/>
      <c r="Q709" s="69"/>
      <c r="R709" s="69"/>
      <c r="S709" s="251"/>
      <c r="T709" s="233"/>
      <c r="U709" s="77"/>
      <c r="V709" s="69"/>
      <c r="W709" s="69"/>
      <c r="X709" s="251"/>
      <c r="Y709" s="233"/>
      <c r="Z709" s="56"/>
      <c r="AA709" s="259"/>
      <c r="AB709" s="117"/>
      <c r="AC709" s="260"/>
      <c r="AD709" s="260"/>
      <c r="AE709" s="260"/>
      <c r="AF709" s="260"/>
      <c r="AG709" s="260"/>
      <c r="AH709" s="260"/>
      <c r="AI709" s="260"/>
      <c r="AJ709" s="260"/>
      <c r="AK709" s="260"/>
      <c r="AL709" s="260"/>
      <c r="AM709" s="260"/>
      <c r="AN709" s="260"/>
      <c r="AO709" s="117"/>
      <c r="AP709" s="260"/>
      <c r="AQ709" s="260"/>
      <c r="AR709" s="260"/>
      <c r="AS709" s="260"/>
      <c r="AT709" s="260"/>
      <c r="AU709" s="260"/>
      <c r="AV709" s="260"/>
      <c r="AW709" s="260"/>
      <c r="AX709" s="260"/>
      <c r="AY709" s="260"/>
      <c r="AZ709" s="260"/>
      <c r="BA709" s="260"/>
    </row>
    <row r="710" spans="1:53" s="261" customFormat="1" outlineLevel="1">
      <c r="A710" s="254"/>
      <c r="B710" s="265"/>
      <c r="C710" s="264"/>
      <c r="D710" s="257"/>
      <c r="E710" s="257"/>
      <c r="F710" s="69"/>
      <c r="G710" s="69"/>
      <c r="H710" s="251"/>
      <c r="I710" s="233"/>
      <c r="J710" s="77"/>
      <c r="K710" s="69"/>
      <c r="L710" s="69"/>
      <c r="M710" s="251"/>
      <c r="N710" s="233"/>
      <c r="O710" s="78"/>
      <c r="P710" s="77"/>
      <c r="Q710" s="69"/>
      <c r="R710" s="69"/>
      <c r="S710" s="251"/>
      <c r="T710" s="233"/>
      <c r="U710" s="77"/>
      <c r="V710" s="69"/>
      <c r="W710" s="69"/>
      <c r="X710" s="251"/>
      <c r="Y710" s="233"/>
      <c r="Z710" s="56"/>
      <c r="AA710" s="259"/>
      <c r="AB710" s="117"/>
      <c r="AC710" s="260"/>
      <c r="AD710" s="260"/>
      <c r="AE710" s="260"/>
      <c r="AF710" s="260"/>
      <c r="AG710" s="260"/>
      <c r="AH710" s="260"/>
      <c r="AI710" s="260"/>
      <c r="AJ710" s="260"/>
      <c r="AK710" s="260"/>
      <c r="AL710" s="260"/>
      <c r="AM710" s="260"/>
      <c r="AN710" s="260"/>
      <c r="AO710" s="117"/>
      <c r="AP710" s="260"/>
      <c r="AQ710" s="260"/>
      <c r="AR710" s="260"/>
      <c r="AS710" s="260"/>
      <c r="AT710" s="260"/>
      <c r="AU710" s="260"/>
      <c r="AV710" s="260"/>
      <c r="AW710" s="260"/>
      <c r="AX710" s="260"/>
      <c r="AY710" s="260"/>
      <c r="AZ710" s="260"/>
      <c r="BA710" s="260"/>
    </row>
    <row r="711" spans="1:53" s="261" customFormat="1" outlineLevel="1">
      <c r="A711" s="254"/>
      <c r="B711" s="265"/>
      <c r="C711" s="264"/>
      <c r="D711" s="257"/>
      <c r="E711" s="257"/>
      <c r="F711" s="69"/>
      <c r="G711" s="69"/>
      <c r="H711" s="251"/>
      <c r="I711" s="233"/>
      <c r="J711" s="77"/>
      <c r="K711" s="69"/>
      <c r="L711" s="69"/>
      <c r="M711" s="251"/>
      <c r="N711" s="233"/>
      <c r="O711" s="78"/>
      <c r="P711" s="77"/>
      <c r="Q711" s="69"/>
      <c r="R711" s="69"/>
      <c r="S711" s="251"/>
      <c r="T711" s="233"/>
      <c r="U711" s="77"/>
      <c r="V711" s="69"/>
      <c r="W711" s="69"/>
      <c r="X711" s="251"/>
      <c r="Y711" s="233"/>
      <c r="Z711" s="56"/>
      <c r="AA711" s="259"/>
      <c r="AB711" s="117"/>
      <c r="AC711" s="260"/>
      <c r="AD711" s="260"/>
      <c r="AE711" s="260"/>
      <c r="AF711" s="260"/>
      <c r="AG711" s="260"/>
      <c r="AH711" s="260"/>
      <c r="AI711" s="260"/>
      <c r="AJ711" s="260"/>
      <c r="AK711" s="260"/>
      <c r="AL711" s="260"/>
      <c r="AM711" s="260"/>
      <c r="AN711" s="260"/>
      <c r="AO711" s="117"/>
      <c r="AP711" s="260"/>
      <c r="AQ711" s="260"/>
      <c r="AR711" s="260"/>
      <c r="AS711" s="260"/>
      <c r="AT711" s="260"/>
      <c r="AU711" s="260"/>
      <c r="AV711" s="260"/>
      <c r="AW711" s="260"/>
      <c r="AX711" s="260"/>
      <c r="AY711" s="260"/>
      <c r="AZ711" s="260"/>
      <c r="BA711" s="260"/>
    </row>
    <row r="712" spans="1:53" s="261" customFormat="1" outlineLevel="1">
      <c r="A712" s="254"/>
      <c r="B712" s="265"/>
      <c r="C712" s="264"/>
      <c r="D712" s="257"/>
      <c r="E712" s="257"/>
      <c r="F712" s="69"/>
      <c r="G712" s="69"/>
      <c r="H712" s="251"/>
      <c r="I712" s="233"/>
      <c r="J712" s="77"/>
      <c r="K712" s="69"/>
      <c r="L712" s="69"/>
      <c r="M712" s="251"/>
      <c r="N712" s="233"/>
      <c r="O712" s="78"/>
      <c r="P712" s="77"/>
      <c r="Q712" s="69"/>
      <c r="R712" s="69"/>
      <c r="S712" s="251"/>
      <c r="T712" s="233"/>
      <c r="U712" s="77"/>
      <c r="V712" s="69"/>
      <c r="W712" s="69"/>
      <c r="X712" s="251"/>
      <c r="Y712" s="233"/>
      <c r="Z712" s="56"/>
      <c r="AA712" s="259"/>
      <c r="AB712" s="117"/>
      <c r="AC712" s="260"/>
      <c r="AD712" s="260"/>
      <c r="AE712" s="260"/>
      <c r="AF712" s="260"/>
      <c r="AG712" s="260"/>
      <c r="AH712" s="260"/>
      <c r="AI712" s="260"/>
      <c r="AJ712" s="260"/>
      <c r="AK712" s="260"/>
      <c r="AL712" s="260"/>
      <c r="AM712" s="260"/>
      <c r="AN712" s="260"/>
      <c r="AO712" s="117"/>
      <c r="AP712" s="260"/>
      <c r="AQ712" s="260"/>
      <c r="AR712" s="260"/>
      <c r="AS712" s="260"/>
      <c r="AT712" s="260"/>
      <c r="AU712" s="260"/>
      <c r="AV712" s="260"/>
      <c r="AW712" s="260"/>
      <c r="AX712" s="260"/>
      <c r="AY712" s="260"/>
      <c r="AZ712" s="260"/>
      <c r="BA712" s="260"/>
    </row>
    <row r="713" spans="1:53" s="261" customFormat="1" outlineLevel="1">
      <c r="B713" s="265"/>
      <c r="C713" s="264"/>
      <c r="D713" s="257"/>
      <c r="E713" s="257"/>
      <c r="F713" s="69"/>
      <c r="G713" s="69"/>
      <c r="H713" s="251"/>
      <c r="I713" s="233"/>
      <c r="J713" s="77"/>
      <c r="K713" s="69"/>
      <c r="L713" s="69"/>
      <c r="M713" s="251"/>
      <c r="N713" s="233"/>
      <c r="O713" s="78"/>
      <c r="P713" s="77"/>
      <c r="Q713" s="69"/>
      <c r="R713" s="69"/>
      <c r="S713" s="251"/>
      <c r="T713" s="233"/>
      <c r="U713" s="77"/>
      <c r="V713" s="69"/>
      <c r="W713" s="69"/>
      <c r="X713" s="251"/>
      <c r="Y713" s="233"/>
      <c r="Z713" s="56"/>
      <c r="AA713" s="259"/>
      <c r="AB713" s="117"/>
      <c r="AC713" s="260"/>
      <c r="AD713" s="260"/>
      <c r="AE713" s="260"/>
      <c r="AF713" s="260"/>
      <c r="AG713" s="260"/>
      <c r="AH713" s="260"/>
      <c r="AI713" s="260"/>
      <c r="AJ713" s="260"/>
      <c r="AK713" s="260"/>
      <c r="AL713" s="260"/>
      <c r="AM713" s="260"/>
      <c r="AN713" s="260"/>
      <c r="AO713" s="117"/>
      <c r="AP713" s="260"/>
      <c r="AQ713" s="260"/>
      <c r="AR713" s="260"/>
      <c r="AS713" s="260"/>
      <c r="AT713" s="260"/>
      <c r="AU713" s="260"/>
      <c r="AV713" s="260"/>
      <c r="AW713" s="260"/>
      <c r="AX713" s="260"/>
      <c r="AY713" s="260"/>
      <c r="AZ713" s="260"/>
      <c r="BA713" s="260"/>
    </row>
    <row r="714" spans="1:53" s="261" customFormat="1" outlineLevel="1">
      <c r="A714" s="214"/>
      <c r="B714" s="266"/>
      <c r="C714" s="267"/>
      <c r="D714" s="257"/>
      <c r="E714" s="257"/>
      <c r="F714" s="69"/>
      <c r="G714" s="69"/>
      <c r="H714" s="251"/>
      <c r="I714" s="233"/>
      <c r="J714" s="77"/>
      <c r="K714" s="69"/>
      <c r="L714" s="69"/>
      <c r="M714" s="251"/>
      <c r="N714" s="233"/>
      <c r="O714" s="78"/>
      <c r="P714" s="77"/>
      <c r="Q714" s="69"/>
      <c r="R714" s="69"/>
      <c r="S714" s="251"/>
      <c r="T714" s="233"/>
      <c r="U714" s="77"/>
      <c r="V714" s="69"/>
      <c r="W714" s="69"/>
      <c r="X714" s="251"/>
      <c r="Y714" s="233"/>
      <c r="Z714" s="56"/>
      <c r="AA714" s="259"/>
      <c r="AB714" s="117"/>
      <c r="AC714" s="260"/>
      <c r="AD714" s="260"/>
      <c r="AE714" s="260"/>
      <c r="AF714" s="260"/>
      <c r="AG714" s="260"/>
      <c r="AH714" s="260"/>
      <c r="AI714" s="260"/>
      <c r="AJ714" s="260"/>
      <c r="AK714" s="260"/>
      <c r="AL714" s="260"/>
      <c r="AM714" s="260"/>
      <c r="AN714" s="260"/>
      <c r="AO714" s="117"/>
      <c r="AP714" s="260"/>
      <c r="AQ714" s="260"/>
      <c r="AR714" s="260"/>
      <c r="AS714" s="260"/>
      <c r="AT714" s="260"/>
      <c r="AU714" s="260"/>
      <c r="AV714" s="260"/>
      <c r="AW714" s="260"/>
      <c r="AX714" s="260"/>
      <c r="AY714" s="260"/>
      <c r="AZ714" s="260"/>
      <c r="BA714" s="260"/>
    </row>
    <row r="715" spans="1:53" s="261" customFormat="1" outlineLevel="1">
      <c r="A715" s="214"/>
      <c r="B715" s="266"/>
      <c r="C715" s="267"/>
      <c r="D715" s="257"/>
      <c r="E715" s="257"/>
      <c r="F715" s="69"/>
      <c r="G715" s="69"/>
      <c r="H715" s="251"/>
      <c r="I715" s="233"/>
      <c r="J715" s="77"/>
      <c r="K715" s="69"/>
      <c r="L715" s="69"/>
      <c r="M715" s="251"/>
      <c r="N715" s="233"/>
      <c r="O715" s="78"/>
      <c r="P715" s="77"/>
      <c r="Q715" s="69"/>
      <c r="R715" s="69"/>
      <c r="S715" s="251"/>
      <c r="T715" s="233"/>
      <c r="U715" s="77"/>
      <c r="V715" s="69"/>
      <c r="W715" s="69"/>
      <c r="X715" s="251"/>
      <c r="Y715" s="233"/>
      <c r="Z715" s="56"/>
      <c r="AA715" s="259"/>
      <c r="AB715" s="117"/>
      <c r="AC715" s="260"/>
      <c r="AD715" s="260"/>
      <c r="AE715" s="260"/>
      <c r="AF715" s="260"/>
      <c r="AG715" s="260"/>
      <c r="AH715" s="260"/>
      <c r="AI715" s="260"/>
      <c r="AJ715" s="260"/>
      <c r="AK715" s="260"/>
      <c r="AL715" s="260"/>
      <c r="AM715" s="260"/>
      <c r="AN715" s="260"/>
      <c r="AO715" s="117"/>
      <c r="AP715" s="260"/>
      <c r="AQ715" s="260"/>
      <c r="AR715" s="260"/>
      <c r="AS715" s="260"/>
      <c r="AT715" s="260"/>
      <c r="AU715" s="260"/>
      <c r="AV715" s="260"/>
      <c r="AW715" s="260"/>
      <c r="AX715" s="260"/>
      <c r="AY715" s="260"/>
      <c r="AZ715" s="260"/>
      <c r="BA715" s="260"/>
    </row>
    <row r="716" spans="1:53" s="261" customFormat="1" outlineLevel="1">
      <c r="A716" s="214"/>
      <c r="B716" s="266"/>
      <c r="C716" s="267"/>
      <c r="D716" s="257"/>
      <c r="E716" s="257"/>
      <c r="F716" s="69"/>
      <c r="G716" s="69"/>
      <c r="H716" s="251"/>
      <c r="I716" s="233"/>
      <c r="J716" s="77"/>
      <c r="K716" s="69"/>
      <c r="L716" s="69"/>
      <c r="M716" s="251"/>
      <c r="N716" s="233"/>
      <c r="O716" s="78"/>
      <c r="P716" s="77"/>
      <c r="Q716" s="69"/>
      <c r="R716" s="69"/>
      <c r="S716" s="251"/>
      <c r="T716" s="233"/>
      <c r="U716" s="77"/>
      <c r="V716" s="69"/>
      <c r="W716" s="69"/>
      <c r="X716" s="251"/>
      <c r="Y716" s="233"/>
      <c r="Z716" s="56"/>
      <c r="AA716" s="259"/>
      <c r="AB716" s="117"/>
      <c r="AC716" s="260"/>
      <c r="AD716" s="260"/>
      <c r="AE716" s="260"/>
      <c r="AF716" s="260"/>
      <c r="AG716" s="260"/>
      <c r="AH716" s="260"/>
      <c r="AI716" s="260"/>
      <c r="AJ716" s="260"/>
      <c r="AK716" s="260"/>
      <c r="AL716" s="260"/>
      <c r="AM716" s="260"/>
      <c r="AN716" s="260"/>
      <c r="AO716" s="117"/>
      <c r="AP716" s="260"/>
      <c r="AQ716" s="260"/>
      <c r="AR716" s="260"/>
      <c r="AS716" s="260"/>
      <c r="AT716" s="260"/>
      <c r="AU716" s="260"/>
      <c r="AV716" s="260"/>
      <c r="AW716" s="260"/>
      <c r="AX716" s="260"/>
      <c r="AY716" s="260"/>
      <c r="AZ716" s="260"/>
      <c r="BA716" s="260"/>
    </row>
    <row r="717" spans="1:53" s="261" customFormat="1">
      <c r="A717" s="60"/>
      <c r="B717" s="268"/>
      <c r="C717" s="269"/>
      <c r="D717" s="257"/>
      <c r="E717" s="257"/>
      <c r="F717" s="69"/>
      <c r="G717" s="69"/>
      <c r="H717" s="251"/>
      <c r="I717" s="233"/>
      <c r="J717" s="77"/>
      <c r="K717" s="69"/>
      <c r="L717" s="69"/>
      <c r="M717" s="251"/>
      <c r="N717" s="233"/>
      <c r="O717" s="78"/>
      <c r="P717" s="77"/>
      <c r="Q717" s="69"/>
      <c r="R717" s="69"/>
      <c r="S717" s="251"/>
      <c r="T717" s="233"/>
      <c r="U717" s="77"/>
      <c r="V717" s="69"/>
      <c r="W717" s="69"/>
      <c r="X717" s="251"/>
      <c r="Y717" s="233"/>
      <c r="Z717" s="56"/>
      <c r="AA717" s="259"/>
      <c r="AB717" s="117"/>
      <c r="AC717" s="260"/>
      <c r="AD717" s="260"/>
      <c r="AE717" s="260"/>
      <c r="AF717" s="260"/>
      <c r="AG717" s="260"/>
      <c r="AH717" s="260"/>
      <c r="AI717" s="260"/>
      <c r="AJ717" s="260"/>
      <c r="AK717" s="260"/>
      <c r="AL717" s="260"/>
      <c r="AM717" s="260"/>
      <c r="AN717" s="260"/>
      <c r="AO717" s="117"/>
      <c r="AP717" s="260"/>
      <c r="AQ717" s="260"/>
      <c r="AR717" s="260"/>
      <c r="AS717" s="260"/>
      <c r="AT717" s="260"/>
      <c r="AU717" s="260"/>
      <c r="AV717" s="260"/>
      <c r="AW717" s="260"/>
      <c r="AX717" s="260"/>
      <c r="AY717" s="260"/>
      <c r="AZ717" s="260"/>
      <c r="BA717" s="260"/>
    </row>
  </sheetData>
  <conditionalFormatting sqref="C4">
    <cfRule type="cellIs" dxfId="1" priority="1" stopIfTrue="1" operator="equal">
      <formula>"REPORT HAS ERRORS"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6"/>
  <sheetViews>
    <sheetView topLeftCell="B91" workbookViewId="0">
      <selection activeCell="C16" sqref="C16"/>
    </sheetView>
  </sheetViews>
  <sheetFormatPr defaultColWidth="8.85546875" defaultRowHeight="12.75" outlineLevelRow="3" outlineLevelCol="1"/>
  <cols>
    <col min="1" max="1" width="17.85546875" style="659" hidden="1" customWidth="1"/>
    <col min="2" max="2" width="14.28515625" style="119" customWidth="1"/>
    <col min="3" max="3" width="65.85546875" style="119" customWidth="1"/>
    <col min="4" max="4" width="12.85546875" style="660" hidden="1" customWidth="1"/>
    <col min="5" max="5" width="17.28515625" style="661" hidden="1" customWidth="1"/>
    <col min="6" max="6" width="23.85546875" style="407" customWidth="1"/>
    <col min="7" max="7" width="23.85546875" style="608" customWidth="1"/>
    <col min="8" max="8" width="23.85546875" style="407" customWidth="1"/>
    <col min="9" max="9" width="9.140625" style="214" customWidth="1" outlineLevel="1"/>
    <col min="10" max="10" width="37" style="78" customWidth="1" outlineLevel="1"/>
    <col min="11" max="11" width="2.28515625" style="416" customWidth="1"/>
    <col min="12" max="12" width="23.85546875" style="78" customWidth="1"/>
    <col min="13" max="13" width="23.85546875" style="656" customWidth="1"/>
    <col min="14" max="14" width="2.28515625" style="416" customWidth="1"/>
    <col min="15" max="15" width="23.85546875" style="78" customWidth="1"/>
    <col min="16" max="16" width="23.85546875" style="656" customWidth="1"/>
    <col min="17" max="17" width="6.28515625" style="56" customWidth="1"/>
    <col min="18" max="18" width="22.28515625" style="442" customWidth="1"/>
    <col min="19" max="19" width="22.28515625" style="442" customWidth="1" outlineLevel="1"/>
    <col min="20" max="30" width="22.28515625" style="69" customWidth="1" outlineLevel="1"/>
    <col min="31" max="31" width="22.28515625" style="442" customWidth="1" outlineLevel="1"/>
    <col min="32" max="41" width="22.28515625" style="69" customWidth="1" outlineLevel="1"/>
    <col min="42" max="42" width="22.28515625" style="443" customWidth="1" outlineLevel="1"/>
    <col min="43" max="256" width="8.85546875" style="119"/>
    <col min="257" max="257" width="0" style="119" hidden="1" customWidth="1"/>
    <col min="258" max="258" width="14.28515625" style="119" customWidth="1"/>
    <col min="259" max="259" width="65.85546875" style="119" customWidth="1"/>
    <col min="260" max="261" width="0" style="119" hidden="1" customWidth="1"/>
    <col min="262" max="264" width="23.85546875" style="119" customWidth="1"/>
    <col min="265" max="265" width="9.140625" style="119" customWidth="1"/>
    <col min="266" max="266" width="37" style="119" customWidth="1"/>
    <col min="267" max="267" width="2.28515625" style="119" customWidth="1"/>
    <col min="268" max="269" width="23.85546875" style="119" customWidth="1"/>
    <col min="270" max="270" width="2.28515625" style="119" customWidth="1"/>
    <col min="271" max="272" width="23.85546875" style="119" customWidth="1"/>
    <col min="273" max="273" width="6.28515625" style="119" customWidth="1"/>
    <col min="274" max="298" width="22.28515625" style="119" customWidth="1"/>
    <col min="299" max="512" width="8.85546875" style="119"/>
    <col min="513" max="513" width="0" style="119" hidden="1" customWidth="1"/>
    <col min="514" max="514" width="14.28515625" style="119" customWidth="1"/>
    <col min="515" max="515" width="65.85546875" style="119" customWidth="1"/>
    <col min="516" max="517" width="0" style="119" hidden="1" customWidth="1"/>
    <col min="518" max="520" width="23.85546875" style="119" customWidth="1"/>
    <col min="521" max="521" width="9.140625" style="119" customWidth="1"/>
    <col min="522" max="522" width="37" style="119" customWidth="1"/>
    <col min="523" max="523" width="2.28515625" style="119" customWidth="1"/>
    <col min="524" max="525" width="23.85546875" style="119" customWidth="1"/>
    <col min="526" max="526" width="2.28515625" style="119" customWidth="1"/>
    <col min="527" max="528" width="23.85546875" style="119" customWidth="1"/>
    <col min="529" max="529" width="6.28515625" style="119" customWidth="1"/>
    <col min="530" max="554" width="22.28515625" style="119" customWidth="1"/>
    <col min="555" max="768" width="8.85546875" style="119"/>
    <col min="769" max="769" width="0" style="119" hidden="1" customWidth="1"/>
    <col min="770" max="770" width="14.28515625" style="119" customWidth="1"/>
    <col min="771" max="771" width="65.85546875" style="119" customWidth="1"/>
    <col min="772" max="773" width="0" style="119" hidden="1" customWidth="1"/>
    <col min="774" max="776" width="23.85546875" style="119" customWidth="1"/>
    <col min="777" max="777" width="9.140625" style="119" customWidth="1"/>
    <col min="778" max="778" width="37" style="119" customWidth="1"/>
    <col min="779" max="779" width="2.28515625" style="119" customWidth="1"/>
    <col min="780" max="781" width="23.85546875" style="119" customWidth="1"/>
    <col min="782" max="782" width="2.28515625" style="119" customWidth="1"/>
    <col min="783" max="784" width="23.85546875" style="119" customWidth="1"/>
    <col min="785" max="785" width="6.28515625" style="119" customWidth="1"/>
    <col min="786" max="810" width="22.28515625" style="119" customWidth="1"/>
    <col min="811" max="1024" width="8.85546875" style="119"/>
    <col min="1025" max="1025" width="0" style="119" hidden="1" customWidth="1"/>
    <col min="1026" max="1026" width="14.28515625" style="119" customWidth="1"/>
    <col min="1027" max="1027" width="65.85546875" style="119" customWidth="1"/>
    <col min="1028" max="1029" width="0" style="119" hidden="1" customWidth="1"/>
    <col min="1030" max="1032" width="23.85546875" style="119" customWidth="1"/>
    <col min="1033" max="1033" width="9.140625" style="119" customWidth="1"/>
    <col min="1034" max="1034" width="37" style="119" customWidth="1"/>
    <col min="1035" max="1035" width="2.28515625" style="119" customWidth="1"/>
    <col min="1036" max="1037" width="23.85546875" style="119" customWidth="1"/>
    <col min="1038" max="1038" width="2.28515625" style="119" customWidth="1"/>
    <col min="1039" max="1040" width="23.85546875" style="119" customWidth="1"/>
    <col min="1041" max="1041" width="6.28515625" style="119" customWidth="1"/>
    <col min="1042" max="1066" width="22.28515625" style="119" customWidth="1"/>
    <col min="1067" max="1280" width="8.85546875" style="119"/>
    <col min="1281" max="1281" width="0" style="119" hidden="1" customWidth="1"/>
    <col min="1282" max="1282" width="14.28515625" style="119" customWidth="1"/>
    <col min="1283" max="1283" width="65.85546875" style="119" customWidth="1"/>
    <col min="1284" max="1285" width="0" style="119" hidden="1" customWidth="1"/>
    <col min="1286" max="1288" width="23.85546875" style="119" customWidth="1"/>
    <col min="1289" max="1289" width="9.140625" style="119" customWidth="1"/>
    <col min="1290" max="1290" width="37" style="119" customWidth="1"/>
    <col min="1291" max="1291" width="2.28515625" style="119" customWidth="1"/>
    <col min="1292" max="1293" width="23.85546875" style="119" customWidth="1"/>
    <col min="1294" max="1294" width="2.28515625" style="119" customWidth="1"/>
    <col min="1295" max="1296" width="23.85546875" style="119" customWidth="1"/>
    <col min="1297" max="1297" width="6.28515625" style="119" customWidth="1"/>
    <col min="1298" max="1322" width="22.28515625" style="119" customWidth="1"/>
    <col min="1323" max="1536" width="8.85546875" style="119"/>
    <col min="1537" max="1537" width="0" style="119" hidden="1" customWidth="1"/>
    <col min="1538" max="1538" width="14.28515625" style="119" customWidth="1"/>
    <col min="1539" max="1539" width="65.85546875" style="119" customWidth="1"/>
    <col min="1540" max="1541" width="0" style="119" hidden="1" customWidth="1"/>
    <col min="1542" max="1544" width="23.85546875" style="119" customWidth="1"/>
    <col min="1545" max="1545" width="9.140625" style="119" customWidth="1"/>
    <col min="1546" max="1546" width="37" style="119" customWidth="1"/>
    <col min="1547" max="1547" width="2.28515625" style="119" customWidth="1"/>
    <col min="1548" max="1549" width="23.85546875" style="119" customWidth="1"/>
    <col min="1550" max="1550" width="2.28515625" style="119" customWidth="1"/>
    <col min="1551" max="1552" width="23.85546875" style="119" customWidth="1"/>
    <col min="1553" max="1553" width="6.28515625" style="119" customWidth="1"/>
    <col min="1554" max="1578" width="22.28515625" style="119" customWidth="1"/>
    <col min="1579" max="1792" width="8.85546875" style="119"/>
    <col min="1793" max="1793" width="0" style="119" hidden="1" customWidth="1"/>
    <col min="1794" max="1794" width="14.28515625" style="119" customWidth="1"/>
    <col min="1795" max="1795" width="65.85546875" style="119" customWidth="1"/>
    <col min="1796" max="1797" width="0" style="119" hidden="1" customWidth="1"/>
    <col min="1798" max="1800" width="23.85546875" style="119" customWidth="1"/>
    <col min="1801" max="1801" width="9.140625" style="119" customWidth="1"/>
    <col min="1802" max="1802" width="37" style="119" customWidth="1"/>
    <col min="1803" max="1803" width="2.28515625" style="119" customWidth="1"/>
    <col min="1804" max="1805" width="23.85546875" style="119" customWidth="1"/>
    <col min="1806" max="1806" width="2.28515625" style="119" customWidth="1"/>
    <col min="1807" max="1808" width="23.85546875" style="119" customWidth="1"/>
    <col min="1809" max="1809" width="6.28515625" style="119" customWidth="1"/>
    <col min="1810" max="1834" width="22.28515625" style="119" customWidth="1"/>
    <col min="1835" max="2048" width="8.85546875" style="119"/>
    <col min="2049" max="2049" width="0" style="119" hidden="1" customWidth="1"/>
    <col min="2050" max="2050" width="14.28515625" style="119" customWidth="1"/>
    <col min="2051" max="2051" width="65.85546875" style="119" customWidth="1"/>
    <col min="2052" max="2053" width="0" style="119" hidden="1" customWidth="1"/>
    <col min="2054" max="2056" width="23.85546875" style="119" customWidth="1"/>
    <col min="2057" max="2057" width="9.140625" style="119" customWidth="1"/>
    <col min="2058" max="2058" width="37" style="119" customWidth="1"/>
    <col min="2059" max="2059" width="2.28515625" style="119" customWidth="1"/>
    <col min="2060" max="2061" width="23.85546875" style="119" customWidth="1"/>
    <col min="2062" max="2062" width="2.28515625" style="119" customWidth="1"/>
    <col min="2063" max="2064" width="23.85546875" style="119" customWidth="1"/>
    <col min="2065" max="2065" width="6.28515625" style="119" customWidth="1"/>
    <col min="2066" max="2090" width="22.28515625" style="119" customWidth="1"/>
    <col min="2091" max="2304" width="8.85546875" style="119"/>
    <col min="2305" max="2305" width="0" style="119" hidden="1" customWidth="1"/>
    <col min="2306" max="2306" width="14.28515625" style="119" customWidth="1"/>
    <col min="2307" max="2307" width="65.85546875" style="119" customWidth="1"/>
    <col min="2308" max="2309" width="0" style="119" hidden="1" customWidth="1"/>
    <col min="2310" max="2312" width="23.85546875" style="119" customWidth="1"/>
    <col min="2313" max="2313" width="9.140625" style="119" customWidth="1"/>
    <col min="2314" max="2314" width="37" style="119" customWidth="1"/>
    <col min="2315" max="2315" width="2.28515625" style="119" customWidth="1"/>
    <col min="2316" max="2317" width="23.85546875" style="119" customWidth="1"/>
    <col min="2318" max="2318" width="2.28515625" style="119" customWidth="1"/>
    <col min="2319" max="2320" width="23.85546875" style="119" customWidth="1"/>
    <col min="2321" max="2321" width="6.28515625" style="119" customWidth="1"/>
    <col min="2322" max="2346" width="22.28515625" style="119" customWidth="1"/>
    <col min="2347" max="2560" width="8.85546875" style="119"/>
    <col min="2561" max="2561" width="0" style="119" hidden="1" customWidth="1"/>
    <col min="2562" max="2562" width="14.28515625" style="119" customWidth="1"/>
    <col min="2563" max="2563" width="65.85546875" style="119" customWidth="1"/>
    <col min="2564" max="2565" width="0" style="119" hidden="1" customWidth="1"/>
    <col min="2566" max="2568" width="23.85546875" style="119" customWidth="1"/>
    <col min="2569" max="2569" width="9.140625" style="119" customWidth="1"/>
    <col min="2570" max="2570" width="37" style="119" customWidth="1"/>
    <col min="2571" max="2571" width="2.28515625" style="119" customWidth="1"/>
    <col min="2572" max="2573" width="23.85546875" style="119" customWidth="1"/>
    <col min="2574" max="2574" width="2.28515625" style="119" customWidth="1"/>
    <col min="2575" max="2576" width="23.85546875" style="119" customWidth="1"/>
    <col min="2577" max="2577" width="6.28515625" style="119" customWidth="1"/>
    <col min="2578" max="2602" width="22.28515625" style="119" customWidth="1"/>
    <col min="2603" max="2816" width="8.85546875" style="119"/>
    <col min="2817" max="2817" width="0" style="119" hidden="1" customWidth="1"/>
    <col min="2818" max="2818" width="14.28515625" style="119" customWidth="1"/>
    <col min="2819" max="2819" width="65.85546875" style="119" customWidth="1"/>
    <col min="2820" max="2821" width="0" style="119" hidden="1" customWidth="1"/>
    <col min="2822" max="2824" width="23.85546875" style="119" customWidth="1"/>
    <col min="2825" max="2825" width="9.140625" style="119" customWidth="1"/>
    <col min="2826" max="2826" width="37" style="119" customWidth="1"/>
    <col min="2827" max="2827" width="2.28515625" style="119" customWidth="1"/>
    <col min="2828" max="2829" width="23.85546875" style="119" customWidth="1"/>
    <col min="2830" max="2830" width="2.28515625" style="119" customWidth="1"/>
    <col min="2831" max="2832" width="23.85546875" style="119" customWidth="1"/>
    <col min="2833" max="2833" width="6.28515625" style="119" customWidth="1"/>
    <col min="2834" max="2858" width="22.28515625" style="119" customWidth="1"/>
    <col min="2859" max="3072" width="8.85546875" style="119"/>
    <col min="3073" max="3073" width="0" style="119" hidden="1" customWidth="1"/>
    <col min="3074" max="3074" width="14.28515625" style="119" customWidth="1"/>
    <col min="3075" max="3075" width="65.85546875" style="119" customWidth="1"/>
    <col min="3076" max="3077" width="0" style="119" hidden="1" customWidth="1"/>
    <col min="3078" max="3080" width="23.85546875" style="119" customWidth="1"/>
    <col min="3081" max="3081" width="9.140625" style="119" customWidth="1"/>
    <col min="3082" max="3082" width="37" style="119" customWidth="1"/>
    <col min="3083" max="3083" width="2.28515625" style="119" customWidth="1"/>
    <col min="3084" max="3085" width="23.85546875" style="119" customWidth="1"/>
    <col min="3086" max="3086" width="2.28515625" style="119" customWidth="1"/>
    <col min="3087" max="3088" width="23.85546875" style="119" customWidth="1"/>
    <col min="3089" max="3089" width="6.28515625" style="119" customWidth="1"/>
    <col min="3090" max="3114" width="22.28515625" style="119" customWidth="1"/>
    <col min="3115" max="3328" width="8.85546875" style="119"/>
    <col min="3329" max="3329" width="0" style="119" hidden="1" customWidth="1"/>
    <col min="3330" max="3330" width="14.28515625" style="119" customWidth="1"/>
    <col min="3331" max="3331" width="65.85546875" style="119" customWidth="1"/>
    <col min="3332" max="3333" width="0" style="119" hidden="1" customWidth="1"/>
    <col min="3334" max="3336" width="23.85546875" style="119" customWidth="1"/>
    <col min="3337" max="3337" width="9.140625" style="119" customWidth="1"/>
    <col min="3338" max="3338" width="37" style="119" customWidth="1"/>
    <col min="3339" max="3339" width="2.28515625" style="119" customWidth="1"/>
    <col min="3340" max="3341" width="23.85546875" style="119" customWidth="1"/>
    <col min="3342" max="3342" width="2.28515625" style="119" customWidth="1"/>
    <col min="3343" max="3344" width="23.85546875" style="119" customWidth="1"/>
    <col min="3345" max="3345" width="6.28515625" style="119" customWidth="1"/>
    <col min="3346" max="3370" width="22.28515625" style="119" customWidth="1"/>
    <col min="3371" max="3584" width="8.85546875" style="119"/>
    <col min="3585" max="3585" width="0" style="119" hidden="1" customWidth="1"/>
    <col min="3586" max="3586" width="14.28515625" style="119" customWidth="1"/>
    <col min="3587" max="3587" width="65.85546875" style="119" customWidth="1"/>
    <col min="3588" max="3589" width="0" style="119" hidden="1" customWidth="1"/>
    <col min="3590" max="3592" width="23.85546875" style="119" customWidth="1"/>
    <col min="3593" max="3593" width="9.140625" style="119" customWidth="1"/>
    <col min="3594" max="3594" width="37" style="119" customWidth="1"/>
    <col min="3595" max="3595" width="2.28515625" style="119" customWidth="1"/>
    <col min="3596" max="3597" width="23.85546875" style="119" customWidth="1"/>
    <col min="3598" max="3598" width="2.28515625" style="119" customWidth="1"/>
    <col min="3599" max="3600" width="23.85546875" style="119" customWidth="1"/>
    <col min="3601" max="3601" width="6.28515625" style="119" customWidth="1"/>
    <col min="3602" max="3626" width="22.28515625" style="119" customWidth="1"/>
    <col min="3627" max="3840" width="8.85546875" style="119"/>
    <col min="3841" max="3841" width="0" style="119" hidden="1" customWidth="1"/>
    <col min="3842" max="3842" width="14.28515625" style="119" customWidth="1"/>
    <col min="3843" max="3843" width="65.85546875" style="119" customWidth="1"/>
    <col min="3844" max="3845" width="0" style="119" hidden="1" customWidth="1"/>
    <col min="3846" max="3848" width="23.85546875" style="119" customWidth="1"/>
    <col min="3849" max="3849" width="9.140625" style="119" customWidth="1"/>
    <col min="3850" max="3850" width="37" style="119" customWidth="1"/>
    <col min="3851" max="3851" width="2.28515625" style="119" customWidth="1"/>
    <col min="3852" max="3853" width="23.85546875" style="119" customWidth="1"/>
    <col min="3854" max="3854" width="2.28515625" style="119" customWidth="1"/>
    <col min="3855" max="3856" width="23.85546875" style="119" customWidth="1"/>
    <col min="3857" max="3857" width="6.28515625" style="119" customWidth="1"/>
    <col min="3858" max="3882" width="22.28515625" style="119" customWidth="1"/>
    <col min="3883" max="4096" width="8.85546875" style="119"/>
    <col min="4097" max="4097" width="0" style="119" hidden="1" customWidth="1"/>
    <col min="4098" max="4098" width="14.28515625" style="119" customWidth="1"/>
    <col min="4099" max="4099" width="65.85546875" style="119" customWidth="1"/>
    <col min="4100" max="4101" width="0" style="119" hidden="1" customWidth="1"/>
    <col min="4102" max="4104" width="23.85546875" style="119" customWidth="1"/>
    <col min="4105" max="4105" width="9.140625" style="119" customWidth="1"/>
    <col min="4106" max="4106" width="37" style="119" customWidth="1"/>
    <col min="4107" max="4107" width="2.28515625" style="119" customWidth="1"/>
    <col min="4108" max="4109" width="23.85546875" style="119" customWidth="1"/>
    <col min="4110" max="4110" width="2.28515625" style="119" customWidth="1"/>
    <col min="4111" max="4112" width="23.85546875" style="119" customWidth="1"/>
    <col min="4113" max="4113" width="6.28515625" style="119" customWidth="1"/>
    <col min="4114" max="4138" width="22.28515625" style="119" customWidth="1"/>
    <col min="4139" max="4352" width="8.85546875" style="119"/>
    <col min="4353" max="4353" width="0" style="119" hidden="1" customWidth="1"/>
    <col min="4354" max="4354" width="14.28515625" style="119" customWidth="1"/>
    <col min="4355" max="4355" width="65.85546875" style="119" customWidth="1"/>
    <col min="4356" max="4357" width="0" style="119" hidden="1" customWidth="1"/>
    <col min="4358" max="4360" width="23.85546875" style="119" customWidth="1"/>
    <col min="4361" max="4361" width="9.140625" style="119" customWidth="1"/>
    <col min="4362" max="4362" width="37" style="119" customWidth="1"/>
    <col min="4363" max="4363" width="2.28515625" style="119" customWidth="1"/>
    <col min="4364" max="4365" width="23.85546875" style="119" customWidth="1"/>
    <col min="4366" max="4366" width="2.28515625" style="119" customWidth="1"/>
    <col min="4367" max="4368" width="23.85546875" style="119" customWidth="1"/>
    <col min="4369" max="4369" width="6.28515625" style="119" customWidth="1"/>
    <col min="4370" max="4394" width="22.28515625" style="119" customWidth="1"/>
    <col min="4395" max="4608" width="8.85546875" style="119"/>
    <col min="4609" max="4609" width="0" style="119" hidden="1" customWidth="1"/>
    <col min="4610" max="4610" width="14.28515625" style="119" customWidth="1"/>
    <col min="4611" max="4611" width="65.85546875" style="119" customWidth="1"/>
    <col min="4612" max="4613" width="0" style="119" hidden="1" customWidth="1"/>
    <col min="4614" max="4616" width="23.85546875" style="119" customWidth="1"/>
    <col min="4617" max="4617" width="9.140625" style="119" customWidth="1"/>
    <col min="4618" max="4618" width="37" style="119" customWidth="1"/>
    <col min="4619" max="4619" width="2.28515625" style="119" customWidth="1"/>
    <col min="4620" max="4621" width="23.85546875" style="119" customWidth="1"/>
    <col min="4622" max="4622" width="2.28515625" style="119" customWidth="1"/>
    <col min="4623" max="4624" width="23.85546875" style="119" customWidth="1"/>
    <col min="4625" max="4625" width="6.28515625" style="119" customWidth="1"/>
    <col min="4626" max="4650" width="22.28515625" style="119" customWidth="1"/>
    <col min="4651" max="4864" width="8.85546875" style="119"/>
    <col min="4865" max="4865" width="0" style="119" hidden="1" customWidth="1"/>
    <col min="4866" max="4866" width="14.28515625" style="119" customWidth="1"/>
    <col min="4867" max="4867" width="65.85546875" style="119" customWidth="1"/>
    <col min="4868" max="4869" width="0" style="119" hidden="1" customWidth="1"/>
    <col min="4870" max="4872" width="23.85546875" style="119" customWidth="1"/>
    <col min="4873" max="4873" width="9.140625" style="119" customWidth="1"/>
    <col min="4874" max="4874" width="37" style="119" customWidth="1"/>
    <col min="4875" max="4875" width="2.28515625" style="119" customWidth="1"/>
    <col min="4876" max="4877" width="23.85546875" style="119" customWidth="1"/>
    <col min="4878" max="4878" width="2.28515625" style="119" customWidth="1"/>
    <col min="4879" max="4880" width="23.85546875" style="119" customWidth="1"/>
    <col min="4881" max="4881" width="6.28515625" style="119" customWidth="1"/>
    <col min="4882" max="4906" width="22.28515625" style="119" customWidth="1"/>
    <col min="4907" max="5120" width="8.85546875" style="119"/>
    <col min="5121" max="5121" width="0" style="119" hidden="1" customWidth="1"/>
    <col min="5122" max="5122" width="14.28515625" style="119" customWidth="1"/>
    <col min="5123" max="5123" width="65.85546875" style="119" customWidth="1"/>
    <col min="5124" max="5125" width="0" style="119" hidden="1" customWidth="1"/>
    <col min="5126" max="5128" width="23.85546875" style="119" customWidth="1"/>
    <col min="5129" max="5129" width="9.140625" style="119" customWidth="1"/>
    <col min="5130" max="5130" width="37" style="119" customWidth="1"/>
    <col min="5131" max="5131" width="2.28515625" style="119" customWidth="1"/>
    <col min="5132" max="5133" width="23.85546875" style="119" customWidth="1"/>
    <col min="5134" max="5134" width="2.28515625" style="119" customWidth="1"/>
    <col min="5135" max="5136" width="23.85546875" style="119" customWidth="1"/>
    <col min="5137" max="5137" width="6.28515625" style="119" customWidth="1"/>
    <col min="5138" max="5162" width="22.28515625" style="119" customWidth="1"/>
    <col min="5163" max="5376" width="8.85546875" style="119"/>
    <col min="5377" max="5377" width="0" style="119" hidden="1" customWidth="1"/>
    <col min="5378" max="5378" width="14.28515625" style="119" customWidth="1"/>
    <col min="5379" max="5379" width="65.85546875" style="119" customWidth="1"/>
    <col min="5380" max="5381" width="0" style="119" hidden="1" customWidth="1"/>
    <col min="5382" max="5384" width="23.85546875" style="119" customWidth="1"/>
    <col min="5385" max="5385" width="9.140625" style="119" customWidth="1"/>
    <col min="5386" max="5386" width="37" style="119" customWidth="1"/>
    <col min="5387" max="5387" width="2.28515625" style="119" customWidth="1"/>
    <col min="5388" max="5389" width="23.85546875" style="119" customWidth="1"/>
    <col min="5390" max="5390" width="2.28515625" style="119" customWidth="1"/>
    <col min="5391" max="5392" width="23.85546875" style="119" customWidth="1"/>
    <col min="5393" max="5393" width="6.28515625" style="119" customWidth="1"/>
    <col min="5394" max="5418" width="22.28515625" style="119" customWidth="1"/>
    <col min="5419" max="5632" width="8.85546875" style="119"/>
    <col min="5633" max="5633" width="0" style="119" hidden="1" customWidth="1"/>
    <col min="5634" max="5634" width="14.28515625" style="119" customWidth="1"/>
    <col min="5635" max="5635" width="65.85546875" style="119" customWidth="1"/>
    <col min="5636" max="5637" width="0" style="119" hidden="1" customWidth="1"/>
    <col min="5638" max="5640" width="23.85546875" style="119" customWidth="1"/>
    <col min="5641" max="5641" width="9.140625" style="119" customWidth="1"/>
    <col min="5642" max="5642" width="37" style="119" customWidth="1"/>
    <col min="5643" max="5643" width="2.28515625" style="119" customWidth="1"/>
    <col min="5644" max="5645" width="23.85546875" style="119" customWidth="1"/>
    <col min="5646" max="5646" width="2.28515625" style="119" customWidth="1"/>
    <col min="5647" max="5648" width="23.85546875" style="119" customWidth="1"/>
    <col min="5649" max="5649" width="6.28515625" style="119" customWidth="1"/>
    <col min="5650" max="5674" width="22.28515625" style="119" customWidth="1"/>
    <col min="5675" max="5888" width="8.85546875" style="119"/>
    <col min="5889" max="5889" width="0" style="119" hidden="1" customWidth="1"/>
    <col min="5890" max="5890" width="14.28515625" style="119" customWidth="1"/>
    <col min="5891" max="5891" width="65.85546875" style="119" customWidth="1"/>
    <col min="5892" max="5893" width="0" style="119" hidden="1" customWidth="1"/>
    <col min="5894" max="5896" width="23.85546875" style="119" customWidth="1"/>
    <col min="5897" max="5897" width="9.140625" style="119" customWidth="1"/>
    <col min="5898" max="5898" width="37" style="119" customWidth="1"/>
    <col min="5899" max="5899" width="2.28515625" style="119" customWidth="1"/>
    <col min="5900" max="5901" width="23.85546875" style="119" customWidth="1"/>
    <col min="5902" max="5902" width="2.28515625" style="119" customWidth="1"/>
    <col min="5903" max="5904" width="23.85546875" style="119" customWidth="1"/>
    <col min="5905" max="5905" width="6.28515625" style="119" customWidth="1"/>
    <col min="5906" max="5930" width="22.28515625" style="119" customWidth="1"/>
    <col min="5931" max="6144" width="8.85546875" style="119"/>
    <col min="6145" max="6145" width="0" style="119" hidden="1" customWidth="1"/>
    <col min="6146" max="6146" width="14.28515625" style="119" customWidth="1"/>
    <col min="6147" max="6147" width="65.85546875" style="119" customWidth="1"/>
    <col min="6148" max="6149" width="0" style="119" hidden="1" customWidth="1"/>
    <col min="6150" max="6152" width="23.85546875" style="119" customWidth="1"/>
    <col min="6153" max="6153" width="9.140625" style="119" customWidth="1"/>
    <col min="6154" max="6154" width="37" style="119" customWidth="1"/>
    <col min="6155" max="6155" width="2.28515625" style="119" customWidth="1"/>
    <col min="6156" max="6157" width="23.85546875" style="119" customWidth="1"/>
    <col min="6158" max="6158" width="2.28515625" style="119" customWidth="1"/>
    <col min="6159" max="6160" width="23.85546875" style="119" customWidth="1"/>
    <col min="6161" max="6161" width="6.28515625" style="119" customWidth="1"/>
    <col min="6162" max="6186" width="22.28515625" style="119" customWidth="1"/>
    <col min="6187" max="6400" width="8.85546875" style="119"/>
    <col min="6401" max="6401" width="0" style="119" hidden="1" customWidth="1"/>
    <col min="6402" max="6402" width="14.28515625" style="119" customWidth="1"/>
    <col min="6403" max="6403" width="65.85546875" style="119" customWidth="1"/>
    <col min="6404" max="6405" width="0" style="119" hidden="1" customWidth="1"/>
    <col min="6406" max="6408" width="23.85546875" style="119" customWidth="1"/>
    <col min="6409" max="6409" width="9.140625" style="119" customWidth="1"/>
    <col min="6410" max="6410" width="37" style="119" customWidth="1"/>
    <col min="6411" max="6411" width="2.28515625" style="119" customWidth="1"/>
    <col min="6412" max="6413" width="23.85546875" style="119" customWidth="1"/>
    <col min="6414" max="6414" width="2.28515625" style="119" customWidth="1"/>
    <col min="6415" max="6416" width="23.85546875" style="119" customWidth="1"/>
    <col min="6417" max="6417" width="6.28515625" style="119" customWidth="1"/>
    <col min="6418" max="6442" width="22.28515625" style="119" customWidth="1"/>
    <col min="6443" max="6656" width="8.85546875" style="119"/>
    <col min="6657" max="6657" width="0" style="119" hidden="1" customWidth="1"/>
    <col min="6658" max="6658" width="14.28515625" style="119" customWidth="1"/>
    <col min="6659" max="6659" width="65.85546875" style="119" customWidth="1"/>
    <col min="6660" max="6661" width="0" style="119" hidden="1" customWidth="1"/>
    <col min="6662" max="6664" width="23.85546875" style="119" customWidth="1"/>
    <col min="6665" max="6665" width="9.140625" style="119" customWidth="1"/>
    <col min="6666" max="6666" width="37" style="119" customWidth="1"/>
    <col min="6667" max="6667" width="2.28515625" style="119" customWidth="1"/>
    <col min="6668" max="6669" width="23.85546875" style="119" customWidth="1"/>
    <col min="6670" max="6670" width="2.28515625" style="119" customWidth="1"/>
    <col min="6671" max="6672" width="23.85546875" style="119" customWidth="1"/>
    <col min="6673" max="6673" width="6.28515625" style="119" customWidth="1"/>
    <col min="6674" max="6698" width="22.28515625" style="119" customWidth="1"/>
    <col min="6699" max="6912" width="8.85546875" style="119"/>
    <col min="6913" max="6913" width="0" style="119" hidden="1" customWidth="1"/>
    <col min="6914" max="6914" width="14.28515625" style="119" customWidth="1"/>
    <col min="6915" max="6915" width="65.85546875" style="119" customWidth="1"/>
    <col min="6916" max="6917" width="0" style="119" hidden="1" customWidth="1"/>
    <col min="6918" max="6920" width="23.85546875" style="119" customWidth="1"/>
    <col min="6921" max="6921" width="9.140625" style="119" customWidth="1"/>
    <col min="6922" max="6922" width="37" style="119" customWidth="1"/>
    <col min="6923" max="6923" width="2.28515625" style="119" customWidth="1"/>
    <col min="6924" max="6925" width="23.85546875" style="119" customWidth="1"/>
    <col min="6926" max="6926" width="2.28515625" style="119" customWidth="1"/>
    <col min="6927" max="6928" width="23.85546875" style="119" customWidth="1"/>
    <col min="6929" max="6929" width="6.28515625" style="119" customWidth="1"/>
    <col min="6930" max="6954" width="22.28515625" style="119" customWidth="1"/>
    <col min="6955" max="7168" width="8.85546875" style="119"/>
    <col min="7169" max="7169" width="0" style="119" hidden="1" customWidth="1"/>
    <col min="7170" max="7170" width="14.28515625" style="119" customWidth="1"/>
    <col min="7171" max="7171" width="65.85546875" style="119" customWidth="1"/>
    <col min="7172" max="7173" width="0" style="119" hidden="1" customWidth="1"/>
    <col min="7174" max="7176" width="23.85546875" style="119" customWidth="1"/>
    <col min="7177" max="7177" width="9.140625" style="119" customWidth="1"/>
    <col min="7178" max="7178" width="37" style="119" customWidth="1"/>
    <col min="7179" max="7179" width="2.28515625" style="119" customWidth="1"/>
    <col min="7180" max="7181" width="23.85546875" style="119" customWidth="1"/>
    <col min="7182" max="7182" width="2.28515625" style="119" customWidth="1"/>
    <col min="7183" max="7184" width="23.85546875" style="119" customWidth="1"/>
    <col min="7185" max="7185" width="6.28515625" style="119" customWidth="1"/>
    <col min="7186" max="7210" width="22.28515625" style="119" customWidth="1"/>
    <col min="7211" max="7424" width="8.85546875" style="119"/>
    <col min="7425" max="7425" width="0" style="119" hidden="1" customWidth="1"/>
    <col min="7426" max="7426" width="14.28515625" style="119" customWidth="1"/>
    <col min="7427" max="7427" width="65.85546875" style="119" customWidth="1"/>
    <col min="7428" max="7429" width="0" style="119" hidden="1" customWidth="1"/>
    <col min="7430" max="7432" width="23.85546875" style="119" customWidth="1"/>
    <col min="7433" max="7433" width="9.140625" style="119" customWidth="1"/>
    <col min="7434" max="7434" width="37" style="119" customWidth="1"/>
    <col min="7435" max="7435" width="2.28515625" style="119" customWidth="1"/>
    <col min="7436" max="7437" width="23.85546875" style="119" customWidth="1"/>
    <col min="7438" max="7438" width="2.28515625" style="119" customWidth="1"/>
    <col min="7439" max="7440" width="23.85546875" style="119" customWidth="1"/>
    <col min="7441" max="7441" width="6.28515625" style="119" customWidth="1"/>
    <col min="7442" max="7466" width="22.28515625" style="119" customWidth="1"/>
    <col min="7467" max="7680" width="8.85546875" style="119"/>
    <col min="7681" max="7681" width="0" style="119" hidden="1" customWidth="1"/>
    <col min="7682" max="7682" width="14.28515625" style="119" customWidth="1"/>
    <col min="7683" max="7683" width="65.85546875" style="119" customWidth="1"/>
    <col min="7684" max="7685" width="0" style="119" hidden="1" customWidth="1"/>
    <col min="7686" max="7688" width="23.85546875" style="119" customWidth="1"/>
    <col min="7689" max="7689" width="9.140625" style="119" customWidth="1"/>
    <col min="7690" max="7690" width="37" style="119" customWidth="1"/>
    <col min="7691" max="7691" width="2.28515625" style="119" customWidth="1"/>
    <col min="7692" max="7693" width="23.85546875" style="119" customWidth="1"/>
    <col min="7694" max="7694" width="2.28515625" style="119" customWidth="1"/>
    <col min="7695" max="7696" width="23.85546875" style="119" customWidth="1"/>
    <col min="7697" max="7697" width="6.28515625" style="119" customWidth="1"/>
    <col min="7698" max="7722" width="22.28515625" style="119" customWidth="1"/>
    <col min="7723" max="7936" width="8.85546875" style="119"/>
    <col min="7937" max="7937" width="0" style="119" hidden="1" customWidth="1"/>
    <col min="7938" max="7938" width="14.28515625" style="119" customWidth="1"/>
    <col min="7939" max="7939" width="65.85546875" style="119" customWidth="1"/>
    <col min="7940" max="7941" width="0" style="119" hidden="1" customWidth="1"/>
    <col min="7942" max="7944" width="23.85546875" style="119" customWidth="1"/>
    <col min="7945" max="7945" width="9.140625" style="119" customWidth="1"/>
    <col min="7946" max="7946" width="37" style="119" customWidth="1"/>
    <col min="7947" max="7947" width="2.28515625" style="119" customWidth="1"/>
    <col min="7948" max="7949" width="23.85546875" style="119" customWidth="1"/>
    <col min="7950" max="7950" width="2.28515625" style="119" customWidth="1"/>
    <col min="7951" max="7952" width="23.85546875" style="119" customWidth="1"/>
    <col min="7953" max="7953" width="6.28515625" style="119" customWidth="1"/>
    <col min="7954" max="7978" width="22.28515625" style="119" customWidth="1"/>
    <col min="7979" max="8192" width="8.85546875" style="119"/>
    <col min="8193" max="8193" width="0" style="119" hidden="1" customWidth="1"/>
    <col min="8194" max="8194" width="14.28515625" style="119" customWidth="1"/>
    <col min="8195" max="8195" width="65.85546875" style="119" customWidth="1"/>
    <col min="8196" max="8197" width="0" style="119" hidden="1" customWidth="1"/>
    <col min="8198" max="8200" width="23.85546875" style="119" customWidth="1"/>
    <col min="8201" max="8201" width="9.140625" style="119" customWidth="1"/>
    <col min="8202" max="8202" width="37" style="119" customWidth="1"/>
    <col min="8203" max="8203" width="2.28515625" style="119" customWidth="1"/>
    <col min="8204" max="8205" width="23.85546875" style="119" customWidth="1"/>
    <col min="8206" max="8206" width="2.28515625" style="119" customWidth="1"/>
    <col min="8207" max="8208" width="23.85546875" style="119" customWidth="1"/>
    <col min="8209" max="8209" width="6.28515625" style="119" customWidth="1"/>
    <col min="8210" max="8234" width="22.28515625" style="119" customWidth="1"/>
    <col min="8235" max="8448" width="8.85546875" style="119"/>
    <col min="8449" max="8449" width="0" style="119" hidden="1" customWidth="1"/>
    <col min="8450" max="8450" width="14.28515625" style="119" customWidth="1"/>
    <col min="8451" max="8451" width="65.85546875" style="119" customWidth="1"/>
    <col min="8452" max="8453" width="0" style="119" hidden="1" customWidth="1"/>
    <col min="8454" max="8456" width="23.85546875" style="119" customWidth="1"/>
    <col min="8457" max="8457" width="9.140625" style="119" customWidth="1"/>
    <col min="8458" max="8458" width="37" style="119" customWidth="1"/>
    <col min="8459" max="8459" width="2.28515625" style="119" customWidth="1"/>
    <col min="8460" max="8461" width="23.85546875" style="119" customWidth="1"/>
    <col min="8462" max="8462" width="2.28515625" style="119" customWidth="1"/>
    <col min="8463" max="8464" width="23.85546875" style="119" customWidth="1"/>
    <col min="8465" max="8465" width="6.28515625" style="119" customWidth="1"/>
    <col min="8466" max="8490" width="22.28515625" style="119" customWidth="1"/>
    <col min="8491" max="8704" width="8.85546875" style="119"/>
    <col min="8705" max="8705" width="0" style="119" hidden="1" customWidth="1"/>
    <col min="8706" max="8706" width="14.28515625" style="119" customWidth="1"/>
    <col min="8707" max="8707" width="65.85546875" style="119" customWidth="1"/>
    <col min="8708" max="8709" width="0" style="119" hidden="1" customWidth="1"/>
    <col min="8710" max="8712" width="23.85546875" style="119" customWidth="1"/>
    <col min="8713" max="8713" width="9.140625" style="119" customWidth="1"/>
    <col min="8714" max="8714" width="37" style="119" customWidth="1"/>
    <col min="8715" max="8715" width="2.28515625" style="119" customWidth="1"/>
    <col min="8716" max="8717" width="23.85546875" style="119" customWidth="1"/>
    <col min="8718" max="8718" width="2.28515625" style="119" customWidth="1"/>
    <col min="8719" max="8720" width="23.85546875" style="119" customWidth="1"/>
    <col min="8721" max="8721" width="6.28515625" style="119" customWidth="1"/>
    <col min="8722" max="8746" width="22.28515625" style="119" customWidth="1"/>
    <col min="8747" max="8960" width="8.85546875" style="119"/>
    <col min="8961" max="8961" width="0" style="119" hidden="1" customWidth="1"/>
    <col min="8962" max="8962" width="14.28515625" style="119" customWidth="1"/>
    <col min="8963" max="8963" width="65.85546875" style="119" customWidth="1"/>
    <col min="8964" max="8965" width="0" style="119" hidden="1" customWidth="1"/>
    <col min="8966" max="8968" width="23.85546875" style="119" customWidth="1"/>
    <col min="8969" max="8969" width="9.140625" style="119" customWidth="1"/>
    <col min="8970" max="8970" width="37" style="119" customWidth="1"/>
    <col min="8971" max="8971" width="2.28515625" style="119" customWidth="1"/>
    <col min="8972" max="8973" width="23.85546875" style="119" customWidth="1"/>
    <col min="8974" max="8974" width="2.28515625" style="119" customWidth="1"/>
    <col min="8975" max="8976" width="23.85546875" style="119" customWidth="1"/>
    <col min="8977" max="8977" width="6.28515625" style="119" customWidth="1"/>
    <col min="8978" max="9002" width="22.28515625" style="119" customWidth="1"/>
    <col min="9003" max="9216" width="8.85546875" style="119"/>
    <col min="9217" max="9217" width="0" style="119" hidden="1" customWidth="1"/>
    <col min="9218" max="9218" width="14.28515625" style="119" customWidth="1"/>
    <col min="9219" max="9219" width="65.85546875" style="119" customWidth="1"/>
    <col min="9220" max="9221" width="0" style="119" hidden="1" customWidth="1"/>
    <col min="9222" max="9224" width="23.85546875" style="119" customWidth="1"/>
    <col min="9225" max="9225" width="9.140625" style="119" customWidth="1"/>
    <col min="9226" max="9226" width="37" style="119" customWidth="1"/>
    <col min="9227" max="9227" width="2.28515625" style="119" customWidth="1"/>
    <col min="9228" max="9229" width="23.85546875" style="119" customWidth="1"/>
    <col min="9230" max="9230" width="2.28515625" style="119" customWidth="1"/>
    <col min="9231" max="9232" width="23.85546875" style="119" customWidth="1"/>
    <col min="9233" max="9233" width="6.28515625" style="119" customWidth="1"/>
    <col min="9234" max="9258" width="22.28515625" style="119" customWidth="1"/>
    <col min="9259" max="9472" width="8.85546875" style="119"/>
    <col min="9473" max="9473" width="0" style="119" hidden="1" customWidth="1"/>
    <col min="9474" max="9474" width="14.28515625" style="119" customWidth="1"/>
    <col min="9475" max="9475" width="65.85546875" style="119" customWidth="1"/>
    <col min="9476" max="9477" width="0" style="119" hidden="1" customWidth="1"/>
    <col min="9478" max="9480" width="23.85546875" style="119" customWidth="1"/>
    <col min="9481" max="9481" width="9.140625" style="119" customWidth="1"/>
    <col min="9482" max="9482" width="37" style="119" customWidth="1"/>
    <col min="9483" max="9483" width="2.28515625" style="119" customWidth="1"/>
    <col min="9484" max="9485" width="23.85546875" style="119" customWidth="1"/>
    <col min="9486" max="9486" width="2.28515625" style="119" customWidth="1"/>
    <col min="9487" max="9488" width="23.85546875" style="119" customWidth="1"/>
    <col min="9489" max="9489" width="6.28515625" style="119" customWidth="1"/>
    <col min="9490" max="9514" width="22.28515625" style="119" customWidth="1"/>
    <col min="9515" max="9728" width="8.85546875" style="119"/>
    <col min="9729" max="9729" width="0" style="119" hidden="1" customWidth="1"/>
    <col min="9730" max="9730" width="14.28515625" style="119" customWidth="1"/>
    <col min="9731" max="9731" width="65.85546875" style="119" customWidth="1"/>
    <col min="9732" max="9733" width="0" style="119" hidden="1" customWidth="1"/>
    <col min="9734" max="9736" width="23.85546875" style="119" customWidth="1"/>
    <col min="9737" max="9737" width="9.140625" style="119" customWidth="1"/>
    <col min="9738" max="9738" width="37" style="119" customWidth="1"/>
    <col min="9739" max="9739" width="2.28515625" style="119" customWidth="1"/>
    <col min="9740" max="9741" width="23.85546875" style="119" customWidth="1"/>
    <col min="9742" max="9742" width="2.28515625" style="119" customWidth="1"/>
    <col min="9743" max="9744" width="23.85546875" style="119" customWidth="1"/>
    <col min="9745" max="9745" width="6.28515625" style="119" customWidth="1"/>
    <col min="9746" max="9770" width="22.28515625" style="119" customWidth="1"/>
    <col min="9771" max="9984" width="8.85546875" style="119"/>
    <col min="9985" max="9985" width="0" style="119" hidden="1" customWidth="1"/>
    <col min="9986" max="9986" width="14.28515625" style="119" customWidth="1"/>
    <col min="9987" max="9987" width="65.85546875" style="119" customWidth="1"/>
    <col min="9988" max="9989" width="0" style="119" hidden="1" customWidth="1"/>
    <col min="9990" max="9992" width="23.85546875" style="119" customWidth="1"/>
    <col min="9993" max="9993" width="9.140625" style="119" customWidth="1"/>
    <col min="9994" max="9994" width="37" style="119" customWidth="1"/>
    <col min="9995" max="9995" width="2.28515625" style="119" customWidth="1"/>
    <col min="9996" max="9997" width="23.85546875" style="119" customWidth="1"/>
    <col min="9998" max="9998" width="2.28515625" style="119" customWidth="1"/>
    <col min="9999" max="10000" width="23.85546875" style="119" customWidth="1"/>
    <col min="10001" max="10001" width="6.28515625" style="119" customWidth="1"/>
    <col min="10002" max="10026" width="22.28515625" style="119" customWidth="1"/>
    <col min="10027" max="10240" width="8.85546875" style="119"/>
    <col min="10241" max="10241" width="0" style="119" hidden="1" customWidth="1"/>
    <col min="10242" max="10242" width="14.28515625" style="119" customWidth="1"/>
    <col min="10243" max="10243" width="65.85546875" style="119" customWidth="1"/>
    <col min="10244" max="10245" width="0" style="119" hidden="1" customWidth="1"/>
    <col min="10246" max="10248" width="23.85546875" style="119" customWidth="1"/>
    <col min="10249" max="10249" width="9.140625" style="119" customWidth="1"/>
    <col min="10250" max="10250" width="37" style="119" customWidth="1"/>
    <col min="10251" max="10251" width="2.28515625" style="119" customWidth="1"/>
    <col min="10252" max="10253" width="23.85546875" style="119" customWidth="1"/>
    <col min="10254" max="10254" width="2.28515625" style="119" customWidth="1"/>
    <col min="10255" max="10256" width="23.85546875" style="119" customWidth="1"/>
    <col min="10257" max="10257" width="6.28515625" style="119" customWidth="1"/>
    <col min="10258" max="10282" width="22.28515625" style="119" customWidth="1"/>
    <col min="10283" max="10496" width="8.85546875" style="119"/>
    <col min="10497" max="10497" width="0" style="119" hidden="1" customWidth="1"/>
    <col min="10498" max="10498" width="14.28515625" style="119" customWidth="1"/>
    <col min="10499" max="10499" width="65.85546875" style="119" customWidth="1"/>
    <col min="10500" max="10501" width="0" style="119" hidden="1" customWidth="1"/>
    <col min="10502" max="10504" width="23.85546875" style="119" customWidth="1"/>
    <col min="10505" max="10505" width="9.140625" style="119" customWidth="1"/>
    <col min="10506" max="10506" width="37" style="119" customWidth="1"/>
    <col min="10507" max="10507" width="2.28515625" style="119" customWidth="1"/>
    <col min="10508" max="10509" width="23.85546875" style="119" customWidth="1"/>
    <col min="10510" max="10510" width="2.28515625" style="119" customWidth="1"/>
    <col min="10511" max="10512" width="23.85546875" style="119" customWidth="1"/>
    <col min="10513" max="10513" width="6.28515625" style="119" customWidth="1"/>
    <col min="10514" max="10538" width="22.28515625" style="119" customWidth="1"/>
    <col min="10539" max="10752" width="8.85546875" style="119"/>
    <col min="10753" max="10753" width="0" style="119" hidden="1" customWidth="1"/>
    <col min="10754" max="10754" width="14.28515625" style="119" customWidth="1"/>
    <col min="10755" max="10755" width="65.85546875" style="119" customWidth="1"/>
    <col min="10756" max="10757" width="0" style="119" hidden="1" customWidth="1"/>
    <col min="10758" max="10760" width="23.85546875" style="119" customWidth="1"/>
    <col min="10761" max="10761" width="9.140625" style="119" customWidth="1"/>
    <col min="10762" max="10762" width="37" style="119" customWidth="1"/>
    <col min="10763" max="10763" width="2.28515625" style="119" customWidth="1"/>
    <col min="10764" max="10765" width="23.85546875" style="119" customWidth="1"/>
    <col min="10766" max="10766" width="2.28515625" style="119" customWidth="1"/>
    <col min="10767" max="10768" width="23.85546875" style="119" customWidth="1"/>
    <col min="10769" max="10769" width="6.28515625" style="119" customWidth="1"/>
    <col min="10770" max="10794" width="22.28515625" style="119" customWidth="1"/>
    <col min="10795" max="11008" width="8.85546875" style="119"/>
    <col min="11009" max="11009" width="0" style="119" hidden="1" customWidth="1"/>
    <col min="11010" max="11010" width="14.28515625" style="119" customWidth="1"/>
    <col min="11011" max="11011" width="65.85546875" style="119" customWidth="1"/>
    <col min="11012" max="11013" width="0" style="119" hidden="1" customWidth="1"/>
    <col min="11014" max="11016" width="23.85546875" style="119" customWidth="1"/>
    <col min="11017" max="11017" width="9.140625" style="119" customWidth="1"/>
    <col min="11018" max="11018" width="37" style="119" customWidth="1"/>
    <col min="11019" max="11019" width="2.28515625" style="119" customWidth="1"/>
    <col min="11020" max="11021" width="23.85546875" style="119" customWidth="1"/>
    <col min="11022" max="11022" width="2.28515625" style="119" customWidth="1"/>
    <col min="11023" max="11024" width="23.85546875" style="119" customWidth="1"/>
    <col min="11025" max="11025" width="6.28515625" style="119" customWidth="1"/>
    <col min="11026" max="11050" width="22.28515625" style="119" customWidth="1"/>
    <col min="11051" max="11264" width="8.85546875" style="119"/>
    <col min="11265" max="11265" width="0" style="119" hidden="1" customWidth="1"/>
    <col min="11266" max="11266" width="14.28515625" style="119" customWidth="1"/>
    <col min="11267" max="11267" width="65.85546875" style="119" customWidth="1"/>
    <col min="11268" max="11269" width="0" style="119" hidden="1" customWidth="1"/>
    <col min="11270" max="11272" width="23.85546875" style="119" customWidth="1"/>
    <col min="11273" max="11273" width="9.140625" style="119" customWidth="1"/>
    <col min="11274" max="11274" width="37" style="119" customWidth="1"/>
    <col min="11275" max="11275" width="2.28515625" style="119" customWidth="1"/>
    <col min="11276" max="11277" width="23.85546875" style="119" customWidth="1"/>
    <col min="11278" max="11278" width="2.28515625" style="119" customWidth="1"/>
    <col min="11279" max="11280" width="23.85546875" style="119" customWidth="1"/>
    <col min="11281" max="11281" width="6.28515625" style="119" customWidth="1"/>
    <col min="11282" max="11306" width="22.28515625" style="119" customWidth="1"/>
    <col min="11307" max="11520" width="8.85546875" style="119"/>
    <col min="11521" max="11521" width="0" style="119" hidden="1" customWidth="1"/>
    <col min="11522" max="11522" width="14.28515625" style="119" customWidth="1"/>
    <col min="11523" max="11523" width="65.85546875" style="119" customWidth="1"/>
    <col min="11524" max="11525" width="0" style="119" hidden="1" customWidth="1"/>
    <col min="11526" max="11528" width="23.85546875" style="119" customWidth="1"/>
    <col min="11529" max="11529" width="9.140625" style="119" customWidth="1"/>
    <col min="11530" max="11530" width="37" style="119" customWidth="1"/>
    <col min="11531" max="11531" width="2.28515625" style="119" customWidth="1"/>
    <col min="11532" max="11533" width="23.85546875" style="119" customWidth="1"/>
    <col min="11534" max="11534" width="2.28515625" style="119" customWidth="1"/>
    <col min="11535" max="11536" width="23.85546875" style="119" customWidth="1"/>
    <col min="11537" max="11537" width="6.28515625" style="119" customWidth="1"/>
    <col min="11538" max="11562" width="22.28515625" style="119" customWidth="1"/>
    <col min="11563" max="11776" width="8.85546875" style="119"/>
    <col min="11777" max="11777" width="0" style="119" hidden="1" customWidth="1"/>
    <col min="11778" max="11778" width="14.28515625" style="119" customWidth="1"/>
    <col min="11779" max="11779" width="65.85546875" style="119" customWidth="1"/>
    <col min="11780" max="11781" width="0" style="119" hidden="1" customWidth="1"/>
    <col min="11782" max="11784" width="23.85546875" style="119" customWidth="1"/>
    <col min="11785" max="11785" width="9.140625" style="119" customWidth="1"/>
    <col min="11786" max="11786" width="37" style="119" customWidth="1"/>
    <col min="11787" max="11787" width="2.28515625" style="119" customWidth="1"/>
    <col min="11788" max="11789" width="23.85546875" style="119" customWidth="1"/>
    <col min="11790" max="11790" width="2.28515625" style="119" customWidth="1"/>
    <col min="11791" max="11792" width="23.85546875" style="119" customWidth="1"/>
    <col min="11793" max="11793" width="6.28515625" style="119" customWidth="1"/>
    <col min="11794" max="11818" width="22.28515625" style="119" customWidth="1"/>
    <col min="11819" max="12032" width="8.85546875" style="119"/>
    <col min="12033" max="12033" width="0" style="119" hidden="1" customWidth="1"/>
    <col min="12034" max="12034" width="14.28515625" style="119" customWidth="1"/>
    <col min="12035" max="12035" width="65.85546875" style="119" customWidth="1"/>
    <col min="12036" max="12037" width="0" style="119" hidden="1" customWidth="1"/>
    <col min="12038" max="12040" width="23.85546875" style="119" customWidth="1"/>
    <col min="12041" max="12041" width="9.140625" style="119" customWidth="1"/>
    <col min="12042" max="12042" width="37" style="119" customWidth="1"/>
    <col min="12043" max="12043" width="2.28515625" style="119" customWidth="1"/>
    <col min="12044" max="12045" width="23.85546875" style="119" customWidth="1"/>
    <col min="12046" max="12046" width="2.28515625" style="119" customWidth="1"/>
    <col min="12047" max="12048" width="23.85546875" style="119" customWidth="1"/>
    <col min="12049" max="12049" width="6.28515625" style="119" customWidth="1"/>
    <col min="12050" max="12074" width="22.28515625" style="119" customWidth="1"/>
    <col min="12075" max="12288" width="8.85546875" style="119"/>
    <col min="12289" max="12289" width="0" style="119" hidden="1" customWidth="1"/>
    <col min="12290" max="12290" width="14.28515625" style="119" customWidth="1"/>
    <col min="12291" max="12291" width="65.85546875" style="119" customWidth="1"/>
    <col min="12292" max="12293" width="0" style="119" hidden="1" customWidth="1"/>
    <col min="12294" max="12296" width="23.85546875" style="119" customWidth="1"/>
    <col min="12297" max="12297" width="9.140625" style="119" customWidth="1"/>
    <col min="12298" max="12298" width="37" style="119" customWidth="1"/>
    <col min="12299" max="12299" width="2.28515625" style="119" customWidth="1"/>
    <col min="12300" max="12301" width="23.85546875" style="119" customWidth="1"/>
    <col min="12302" max="12302" width="2.28515625" style="119" customWidth="1"/>
    <col min="12303" max="12304" width="23.85546875" style="119" customWidth="1"/>
    <col min="12305" max="12305" width="6.28515625" style="119" customWidth="1"/>
    <col min="12306" max="12330" width="22.28515625" style="119" customWidth="1"/>
    <col min="12331" max="12544" width="8.85546875" style="119"/>
    <col min="12545" max="12545" width="0" style="119" hidden="1" customWidth="1"/>
    <col min="12546" max="12546" width="14.28515625" style="119" customWidth="1"/>
    <col min="12547" max="12547" width="65.85546875" style="119" customWidth="1"/>
    <col min="12548" max="12549" width="0" style="119" hidden="1" customWidth="1"/>
    <col min="12550" max="12552" width="23.85546875" style="119" customWidth="1"/>
    <col min="12553" max="12553" width="9.140625" style="119" customWidth="1"/>
    <col min="12554" max="12554" width="37" style="119" customWidth="1"/>
    <col min="12555" max="12555" width="2.28515625" style="119" customWidth="1"/>
    <col min="12556" max="12557" width="23.85546875" style="119" customWidth="1"/>
    <col min="12558" max="12558" width="2.28515625" style="119" customWidth="1"/>
    <col min="12559" max="12560" width="23.85546875" style="119" customWidth="1"/>
    <col min="12561" max="12561" width="6.28515625" style="119" customWidth="1"/>
    <col min="12562" max="12586" width="22.28515625" style="119" customWidth="1"/>
    <col min="12587" max="12800" width="8.85546875" style="119"/>
    <col min="12801" max="12801" width="0" style="119" hidden="1" customWidth="1"/>
    <col min="12802" max="12802" width="14.28515625" style="119" customWidth="1"/>
    <col min="12803" max="12803" width="65.85546875" style="119" customWidth="1"/>
    <col min="12804" max="12805" width="0" style="119" hidden="1" customWidth="1"/>
    <col min="12806" max="12808" width="23.85546875" style="119" customWidth="1"/>
    <col min="12809" max="12809" width="9.140625" style="119" customWidth="1"/>
    <col min="12810" max="12810" width="37" style="119" customWidth="1"/>
    <col min="12811" max="12811" width="2.28515625" style="119" customWidth="1"/>
    <col min="12812" max="12813" width="23.85546875" style="119" customWidth="1"/>
    <col min="12814" max="12814" width="2.28515625" style="119" customWidth="1"/>
    <col min="12815" max="12816" width="23.85546875" style="119" customWidth="1"/>
    <col min="12817" max="12817" width="6.28515625" style="119" customWidth="1"/>
    <col min="12818" max="12842" width="22.28515625" style="119" customWidth="1"/>
    <col min="12843" max="13056" width="8.85546875" style="119"/>
    <col min="13057" max="13057" width="0" style="119" hidden="1" customWidth="1"/>
    <col min="13058" max="13058" width="14.28515625" style="119" customWidth="1"/>
    <col min="13059" max="13059" width="65.85546875" style="119" customWidth="1"/>
    <col min="13060" max="13061" width="0" style="119" hidden="1" customWidth="1"/>
    <col min="13062" max="13064" width="23.85546875" style="119" customWidth="1"/>
    <col min="13065" max="13065" width="9.140625" style="119" customWidth="1"/>
    <col min="13066" max="13066" width="37" style="119" customWidth="1"/>
    <col min="13067" max="13067" width="2.28515625" style="119" customWidth="1"/>
    <col min="13068" max="13069" width="23.85546875" style="119" customWidth="1"/>
    <col min="13070" max="13070" width="2.28515625" style="119" customWidth="1"/>
    <col min="13071" max="13072" width="23.85546875" style="119" customWidth="1"/>
    <col min="13073" max="13073" width="6.28515625" style="119" customWidth="1"/>
    <col min="13074" max="13098" width="22.28515625" style="119" customWidth="1"/>
    <col min="13099" max="13312" width="8.85546875" style="119"/>
    <col min="13313" max="13313" width="0" style="119" hidden="1" customWidth="1"/>
    <col min="13314" max="13314" width="14.28515625" style="119" customWidth="1"/>
    <col min="13315" max="13315" width="65.85546875" style="119" customWidth="1"/>
    <col min="13316" max="13317" width="0" style="119" hidden="1" customWidth="1"/>
    <col min="13318" max="13320" width="23.85546875" style="119" customWidth="1"/>
    <col min="13321" max="13321" width="9.140625" style="119" customWidth="1"/>
    <col min="13322" max="13322" width="37" style="119" customWidth="1"/>
    <col min="13323" max="13323" width="2.28515625" style="119" customWidth="1"/>
    <col min="13324" max="13325" width="23.85546875" style="119" customWidth="1"/>
    <col min="13326" max="13326" width="2.28515625" style="119" customWidth="1"/>
    <col min="13327" max="13328" width="23.85546875" style="119" customWidth="1"/>
    <col min="13329" max="13329" width="6.28515625" style="119" customWidth="1"/>
    <col min="13330" max="13354" width="22.28515625" style="119" customWidth="1"/>
    <col min="13355" max="13568" width="8.85546875" style="119"/>
    <col min="13569" max="13569" width="0" style="119" hidden="1" customWidth="1"/>
    <col min="13570" max="13570" width="14.28515625" style="119" customWidth="1"/>
    <col min="13571" max="13571" width="65.85546875" style="119" customWidth="1"/>
    <col min="13572" max="13573" width="0" style="119" hidden="1" customWidth="1"/>
    <col min="13574" max="13576" width="23.85546875" style="119" customWidth="1"/>
    <col min="13577" max="13577" width="9.140625" style="119" customWidth="1"/>
    <col min="13578" max="13578" width="37" style="119" customWidth="1"/>
    <col min="13579" max="13579" width="2.28515625" style="119" customWidth="1"/>
    <col min="13580" max="13581" width="23.85546875" style="119" customWidth="1"/>
    <col min="13582" max="13582" width="2.28515625" style="119" customWidth="1"/>
    <col min="13583" max="13584" width="23.85546875" style="119" customWidth="1"/>
    <col min="13585" max="13585" width="6.28515625" style="119" customWidth="1"/>
    <col min="13586" max="13610" width="22.28515625" style="119" customWidth="1"/>
    <col min="13611" max="13824" width="8.85546875" style="119"/>
    <col min="13825" max="13825" width="0" style="119" hidden="1" customWidth="1"/>
    <col min="13826" max="13826" width="14.28515625" style="119" customWidth="1"/>
    <col min="13827" max="13827" width="65.85546875" style="119" customWidth="1"/>
    <col min="13828" max="13829" width="0" style="119" hidden="1" customWidth="1"/>
    <col min="13830" max="13832" width="23.85546875" style="119" customWidth="1"/>
    <col min="13833" max="13833" width="9.140625" style="119" customWidth="1"/>
    <col min="13834" max="13834" width="37" style="119" customWidth="1"/>
    <col min="13835" max="13835" width="2.28515625" style="119" customWidth="1"/>
    <col min="13836" max="13837" width="23.85546875" style="119" customWidth="1"/>
    <col min="13838" max="13838" width="2.28515625" style="119" customWidth="1"/>
    <col min="13839" max="13840" width="23.85546875" style="119" customWidth="1"/>
    <col min="13841" max="13841" width="6.28515625" style="119" customWidth="1"/>
    <col min="13842" max="13866" width="22.28515625" style="119" customWidth="1"/>
    <col min="13867" max="14080" width="8.85546875" style="119"/>
    <col min="14081" max="14081" width="0" style="119" hidden="1" customWidth="1"/>
    <col min="14082" max="14082" width="14.28515625" style="119" customWidth="1"/>
    <col min="14083" max="14083" width="65.85546875" style="119" customWidth="1"/>
    <col min="14084" max="14085" width="0" style="119" hidden="1" customWidth="1"/>
    <col min="14086" max="14088" width="23.85546875" style="119" customWidth="1"/>
    <col min="14089" max="14089" width="9.140625" style="119" customWidth="1"/>
    <col min="14090" max="14090" width="37" style="119" customWidth="1"/>
    <col min="14091" max="14091" width="2.28515625" style="119" customWidth="1"/>
    <col min="14092" max="14093" width="23.85546875" style="119" customWidth="1"/>
    <col min="14094" max="14094" width="2.28515625" style="119" customWidth="1"/>
    <col min="14095" max="14096" width="23.85546875" style="119" customWidth="1"/>
    <col min="14097" max="14097" width="6.28515625" style="119" customWidth="1"/>
    <col min="14098" max="14122" width="22.28515625" style="119" customWidth="1"/>
    <col min="14123" max="14336" width="8.85546875" style="119"/>
    <col min="14337" max="14337" width="0" style="119" hidden="1" customWidth="1"/>
    <col min="14338" max="14338" width="14.28515625" style="119" customWidth="1"/>
    <col min="14339" max="14339" width="65.85546875" style="119" customWidth="1"/>
    <col min="14340" max="14341" width="0" style="119" hidden="1" customWidth="1"/>
    <col min="14342" max="14344" width="23.85546875" style="119" customWidth="1"/>
    <col min="14345" max="14345" width="9.140625" style="119" customWidth="1"/>
    <col min="14346" max="14346" width="37" style="119" customWidth="1"/>
    <col min="14347" max="14347" width="2.28515625" style="119" customWidth="1"/>
    <col min="14348" max="14349" width="23.85546875" style="119" customWidth="1"/>
    <col min="14350" max="14350" width="2.28515625" style="119" customWidth="1"/>
    <col min="14351" max="14352" width="23.85546875" style="119" customWidth="1"/>
    <col min="14353" max="14353" width="6.28515625" style="119" customWidth="1"/>
    <col min="14354" max="14378" width="22.28515625" style="119" customWidth="1"/>
    <col min="14379" max="14592" width="8.85546875" style="119"/>
    <col min="14593" max="14593" width="0" style="119" hidden="1" customWidth="1"/>
    <col min="14594" max="14594" width="14.28515625" style="119" customWidth="1"/>
    <col min="14595" max="14595" width="65.85546875" style="119" customWidth="1"/>
    <col min="14596" max="14597" width="0" style="119" hidden="1" customWidth="1"/>
    <col min="14598" max="14600" width="23.85546875" style="119" customWidth="1"/>
    <col min="14601" max="14601" width="9.140625" style="119" customWidth="1"/>
    <col min="14602" max="14602" width="37" style="119" customWidth="1"/>
    <col min="14603" max="14603" width="2.28515625" style="119" customWidth="1"/>
    <col min="14604" max="14605" width="23.85546875" style="119" customWidth="1"/>
    <col min="14606" max="14606" width="2.28515625" style="119" customWidth="1"/>
    <col min="14607" max="14608" width="23.85546875" style="119" customWidth="1"/>
    <col min="14609" max="14609" width="6.28515625" style="119" customWidth="1"/>
    <col min="14610" max="14634" width="22.28515625" style="119" customWidth="1"/>
    <col min="14635" max="14848" width="8.85546875" style="119"/>
    <col min="14849" max="14849" width="0" style="119" hidden="1" customWidth="1"/>
    <col min="14850" max="14850" width="14.28515625" style="119" customWidth="1"/>
    <col min="14851" max="14851" width="65.85546875" style="119" customWidth="1"/>
    <col min="14852" max="14853" width="0" style="119" hidden="1" customWidth="1"/>
    <col min="14854" max="14856" width="23.85546875" style="119" customWidth="1"/>
    <col min="14857" max="14857" width="9.140625" style="119" customWidth="1"/>
    <col min="14858" max="14858" width="37" style="119" customWidth="1"/>
    <col min="14859" max="14859" width="2.28515625" style="119" customWidth="1"/>
    <col min="14860" max="14861" width="23.85546875" style="119" customWidth="1"/>
    <col min="14862" max="14862" width="2.28515625" style="119" customWidth="1"/>
    <col min="14863" max="14864" width="23.85546875" style="119" customWidth="1"/>
    <col min="14865" max="14865" width="6.28515625" style="119" customWidth="1"/>
    <col min="14866" max="14890" width="22.28515625" style="119" customWidth="1"/>
    <col min="14891" max="15104" width="8.85546875" style="119"/>
    <col min="15105" max="15105" width="0" style="119" hidden="1" customWidth="1"/>
    <col min="15106" max="15106" width="14.28515625" style="119" customWidth="1"/>
    <col min="15107" max="15107" width="65.85546875" style="119" customWidth="1"/>
    <col min="15108" max="15109" width="0" style="119" hidden="1" customWidth="1"/>
    <col min="15110" max="15112" width="23.85546875" style="119" customWidth="1"/>
    <col min="15113" max="15113" width="9.140625" style="119" customWidth="1"/>
    <col min="15114" max="15114" width="37" style="119" customWidth="1"/>
    <col min="15115" max="15115" width="2.28515625" style="119" customWidth="1"/>
    <col min="15116" max="15117" width="23.85546875" style="119" customWidth="1"/>
    <col min="15118" max="15118" width="2.28515625" style="119" customWidth="1"/>
    <col min="15119" max="15120" width="23.85546875" style="119" customWidth="1"/>
    <col min="15121" max="15121" width="6.28515625" style="119" customWidth="1"/>
    <col min="15122" max="15146" width="22.28515625" style="119" customWidth="1"/>
    <col min="15147" max="15360" width="8.85546875" style="119"/>
    <col min="15361" max="15361" width="0" style="119" hidden="1" customWidth="1"/>
    <col min="15362" max="15362" width="14.28515625" style="119" customWidth="1"/>
    <col min="15363" max="15363" width="65.85546875" style="119" customWidth="1"/>
    <col min="15364" max="15365" width="0" style="119" hidden="1" customWidth="1"/>
    <col min="15366" max="15368" width="23.85546875" style="119" customWidth="1"/>
    <col min="15369" max="15369" width="9.140625" style="119" customWidth="1"/>
    <col min="15370" max="15370" width="37" style="119" customWidth="1"/>
    <col min="15371" max="15371" width="2.28515625" style="119" customWidth="1"/>
    <col min="15372" max="15373" width="23.85546875" style="119" customWidth="1"/>
    <col min="15374" max="15374" width="2.28515625" style="119" customWidth="1"/>
    <col min="15375" max="15376" width="23.85546875" style="119" customWidth="1"/>
    <col min="15377" max="15377" width="6.28515625" style="119" customWidth="1"/>
    <col min="15378" max="15402" width="22.28515625" style="119" customWidth="1"/>
    <col min="15403" max="15616" width="8.85546875" style="119"/>
    <col min="15617" max="15617" width="0" style="119" hidden="1" customWidth="1"/>
    <col min="15618" max="15618" width="14.28515625" style="119" customWidth="1"/>
    <col min="15619" max="15619" width="65.85546875" style="119" customWidth="1"/>
    <col min="15620" max="15621" width="0" style="119" hidden="1" customWidth="1"/>
    <col min="15622" max="15624" width="23.85546875" style="119" customWidth="1"/>
    <col min="15625" max="15625" width="9.140625" style="119" customWidth="1"/>
    <col min="15626" max="15626" width="37" style="119" customWidth="1"/>
    <col min="15627" max="15627" width="2.28515625" style="119" customWidth="1"/>
    <col min="15628" max="15629" width="23.85546875" style="119" customWidth="1"/>
    <col min="15630" max="15630" width="2.28515625" style="119" customWidth="1"/>
    <col min="15631" max="15632" width="23.85546875" style="119" customWidth="1"/>
    <col min="15633" max="15633" width="6.28515625" style="119" customWidth="1"/>
    <col min="15634" max="15658" width="22.28515625" style="119" customWidth="1"/>
    <col min="15659" max="15872" width="8.85546875" style="119"/>
    <col min="15873" max="15873" width="0" style="119" hidden="1" customWidth="1"/>
    <col min="15874" max="15874" width="14.28515625" style="119" customWidth="1"/>
    <col min="15875" max="15875" width="65.85546875" style="119" customWidth="1"/>
    <col min="15876" max="15877" width="0" style="119" hidden="1" customWidth="1"/>
    <col min="15878" max="15880" width="23.85546875" style="119" customWidth="1"/>
    <col min="15881" max="15881" width="9.140625" style="119" customWidth="1"/>
    <col min="15882" max="15882" width="37" style="119" customWidth="1"/>
    <col min="15883" max="15883" width="2.28515625" style="119" customWidth="1"/>
    <col min="15884" max="15885" width="23.85546875" style="119" customWidth="1"/>
    <col min="15886" max="15886" width="2.28515625" style="119" customWidth="1"/>
    <col min="15887" max="15888" width="23.85546875" style="119" customWidth="1"/>
    <col min="15889" max="15889" width="6.28515625" style="119" customWidth="1"/>
    <col min="15890" max="15914" width="22.28515625" style="119" customWidth="1"/>
    <col min="15915" max="16128" width="8.85546875" style="119"/>
    <col min="16129" max="16129" width="0" style="119" hidden="1" customWidth="1"/>
    <col min="16130" max="16130" width="14.28515625" style="119" customWidth="1"/>
    <col min="16131" max="16131" width="65.85546875" style="119" customWidth="1"/>
    <col min="16132" max="16133" width="0" style="119" hidden="1" customWidth="1"/>
    <col min="16134" max="16136" width="23.85546875" style="119" customWidth="1"/>
    <col min="16137" max="16137" width="9.140625" style="119" customWidth="1"/>
    <col min="16138" max="16138" width="37" style="119" customWidth="1"/>
    <col min="16139" max="16139" width="2.28515625" style="119" customWidth="1"/>
    <col min="16140" max="16141" width="23.85546875" style="119" customWidth="1"/>
    <col min="16142" max="16142" width="2.28515625" style="119" customWidth="1"/>
    <col min="16143" max="16144" width="23.85546875" style="119" customWidth="1"/>
    <col min="16145" max="16145" width="6.28515625" style="119" customWidth="1"/>
    <col min="16146" max="16170" width="22.28515625" style="119" customWidth="1"/>
    <col min="16171" max="16384" width="8.85546875" style="119"/>
  </cols>
  <sheetData>
    <row r="1" spans="1:43">
      <c r="A1" s="46" t="s">
        <v>50</v>
      </c>
      <c r="B1" s="47" t="s">
        <v>51</v>
      </c>
      <c r="C1" s="48" t="s">
        <v>52</v>
      </c>
      <c r="D1" s="49"/>
      <c r="E1" s="50"/>
      <c r="F1" s="397" t="s">
        <v>50</v>
      </c>
      <c r="G1" s="397" t="s">
        <v>1803</v>
      </c>
      <c r="H1" s="59" t="s">
        <v>55</v>
      </c>
      <c r="I1" s="398" t="s">
        <v>55</v>
      </c>
      <c r="J1" s="398"/>
      <c r="K1" s="399"/>
      <c r="L1" s="400" t="s">
        <v>1804</v>
      </c>
      <c r="M1" s="401" t="s">
        <v>55</v>
      </c>
      <c r="N1" s="402"/>
      <c r="O1" s="400" t="s">
        <v>1805</v>
      </c>
      <c r="P1" s="401" t="s">
        <v>55</v>
      </c>
      <c r="R1" s="403" t="s">
        <v>1806</v>
      </c>
      <c r="S1" s="403" t="s">
        <v>1807</v>
      </c>
      <c r="T1" s="59" t="s">
        <v>1808</v>
      </c>
      <c r="U1" s="59" t="s">
        <v>1809</v>
      </c>
      <c r="V1" s="59" t="s">
        <v>1810</v>
      </c>
      <c r="W1" s="59" t="s">
        <v>1811</v>
      </c>
      <c r="X1" s="59" t="s">
        <v>1812</v>
      </c>
      <c r="Y1" s="59" t="s">
        <v>1813</v>
      </c>
      <c r="Z1" s="59" t="s">
        <v>1814</v>
      </c>
      <c r="AA1" s="59" t="s">
        <v>1815</v>
      </c>
      <c r="AB1" s="59" t="s">
        <v>1816</v>
      </c>
      <c r="AC1" s="59" t="s">
        <v>1817</v>
      </c>
      <c r="AD1" s="59" t="s">
        <v>1803</v>
      </c>
      <c r="AE1" s="403" t="s">
        <v>1818</v>
      </c>
      <c r="AF1" s="59" t="s">
        <v>1819</v>
      </c>
      <c r="AG1" s="59" t="s">
        <v>1820</v>
      </c>
      <c r="AH1" s="59" t="s">
        <v>1821</v>
      </c>
      <c r="AI1" s="59" t="s">
        <v>1822</v>
      </c>
      <c r="AJ1" s="59" t="s">
        <v>1823</v>
      </c>
      <c r="AK1" s="59" t="s">
        <v>1824</v>
      </c>
      <c r="AL1" s="59" t="s">
        <v>1825</v>
      </c>
      <c r="AM1" s="59" t="s">
        <v>1826</v>
      </c>
      <c r="AN1" s="59" t="s">
        <v>1827</v>
      </c>
      <c r="AO1" s="59" t="s">
        <v>1828</v>
      </c>
      <c r="AP1" s="404" t="s">
        <v>1829</v>
      </c>
      <c r="AQ1" s="397"/>
    </row>
    <row r="2" spans="1:43">
      <c r="A2" s="60"/>
      <c r="B2" s="60"/>
      <c r="C2" s="61" t="s">
        <v>87</v>
      </c>
      <c r="D2" s="62"/>
      <c r="E2" s="395"/>
      <c r="F2" s="405"/>
      <c r="G2" s="406"/>
      <c r="J2" s="66"/>
      <c r="K2" s="408"/>
      <c r="L2" s="409"/>
      <c r="M2" s="410"/>
      <c r="N2" s="411"/>
      <c r="O2" s="409"/>
      <c r="P2" s="410"/>
      <c r="Q2" s="67"/>
      <c r="R2" s="412" t="s">
        <v>87</v>
      </c>
      <c r="S2" s="413"/>
      <c r="T2" s="74"/>
      <c r="U2" s="74"/>
      <c r="V2" s="74"/>
      <c r="W2" s="74"/>
      <c r="X2" s="74"/>
      <c r="Y2" s="74"/>
      <c r="Z2" s="74"/>
      <c r="AD2" s="70"/>
      <c r="AE2" s="414" t="s">
        <v>87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415"/>
      <c r="AQ2" s="118"/>
    </row>
    <row r="3" spans="1:43">
      <c r="A3" s="60"/>
      <c r="B3" s="60"/>
      <c r="C3" s="61" t="s">
        <v>1690</v>
      </c>
      <c r="D3" s="71"/>
      <c r="E3" s="72"/>
      <c r="F3" s="405" t="s">
        <v>1690</v>
      </c>
      <c r="G3" s="406"/>
      <c r="L3" s="417"/>
      <c r="M3" s="418"/>
      <c r="O3" s="417"/>
      <c r="P3" s="418"/>
      <c r="R3" s="419"/>
      <c r="S3" s="414"/>
      <c r="T3" s="74"/>
      <c r="U3" s="74"/>
      <c r="V3" s="74"/>
      <c r="W3" s="74"/>
      <c r="X3" s="74"/>
      <c r="Y3" s="74"/>
      <c r="Z3" s="74"/>
      <c r="AD3" s="70"/>
      <c r="AE3" s="414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415"/>
      <c r="AQ3" s="118"/>
    </row>
    <row r="4" spans="1:43" ht="13.5" thickBot="1">
      <c r="A4" s="60"/>
      <c r="B4" s="80" t="s">
        <v>1830</v>
      </c>
      <c r="C4" s="81"/>
      <c r="D4" s="82"/>
      <c r="E4" s="83"/>
      <c r="F4" s="420"/>
      <c r="G4" s="420"/>
      <c r="H4" s="421"/>
      <c r="I4" s="119"/>
      <c r="J4" s="115"/>
      <c r="K4" s="422"/>
      <c r="L4" s="423"/>
      <c r="M4" s="424"/>
      <c r="N4" s="422"/>
      <c r="O4" s="423"/>
      <c r="P4" s="424"/>
      <c r="Q4" s="89"/>
      <c r="R4" s="413" t="s">
        <v>1690</v>
      </c>
      <c r="S4" s="414"/>
      <c r="T4" s="74"/>
      <c r="U4" s="74"/>
      <c r="V4" s="74"/>
      <c r="W4" s="74"/>
      <c r="X4" s="74"/>
      <c r="Y4" s="74"/>
      <c r="Z4" s="74"/>
      <c r="AD4" s="70"/>
      <c r="AE4" s="414" t="s">
        <v>1831</v>
      </c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415"/>
      <c r="AQ4" s="118"/>
    </row>
    <row r="5" spans="1:43" ht="13.5" thickTop="1">
      <c r="A5" s="60"/>
      <c r="B5" s="91" t="s">
        <v>88</v>
      </c>
      <c r="C5" s="92" t="s">
        <v>1832</v>
      </c>
      <c r="D5" s="71"/>
      <c r="E5" s="93"/>
      <c r="F5" s="425" t="s">
        <v>1704</v>
      </c>
      <c r="G5" s="426" t="s">
        <v>1833</v>
      </c>
      <c r="H5" s="405" t="s">
        <v>91</v>
      </c>
      <c r="I5" s="427"/>
      <c r="J5" s="428"/>
      <c r="K5" s="429"/>
      <c r="L5" s="425" t="s">
        <v>110</v>
      </c>
      <c r="M5" s="430" t="s">
        <v>91</v>
      </c>
      <c r="N5" s="429"/>
      <c r="O5" s="425" t="s">
        <v>1703</v>
      </c>
      <c r="P5" s="430" t="s">
        <v>91</v>
      </c>
      <c r="Q5" s="97"/>
      <c r="R5" s="431"/>
      <c r="S5" s="431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431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432"/>
      <c r="AQ5" s="118"/>
    </row>
    <row r="6" spans="1:43" s="153" customFormat="1" ht="13.5" thickBot="1">
      <c r="A6" s="60"/>
      <c r="B6" s="100" t="s">
        <v>95</v>
      </c>
      <c r="C6" s="101" t="s">
        <v>1651</v>
      </c>
      <c r="D6" s="82"/>
      <c r="E6" s="102"/>
      <c r="F6" s="433" t="s">
        <v>1834</v>
      </c>
      <c r="G6" s="433" t="s">
        <v>1835</v>
      </c>
      <c r="H6" s="433" t="s">
        <v>96</v>
      </c>
      <c r="I6" s="105" t="s">
        <v>97</v>
      </c>
      <c r="J6" s="105" t="s">
        <v>98</v>
      </c>
      <c r="K6" s="434"/>
      <c r="L6" s="433" t="s">
        <v>1836</v>
      </c>
      <c r="M6" s="433" t="s">
        <v>96</v>
      </c>
      <c r="N6" s="434"/>
      <c r="O6" s="105" t="s">
        <v>1837</v>
      </c>
      <c r="P6" s="433" t="s">
        <v>96</v>
      </c>
      <c r="Q6" s="107"/>
      <c r="R6" s="435" t="s">
        <v>99</v>
      </c>
      <c r="S6" s="435" t="s">
        <v>100</v>
      </c>
      <c r="T6" s="103" t="s">
        <v>101</v>
      </c>
      <c r="U6" s="103" t="s">
        <v>102</v>
      </c>
      <c r="V6" s="103" t="s">
        <v>103</v>
      </c>
      <c r="W6" s="103" t="s">
        <v>104</v>
      </c>
      <c r="X6" s="103" t="s">
        <v>105</v>
      </c>
      <c r="Y6" s="103" t="s">
        <v>106</v>
      </c>
      <c r="Z6" s="103" t="s">
        <v>107</v>
      </c>
      <c r="AA6" s="103" t="s">
        <v>108</v>
      </c>
      <c r="AB6" s="103" t="s">
        <v>109</v>
      </c>
      <c r="AC6" s="103" t="s">
        <v>110</v>
      </c>
      <c r="AD6" s="103" t="s">
        <v>111</v>
      </c>
      <c r="AE6" s="435" t="s">
        <v>1694</v>
      </c>
      <c r="AF6" s="103" t="s">
        <v>1695</v>
      </c>
      <c r="AG6" s="103" t="s">
        <v>1696</v>
      </c>
      <c r="AH6" s="103" t="s">
        <v>1697</v>
      </c>
      <c r="AI6" s="103" t="s">
        <v>1698</v>
      </c>
      <c r="AJ6" s="103" t="s">
        <v>1699</v>
      </c>
      <c r="AK6" s="103" t="s">
        <v>1700</v>
      </c>
      <c r="AL6" s="103" t="s">
        <v>1701</v>
      </c>
      <c r="AM6" s="103" t="s">
        <v>1702</v>
      </c>
      <c r="AN6" s="103" t="s">
        <v>1703</v>
      </c>
      <c r="AO6" s="103" t="s">
        <v>1704</v>
      </c>
      <c r="AP6" s="436" t="s">
        <v>1705</v>
      </c>
      <c r="AQ6" s="437"/>
    </row>
    <row r="7" spans="1:43" ht="13.5" thickTop="1">
      <c r="A7" s="214"/>
      <c r="B7" s="214"/>
      <c r="C7" s="214"/>
      <c r="D7" s="122"/>
      <c r="E7" s="216"/>
      <c r="F7" s="438"/>
      <c r="G7" s="438"/>
      <c r="H7" s="439"/>
      <c r="J7" s="225"/>
      <c r="K7" s="440"/>
      <c r="L7" s="225"/>
      <c r="M7" s="441"/>
      <c r="N7" s="440"/>
      <c r="O7" s="225"/>
      <c r="P7" s="441"/>
      <c r="Q7" s="216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Q7" s="118"/>
    </row>
    <row r="8" spans="1:43" ht="18">
      <c r="A8" s="214"/>
      <c r="B8" s="60"/>
      <c r="C8" s="110" t="s">
        <v>1838</v>
      </c>
      <c r="D8" s="122"/>
      <c r="E8" s="216"/>
      <c r="F8" s="438"/>
      <c r="G8" s="438"/>
      <c r="H8" s="439"/>
      <c r="J8" s="225"/>
      <c r="K8" s="440"/>
      <c r="L8" s="225"/>
      <c r="M8" s="441"/>
      <c r="N8" s="440"/>
      <c r="O8" s="225"/>
      <c r="P8" s="441"/>
      <c r="Q8" s="216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Q8" s="118"/>
    </row>
    <row r="9" spans="1:43" s="451" customFormat="1">
      <c r="A9" s="444"/>
      <c r="B9" s="445" t="s">
        <v>114</v>
      </c>
      <c r="C9" s="446" t="s">
        <v>1839</v>
      </c>
      <c r="D9" s="447"/>
      <c r="E9" s="448"/>
      <c r="F9" s="449"/>
      <c r="G9" s="449"/>
      <c r="H9" s="450"/>
      <c r="J9" s="452"/>
      <c r="K9" s="453"/>
      <c r="L9" s="454"/>
      <c r="M9" s="455"/>
      <c r="N9" s="456"/>
      <c r="O9" s="454"/>
      <c r="P9" s="455"/>
      <c r="Q9" s="457"/>
      <c r="R9" s="458"/>
      <c r="S9" s="458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8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60"/>
    </row>
    <row r="10" spans="1:43" outlineLevel="2">
      <c r="A10" s="60"/>
      <c r="B10" s="60"/>
      <c r="C10" s="461"/>
      <c r="D10" s="462"/>
      <c r="E10" s="111"/>
      <c r="F10" s="231"/>
      <c r="G10" s="231"/>
      <c r="H10" s="463"/>
      <c r="I10" s="119"/>
      <c r="J10" s="464"/>
      <c r="K10" s="465"/>
      <c r="L10" s="466"/>
      <c r="M10" s="467"/>
      <c r="N10" s="468"/>
      <c r="O10" s="466"/>
      <c r="P10" s="467"/>
      <c r="Q10" s="143"/>
      <c r="R10" s="469"/>
      <c r="S10" s="469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469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470"/>
    </row>
    <row r="11" spans="1:43" outlineLevel="3">
      <c r="A11" s="46" t="s">
        <v>1840</v>
      </c>
      <c r="B11" s="47" t="s">
        <v>1841</v>
      </c>
      <c r="C11" s="48" t="s">
        <v>1842</v>
      </c>
      <c r="D11" s="49"/>
      <c r="E11" s="50"/>
      <c r="F11" s="397">
        <v>2911152787.73</v>
      </c>
      <c r="G11" s="397">
        <v>2837815284.6500001</v>
      </c>
      <c r="H11" s="59">
        <v>73337503.079999924</v>
      </c>
      <c r="I11" s="398">
        <v>2.5842944562561601E-2</v>
      </c>
      <c r="J11" s="398"/>
      <c r="K11" s="399"/>
      <c r="L11" s="400">
        <v>2837289874.25</v>
      </c>
      <c r="M11" s="401">
        <v>73862913.480000019</v>
      </c>
      <c r="N11" s="402"/>
      <c r="O11" s="400">
        <v>2907589659</v>
      </c>
      <c r="P11" s="401">
        <v>3563128.7300000191</v>
      </c>
      <c r="R11" s="403">
        <v>2739638353.5599999</v>
      </c>
      <c r="S11" s="403">
        <v>2747275243.3000002</v>
      </c>
      <c r="T11" s="59">
        <v>2760486629.1799998</v>
      </c>
      <c r="U11" s="59">
        <v>2776251410.9000001</v>
      </c>
      <c r="V11" s="59">
        <v>2787983795.8899999</v>
      </c>
      <c r="W11" s="59">
        <v>2792518891.6399999</v>
      </c>
      <c r="X11" s="59">
        <v>2800201005.1999998</v>
      </c>
      <c r="Y11" s="59">
        <v>2804247342.73</v>
      </c>
      <c r="Z11" s="59">
        <v>2807633174.3400002</v>
      </c>
      <c r="AA11" s="59">
        <v>2816229504.5999999</v>
      </c>
      <c r="AB11" s="59">
        <v>2832608032.1500001</v>
      </c>
      <c r="AC11" s="59">
        <v>2837289874.25</v>
      </c>
      <c r="AD11" s="59">
        <v>2837815284.6500001</v>
      </c>
      <c r="AE11" s="403">
        <v>2841752610.5700002</v>
      </c>
      <c r="AF11" s="59">
        <v>2845707662.8600001</v>
      </c>
      <c r="AG11" s="59">
        <v>2861033419.3699999</v>
      </c>
      <c r="AH11" s="59">
        <v>2872742595.3400002</v>
      </c>
      <c r="AI11" s="59">
        <v>2886920971.5900002</v>
      </c>
      <c r="AJ11" s="59">
        <v>2887903624.1199999</v>
      </c>
      <c r="AK11" s="59">
        <v>2891361077.3899999</v>
      </c>
      <c r="AL11" s="59">
        <v>2898101237.1500001</v>
      </c>
      <c r="AM11" s="59">
        <v>2903161841.8200002</v>
      </c>
      <c r="AN11" s="59">
        <v>2907589659</v>
      </c>
      <c r="AO11" s="59">
        <v>2911152787.73</v>
      </c>
      <c r="AP11" s="404">
        <v>2911152787.73</v>
      </c>
      <c r="AQ11" s="397"/>
    </row>
    <row r="12" spans="1:43" outlineLevel="3">
      <c r="A12" s="46" t="s">
        <v>1843</v>
      </c>
      <c r="B12" s="47" t="s">
        <v>1844</v>
      </c>
      <c r="C12" s="48" t="s">
        <v>1845</v>
      </c>
      <c r="D12" s="49"/>
      <c r="E12" s="50"/>
      <c r="F12" s="397">
        <v>638974.94000000006</v>
      </c>
      <c r="G12" s="397">
        <v>426298.05</v>
      </c>
      <c r="H12" s="59">
        <v>212676.89000000007</v>
      </c>
      <c r="I12" s="398">
        <v>0.49889247675423354</v>
      </c>
      <c r="J12" s="398"/>
      <c r="K12" s="399"/>
      <c r="L12" s="400">
        <v>382529.16000000003</v>
      </c>
      <c r="M12" s="401">
        <v>256445.78000000003</v>
      </c>
      <c r="N12" s="402"/>
      <c r="O12" s="400">
        <v>616642.38</v>
      </c>
      <c r="P12" s="401">
        <v>22332.560000000056</v>
      </c>
      <c r="R12" s="403">
        <v>0</v>
      </c>
      <c r="S12" s="403">
        <v>0</v>
      </c>
      <c r="T12" s="59">
        <v>61769.43</v>
      </c>
      <c r="U12" s="59">
        <v>101691.05</v>
      </c>
      <c r="V12" s="59">
        <v>142361.48000000001</v>
      </c>
      <c r="W12" s="59">
        <v>188407</v>
      </c>
      <c r="X12" s="59">
        <v>263085.14</v>
      </c>
      <c r="Y12" s="59">
        <v>263085.14</v>
      </c>
      <c r="Z12" s="59">
        <v>308564.90000000002</v>
      </c>
      <c r="AA12" s="59">
        <v>365354.16000000003</v>
      </c>
      <c r="AB12" s="59">
        <v>365354.16000000003</v>
      </c>
      <c r="AC12" s="59">
        <v>382529.16000000003</v>
      </c>
      <c r="AD12" s="59">
        <v>426298.05</v>
      </c>
      <c r="AE12" s="403">
        <v>426298.05</v>
      </c>
      <c r="AF12" s="59">
        <v>436522.38</v>
      </c>
      <c r="AG12" s="59">
        <v>453807.43</v>
      </c>
      <c r="AH12" s="59">
        <v>480562.59</v>
      </c>
      <c r="AI12" s="59">
        <v>502225.26</v>
      </c>
      <c r="AJ12" s="59">
        <v>522634.64</v>
      </c>
      <c r="AK12" s="59">
        <v>540311.87</v>
      </c>
      <c r="AL12" s="59">
        <v>574428.67000000004</v>
      </c>
      <c r="AM12" s="59">
        <v>616642.38</v>
      </c>
      <c r="AN12" s="59">
        <v>616642.38</v>
      </c>
      <c r="AO12" s="59">
        <v>638974.94000000006</v>
      </c>
      <c r="AP12" s="404">
        <v>638974.94000000006</v>
      </c>
      <c r="AQ12" s="397"/>
    </row>
    <row r="13" spans="1:43" outlineLevel="3">
      <c r="A13" s="46" t="s">
        <v>1846</v>
      </c>
      <c r="B13" s="47" t="s">
        <v>1847</v>
      </c>
      <c r="C13" s="48" t="s">
        <v>1848</v>
      </c>
      <c r="D13" s="49"/>
      <c r="E13" s="50"/>
      <c r="F13" s="397">
        <v>5718022</v>
      </c>
      <c r="G13" s="397">
        <v>5538561.6399999997</v>
      </c>
      <c r="H13" s="59">
        <v>179460.36000000034</v>
      </c>
      <c r="I13" s="398">
        <v>3.2401979370225147E-2</v>
      </c>
      <c r="J13" s="398"/>
      <c r="K13" s="399"/>
      <c r="L13" s="400">
        <v>5505021.8600000003</v>
      </c>
      <c r="M13" s="401">
        <v>213000.13999999966</v>
      </c>
      <c r="N13" s="402"/>
      <c r="O13" s="400">
        <v>5707447.9900000002</v>
      </c>
      <c r="P13" s="401">
        <v>10574.009999999776</v>
      </c>
      <c r="R13" s="403">
        <v>4418037.83</v>
      </c>
      <c r="S13" s="403">
        <v>4745383.4000000004</v>
      </c>
      <c r="T13" s="59">
        <v>5067331.87</v>
      </c>
      <c r="U13" s="59">
        <v>5124115.4400000004</v>
      </c>
      <c r="V13" s="59">
        <v>5310324.38</v>
      </c>
      <c r="W13" s="59">
        <v>5326092.78</v>
      </c>
      <c r="X13" s="59">
        <v>5329700.51</v>
      </c>
      <c r="Y13" s="59">
        <v>5321073.59</v>
      </c>
      <c r="Z13" s="59">
        <v>5327853.66</v>
      </c>
      <c r="AA13" s="59">
        <v>5334233.07</v>
      </c>
      <c r="AB13" s="59">
        <v>5367457.87</v>
      </c>
      <c r="AC13" s="59">
        <v>5505021.8600000003</v>
      </c>
      <c r="AD13" s="59">
        <v>5538561.6399999997</v>
      </c>
      <c r="AE13" s="403">
        <v>5511083.9299999997</v>
      </c>
      <c r="AF13" s="59">
        <v>5627624.8899999997</v>
      </c>
      <c r="AG13" s="59">
        <v>5567536.6299999999</v>
      </c>
      <c r="AH13" s="59">
        <v>5627347.6299999999</v>
      </c>
      <c r="AI13" s="59">
        <v>5766521.1299999999</v>
      </c>
      <c r="AJ13" s="59">
        <v>5767365.2999999998</v>
      </c>
      <c r="AK13" s="59">
        <v>5764918.5999999996</v>
      </c>
      <c r="AL13" s="59">
        <v>5751425.96</v>
      </c>
      <c r="AM13" s="59">
        <v>5728445.4000000004</v>
      </c>
      <c r="AN13" s="59">
        <v>5707447.9900000002</v>
      </c>
      <c r="AO13" s="59">
        <v>5718022</v>
      </c>
      <c r="AP13" s="404">
        <v>7418377.1299999999</v>
      </c>
      <c r="AQ13" s="397"/>
    </row>
    <row r="14" spans="1:43" outlineLevel="3">
      <c r="A14" s="46" t="s">
        <v>1849</v>
      </c>
      <c r="B14" s="47" t="s">
        <v>1850</v>
      </c>
      <c r="C14" s="48" t="s">
        <v>1851</v>
      </c>
      <c r="D14" s="49"/>
      <c r="E14" s="50"/>
      <c r="F14" s="397">
        <v>-2824233.99</v>
      </c>
      <c r="G14" s="397">
        <v>-2237179.29</v>
      </c>
      <c r="H14" s="59">
        <v>-587054.70000000019</v>
      </c>
      <c r="I14" s="398">
        <v>-0.26240842771255951</v>
      </c>
      <c r="J14" s="398"/>
      <c r="K14" s="399"/>
      <c r="L14" s="400">
        <v>-2205185.64</v>
      </c>
      <c r="M14" s="401">
        <v>-619048.35000000009</v>
      </c>
      <c r="N14" s="402"/>
      <c r="O14" s="400">
        <v>-2749759.38</v>
      </c>
      <c r="P14" s="401">
        <v>-74474.610000000335</v>
      </c>
      <c r="R14" s="403">
        <v>-1758988.81</v>
      </c>
      <c r="S14" s="403">
        <v>-1767292.31</v>
      </c>
      <c r="T14" s="59">
        <v>-1748742.31</v>
      </c>
      <c r="U14" s="59">
        <v>-1808164.81</v>
      </c>
      <c r="V14" s="59">
        <v>-1872665.13</v>
      </c>
      <c r="W14" s="59">
        <v>-1907497.74</v>
      </c>
      <c r="X14" s="59">
        <v>-1971521.97</v>
      </c>
      <c r="Y14" s="59">
        <v>-2017734.01</v>
      </c>
      <c r="Z14" s="59">
        <v>-2065417.84</v>
      </c>
      <c r="AA14" s="59">
        <v>-2084779.65</v>
      </c>
      <c r="AB14" s="59">
        <v>-2159378.71</v>
      </c>
      <c r="AC14" s="59">
        <v>-2205185.64</v>
      </c>
      <c r="AD14" s="59">
        <v>-2237179.29</v>
      </c>
      <c r="AE14" s="403">
        <v>-2283015.2000000002</v>
      </c>
      <c r="AF14" s="59">
        <v>-2353026.0300000003</v>
      </c>
      <c r="AG14" s="59">
        <v>-2367237.0499999998</v>
      </c>
      <c r="AH14" s="59">
        <v>-2430073.64</v>
      </c>
      <c r="AI14" s="59">
        <v>-2469164.63</v>
      </c>
      <c r="AJ14" s="59">
        <v>-2538544.7400000002</v>
      </c>
      <c r="AK14" s="59">
        <v>-2609028.4699999997</v>
      </c>
      <c r="AL14" s="59">
        <v>-2661755.54</v>
      </c>
      <c r="AM14" s="59">
        <v>-2704634.38</v>
      </c>
      <c r="AN14" s="59">
        <v>-2749759.38</v>
      </c>
      <c r="AO14" s="59">
        <v>-2824233.99</v>
      </c>
      <c r="AP14" s="404">
        <v>-4027811.81</v>
      </c>
      <c r="AQ14" s="397"/>
    </row>
    <row r="15" spans="1:43" outlineLevel="3">
      <c r="A15" s="46" t="s">
        <v>1852</v>
      </c>
      <c r="B15" s="47" t="s">
        <v>1853</v>
      </c>
      <c r="C15" s="48" t="s">
        <v>1854</v>
      </c>
      <c r="D15" s="49"/>
      <c r="E15" s="50"/>
      <c r="F15" s="397">
        <v>36556.67</v>
      </c>
      <c r="G15" s="397">
        <v>141113.74</v>
      </c>
      <c r="H15" s="59">
        <v>-104557.06999999999</v>
      </c>
      <c r="I15" s="398">
        <v>-0.74094181048564089</v>
      </c>
      <c r="J15" s="398"/>
      <c r="K15" s="399"/>
      <c r="L15" s="400">
        <v>200396.55000000002</v>
      </c>
      <c r="M15" s="401">
        <v>-163839.88</v>
      </c>
      <c r="N15" s="402"/>
      <c r="O15" s="400">
        <v>1056.17</v>
      </c>
      <c r="P15" s="401">
        <v>35500.5</v>
      </c>
      <c r="R15" s="403">
        <v>644124.32999999996</v>
      </c>
      <c r="S15" s="403">
        <v>417728.60000000003</v>
      </c>
      <c r="T15" s="59">
        <v>269743.3</v>
      </c>
      <c r="U15" s="59">
        <v>366065.54</v>
      </c>
      <c r="V15" s="59">
        <v>49765.17</v>
      </c>
      <c r="W15" s="59">
        <v>3596.2400000000002</v>
      </c>
      <c r="X15" s="59">
        <v>12834.710000000001</v>
      </c>
      <c r="Y15" s="59">
        <v>22025.920000000002</v>
      </c>
      <c r="Z15" s="59">
        <v>182712.33000000002</v>
      </c>
      <c r="AA15" s="59">
        <v>141673.82</v>
      </c>
      <c r="AB15" s="59">
        <v>189048.79</v>
      </c>
      <c r="AC15" s="59">
        <v>200396.55000000002</v>
      </c>
      <c r="AD15" s="59">
        <v>141113.74</v>
      </c>
      <c r="AE15" s="403">
        <v>141113.74</v>
      </c>
      <c r="AF15" s="59">
        <v>141113.74</v>
      </c>
      <c r="AG15" s="59">
        <v>70419.520000000004</v>
      </c>
      <c r="AH15" s="59">
        <v>130099.33</v>
      </c>
      <c r="AI15" s="59">
        <v>15021.7</v>
      </c>
      <c r="AJ15" s="59">
        <v>6904.77</v>
      </c>
      <c r="AK15" s="59">
        <v>45879.67</v>
      </c>
      <c r="AL15" s="59">
        <v>16957.82</v>
      </c>
      <c r="AM15" s="59">
        <v>9830.0400000000009</v>
      </c>
      <c r="AN15" s="59">
        <v>1056.17</v>
      </c>
      <c r="AO15" s="59">
        <v>36556.67</v>
      </c>
      <c r="AP15" s="404">
        <v>0</v>
      </c>
      <c r="AQ15" s="397"/>
    </row>
    <row r="16" spans="1:43" outlineLevel="3">
      <c r="A16" s="46" t="s">
        <v>1855</v>
      </c>
      <c r="B16" s="47" t="s">
        <v>1856</v>
      </c>
      <c r="C16" s="48" t="s">
        <v>1857</v>
      </c>
      <c r="D16" s="49"/>
      <c r="E16" s="50"/>
      <c r="F16" s="397">
        <v>14974568.890000001</v>
      </c>
      <c r="G16" s="397">
        <v>14554777.880000001</v>
      </c>
      <c r="H16" s="59">
        <v>419791.00999999978</v>
      </c>
      <c r="I16" s="398">
        <v>2.8842144721208191E-2</v>
      </c>
      <c r="J16" s="398"/>
      <c r="K16" s="399"/>
      <c r="L16" s="400">
        <v>13913507.77</v>
      </c>
      <c r="M16" s="401">
        <v>1061061.120000001</v>
      </c>
      <c r="N16" s="402"/>
      <c r="O16" s="400">
        <v>14928933.380000001</v>
      </c>
      <c r="P16" s="401">
        <v>45635.509999999776</v>
      </c>
      <c r="R16" s="403">
        <v>11687107.060000001</v>
      </c>
      <c r="S16" s="403">
        <v>11811449.67</v>
      </c>
      <c r="T16" s="59">
        <v>12281713.789999999</v>
      </c>
      <c r="U16" s="59">
        <v>12489107.57</v>
      </c>
      <c r="V16" s="59">
        <v>13387023.9</v>
      </c>
      <c r="W16" s="59">
        <v>13490529.68</v>
      </c>
      <c r="X16" s="59">
        <v>13636398.689999999</v>
      </c>
      <c r="Y16" s="59">
        <v>13722407.58</v>
      </c>
      <c r="Z16" s="59">
        <v>13730880.34</v>
      </c>
      <c r="AA16" s="59">
        <v>13803093</v>
      </c>
      <c r="AB16" s="59">
        <v>13787688.550000001</v>
      </c>
      <c r="AC16" s="59">
        <v>13913507.77</v>
      </c>
      <c r="AD16" s="59">
        <v>14554777.880000001</v>
      </c>
      <c r="AE16" s="403">
        <v>14580344.109999999</v>
      </c>
      <c r="AF16" s="59">
        <v>14733030.09</v>
      </c>
      <c r="AG16" s="59">
        <v>14553854.779999999</v>
      </c>
      <c r="AH16" s="59">
        <v>14571846.369999999</v>
      </c>
      <c r="AI16" s="59">
        <v>14712182.83</v>
      </c>
      <c r="AJ16" s="59">
        <v>14791059.51</v>
      </c>
      <c r="AK16" s="59">
        <v>14856607.52</v>
      </c>
      <c r="AL16" s="59">
        <v>14881422.210000001</v>
      </c>
      <c r="AM16" s="59">
        <v>14823736.4</v>
      </c>
      <c r="AN16" s="59">
        <v>14928933.380000001</v>
      </c>
      <c r="AO16" s="59">
        <v>14974568.890000001</v>
      </c>
      <c r="AP16" s="404">
        <v>15339914.380000001</v>
      </c>
      <c r="AQ16" s="397"/>
    </row>
    <row r="17" spans="1:43" outlineLevel="3">
      <c r="A17" s="46" t="s">
        <v>1858</v>
      </c>
      <c r="B17" s="47" t="s">
        <v>1859</v>
      </c>
      <c r="C17" s="48" t="s">
        <v>1860</v>
      </c>
      <c r="D17" s="49"/>
      <c r="E17" s="50"/>
      <c r="F17" s="397">
        <v>177960.76</v>
      </c>
      <c r="G17" s="397">
        <v>541076.57000000007</v>
      </c>
      <c r="H17" s="59">
        <v>-363115.81000000006</v>
      </c>
      <c r="I17" s="398">
        <v>-0.67109875040421729</v>
      </c>
      <c r="J17" s="398"/>
      <c r="K17" s="399"/>
      <c r="L17" s="400">
        <v>625043.13</v>
      </c>
      <c r="M17" s="401">
        <v>-447082.37</v>
      </c>
      <c r="N17" s="402"/>
      <c r="O17" s="400">
        <v>365710.55</v>
      </c>
      <c r="P17" s="401">
        <v>-187749.78999999998</v>
      </c>
      <c r="R17" s="403">
        <v>275984.94</v>
      </c>
      <c r="S17" s="403">
        <v>634835.23</v>
      </c>
      <c r="T17" s="59">
        <v>349531.15</v>
      </c>
      <c r="U17" s="59">
        <v>611516.44000000006</v>
      </c>
      <c r="V17" s="59">
        <v>471713.78</v>
      </c>
      <c r="W17" s="59">
        <v>430143.88</v>
      </c>
      <c r="X17" s="59">
        <v>363826.3</v>
      </c>
      <c r="Y17" s="59">
        <v>361278.14</v>
      </c>
      <c r="Z17" s="59">
        <v>391602.41000000003</v>
      </c>
      <c r="AA17" s="59">
        <v>362917.22000000003</v>
      </c>
      <c r="AB17" s="59">
        <v>426447.65</v>
      </c>
      <c r="AC17" s="59">
        <v>625043.13</v>
      </c>
      <c r="AD17" s="59">
        <v>541076.57000000007</v>
      </c>
      <c r="AE17" s="403">
        <v>357471.04</v>
      </c>
      <c r="AF17" s="59">
        <v>466013.48</v>
      </c>
      <c r="AG17" s="59">
        <v>254600.19</v>
      </c>
      <c r="AH17" s="59">
        <v>295535.71000000002</v>
      </c>
      <c r="AI17" s="59">
        <v>376279.78</v>
      </c>
      <c r="AJ17" s="59">
        <v>299916.51</v>
      </c>
      <c r="AK17" s="59">
        <v>270290.18</v>
      </c>
      <c r="AL17" s="59">
        <v>190162.27</v>
      </c>
      <c r="AM17" s="59">
        <v>263554.45</v>
      </c>
      <c r="AN17" s="59">
        <v>365710.55</v>
      </c>
      <c r="AO17" s="59">
        <v>177960.76</v>
      </c>
      <c r="AP17" s="404">
        <v>0</v>
      </c>
      <c r="AQ17" s="397"/>
    </row>
    <row r="18" spans="1:43" outlineLevel="3">
      <c r="A18" s="46" t="s">
        <v>1861</v>
      </c>
      <c r="B18" s="47" t="s">
        <v>1862</v>
      </c>
      <c r="C18" s="48" t="s">
        <v>1863</v>
      </c>
      <c r="D18" s="49"/>
      <c r="E18" s="50"/>
      <c r="F18" s="397">
        <v>-4298634.91</v>
      </c>
      <c r="G18" s="397">
        <v>-3160611.35</v>
      </c>
      <c r="H18" s="59">
        <v>-1138023.56</v>
      </c>
      <c r="I18" s="398">
        <v>-0.36006437805141717</v>
      </c>
      <c r="J18" s="398"/>
      <c r="K18" s="399"/>
      <c r="L18" s="400">
        <v>-3000242</v>
      </c>
      <c r="M18" s="401">
        <v>-1298392.9100000001</v>
      </c>
      <c r="N18" s="402"/>
      <c r="O18" s="400">
        <v>-4301472.84</v>
      </c>
      <c r="P18" s="401">
        <v>2837.929999999702</v>
      </c>
      <c r="R18" s="403">
        <v>-1835805.44</v>
      </c>
      <c r="S18" s="403">
        <v>-1990080.21</v>
      </c>
      <c r="T18" s="59">
        <v>-2097196.21</v>
      </c>
      <c r="U18" s="59">
        <v>-2255261.54</v>
      </c>
      <c r="V18" s="59">
        <v>-2413794.2200000002</v>
      </c>
      <c r="W18" s="59">
        <v>-2494803.54</v>
      </c>
      <c r="X18" s="59">
        <v>-2622144.27</v>
      </c>
      <c r="Y18" s="59">
        <v>-2773508.63</v>
      </c>
      <c r="Z18" s="59">
        <v>-2851378.66</v>
      </c>
      <c r="AA18" s="59">
        <v>-2952440.12</v>
      </c>
      <c r="AB18" s="59">
        <v>-2921825.46</v>
      </c>
      <c r="AC18" s="59">
        <v>-3000242</v>
      </c>
      <c r="AD18" s="59">
        <v>-3160611.35</v>
      </c>
      <c r="AE18" s="403">
        <v>-3159579.62</v>
      </c>
      <c r="AF18" s="59">
        <v>-3314165.02</v>
      </c>
      <c r="AG18" s="59">
        <v>-3290952.57</v>
      </c>
      <c r="AH18" s="59">
        <v>-3428056.31</v>
      </c>
      <c r="AI18" s="59">
        <v>-3587578.42</v>
      </c>
      <c r="AJ18" s="59">
        <v>-3739297.5300000003</v>
      </c>
      <c r="AK18" s="59">
        <v>-3886373.0700000003</v>
      </c>
      <c r="AL18" s="59">
        <v>-4007803.15</v>
      </c>
      <c r="AM18" s="59">
        <v>-4126625.68</v>
      </c>
      <c r="AN18" s="59">
        <v>-4301472.84</v>
      </c>
      <c r="AO18" s="59">
        <v>-4298634.91</v>
      </c>
      <c r="AP18" s="404">
        <v>-4336676.49</v>
      </c>
      <c r="AQ18" s="397"/>
    </row>
    <row r="19" spans="1:43" outlineLevel="2">
      <c r="A19" s="119" t="s">
        <v>1864</v>
      </c>
      <c r="B19" s="471" t="s">
        <v>27</v>
      </c>
      <c r="C19" s="121" t="s">
        <v>1865</v>
      </c>
      <c r="D19" s="472"/>
      <c r="E19" s="143"/>
      <c r="F19" s="473">
        <v>2925576002.0900006</v>
      </c>
      <c r="G19" s="473">
        <v>2853619321.8900003</v>
      </c>
      <c r="H19" s="473">
        <v>71956680.200000286</v>
      </c>
      <c r="I19" s="144">
        <v>2.5215935302940883E-2</v>
      </c>
      <c r="J19" s="474"/>
      <c r="K19" s="468"/>
      <c r="L19" s="473">
        <v>2852710945.0800004</v>
      </c>
      <c r="M19" s="475">
        <v>72865057.010000229</v>
      </c>
      <c r="N19" s="468"/>
      <c r="O19" s="473">
        <v>2922158217.25</v>
      </c>
      <c r="P19" s="475">
        <v>3417784.8400006294</v>
      </c>
      <c r="Q19" s="473"/>
      <c r="R19" s="469">
        <v>2753068813.4699998</v>
      </c>
      <c r="S19" s="469">
        <v>2761127267.6800003</v>
      </c>
      <c r="T19" s="473">
        <v>2774670780.1999998</v>
      </c>
      <c r="U19" s="473">
        <v>2790880480.5900006</v>
      </c>
      <c r="V19" s="473">
        <v>2803058525.2500005</v>
      </c>
      <c r="W19" s="473">
        <v>2807555359.9400001</v>
      </c>
      <c r="X19" s="473">
        <v>2815213184.3100004</v>
      </c>
      <c r="Y19" s="473">
        <v>2819145970.4599996</v>
      </c>
      <c r="Z19" s="473">
        <v>2822657991.48</v>
      </c>
      <c r="AA19" s="473">
        <v>2831199556.0999999</v>
      </c>
      <c r="AB19" s="473">
        <v>2847662825</v>
      </c>
      <c r="AC19" s="473">
        <v>2852710945.0800004</v>
      </c>
      <c r="AD19" s="473">
        <v>2853619321.8900003</v>
      </c>
      <c r="AE19" s="469">
        <v>2857326326.6200004</v>
      </c>
      <c r="AF19" s="473">
        <v>2861444776.3899999</v>
      </c>
      <c r="AG19" s="473">
        <v>2876275448.2999997</v>
      </c>
      <c r="AH19" s="473">
        <v>2887989857.0200005</v>
      </c>
      <c r="AI19" s="473">
        <v>2902236459.2400002</v>
      </c>
      <c r="AJ19" s="473">
        <v>2903013662.5800004</v>
      </c>
      <c r="AK19" s="473">
        <v>2906343683.6899996</v>
      </c>
      <c r="AL19" s="473">
        <v>2912846075.3900003</v>
      </c>
      <c r="AM19" s="473">
        <v>2917772790.4300003</v>
      </c>
      <c r="AN19" s="473">
        <v>2922158217.25</v>
      </c>
      <c r="AO19" s="473">
        <v>2925576002.0900006</v>
      </c>
      <c r="AP19" s="470">
        <v>2926185565.8800006</v>
      </c>
    </row>
    <row r="20" spans="1:43" outlineLevel="2">
      <c r="A20" s="119"/>
      <c r="B20" s="471" t="s">
        <v>27</v>
      </c>
      <c r="C20" s="121"/>
      <c r="D20" s="472"/>
      <c r="E20" s="143"/>
      <c r="F20" s="473"/>
      <c r="G20" s="473"/>
      <c r="H20" s="473">
        <v>0</v>
      </c>
      <c r="I20" s="144">
        <v>0</v>
      </c>
      <c r="J20" s="474"/>
      <c r="K20" s="468"/>
      <c r="L20" s="473"/>
      <c r="M20" s="475">
        <v>0</v>
      </c>
      <c r="N20" s="468"/>
      <c r="O20" s="473"/>
      <c r="P20" s="475">
        <v>0</v>
      </c>
      <c r="Q20" s="473"/>
      <c r="R20" s="469"/>
      <c r="S20" s="469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69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0"/>
    </row>
    <row r="21" spans="1:43" outlineLevel="2">
      <c r="A21" s="119" t="s">
        <v>1866</v>
      </c>
      <c r="B21" s="471" t="s">
        <v>27</v>
      </c>
      <c r="C21" s="121" t="s">
        <v>1867</v>
      </c>
      <c r="D21" s="472"/>
      <c r="E21" s="143"/>
      <c r="F21" s="473">
        <v>0</v>
      </c>
      <c r="G21" s="473">
        <v>0</v>
      </c>
      <c r="H21" s="473">
        <v>0</v>
      </c>
      <c r="I21" s="144">
        <v>0</v>
      </c>
      <c r="J21" s="474"/>
      <c r="K21" s="468"/>
      <c r="L21" s="473">
        <v>0</v>
      </c>
      <c r="M21" s="475">
        <v>0</v>
      </c>
      <c r="N21" s="468"/>
      <c r="O21" s="473">
        <v>0</v>
      </c>
      <c r="P21" s="475">
        <v>0</v>
      </c>
      <c r="Q21" s="473"/>
      <c r="R21" s="469">
        <v>0</v>
      </c>
      <c r="S21" s="469">
        <v>0</v>
      </c>
      <c r="T21" s="473">
        <v>0</v>
      </c>
      <c r="U21" s="473">
        <v>0</v>
      </c>
      <c r="V21" s="473">
        <v>0</v>
      </c>
      <c r="W21" s="473">
        <v>0</v>
      </c>
      <c r="X21" s="473">
        <v>0</v>
      </c>
      <c r="Y21" s="473">
        <v>0</v>
      </c>
      <c r="Z21" s="473">
        <v>0</v>
      </c>
      <c r="AA21" s="473">
        <v>0</v>
      </c>
      <c r="AB21" s="473">
        <v>0</v>
      </c>
      <c r="AC21" s="473">
        <v>0</v>
      </c>
      <c r="AD21" s="473">
        <v>0</v>
      </c>
      <c r="AE21" s="469">
        <v>0</v>
      </c>
      <c r="AF21" s="473">
        <v>0</v>
      </c>
      <c r="AG21" s="473">
        <v>0</v>
      </c>
      <c r="AH21" s="473">
        <v>0</v>
      </c>
      <c r="AI21" s="473">
        <v>0</v>
      </c>
      <c r="AJ21" s="473">
        <v>0</v>
      </c>
      <c r="AK21" s="473">
        <v>0</v>
      </c>
      <c r="AL21" s="473">
        <v>0</v>
      </c>
      <c r="AM21" s="473">
        <v>0</v>
      </c>
      <c r="AN21" s="473">
        <v>0</v>
      </c>
      <c r="AO21" s="473">
        <v>0</v>
      </c>
      <c r="AP21" s="470">
        <v>0</v>
      </c>
    </row>
    <row r="22" spans="1:43" outlineLevel="2">
      <c r="A22" s="119"/>
      <c r="B22" s="471" t="s">
        <v>27</v>
      </c>
      <c r="C22" s="121"/>
      <c r="D22" s="472"/>
      <c r="E22" s="143"/>
      <c r="F22" s="473"/>
      <c r="G22" s="473"/>
      <c r="H22" s="473">
        <v>0</v>
      </c>
      <c r="I22" s="144">
        <v>0</v>
      </c>
      <c r="J22" s="474"/>
      <c r="K22" s="468"/>
      <c r="L22" s="473"/>
      <c r="M22" s="475">
        <v>0</v>
      </c>
      <c r="N22" s="468"/>
      <c r="O22" s="473"/>
      <c r="P22" s="475">
        <v>0</v>
      </c>
      <c r="Q22" s="473"/>
      <c r="R22" s="469"/>
      <c r="S22" s="469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69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0"/>
    </row>
    <row r="23" spans="1:43" outlineLevel="2">
      <c r="A23" s="119" t="s">
        <v>1868</v>
      </c>
      <c r="B23" s="471" t="s">
        <v>27</v>
      </c>
      <c r="C23" s="121" t="s">
        <v>1869</v>
      </c>
      <c r="D23" s="472"/>
      <c r="E23" s="143"/>
      <c r="F23" s="473">
        <v>0</v>
      </c>
      <c r="G23" s="473">
        <v>0</v>
      </c>
      <c r="H23" s="473">
        <v>0</v>
      </c>
      <c r="I23" s="144">
        <v>0</v>
      </c>
      <c r="J23" s="474"/>
      <c r="K23" s="468"/>
      <c r="L23" s="473">
        <v>0</v>
      </c>
      <c r="M23" s="475">
        <v>0</v>
      </c>
      <c r="N23" s="468"/>
      <c r="O23" s="473">
        <v>0</v>
      </c>
      <c r="P23" s="475">
        <v>0</v>
      </c>
      <c r="Q23" s="473"/>
      <c r="R23" s="469">
        <v>0</v>
      </c>
      <c r="S23" s="469">
        <v>0</v>
      </c>
      <c r="T23" s="473">
        <v>0</v>
      </c>
      <c r="U23" s="473">
        <v>0</v>
      </c>
      <c r="V23" s="473">
        <v>0</v>
      </c>
      <c r="W23" s="473">
        <v>0</v>
      </c>
      <c r="X23" s="473">
        <v>0</v>
      </c>
      <c r="Y23" s="473">
        <v>0</v>
      </c>
      <c r="Z23" s="473">
        <v>0</v>
      </c>
      <c r="AA23" s="473">
        <v>0</v>
      </c>
      <c r="AB23" s="473">
        <v>0</v>
      </c>
      <c r="AC23" s="473">
        <v>0</v>
      </c>
      <c r="AD23" s="473">
        <v>0</v>
      </c>
      <c r="AE23" s="469">
        <v>0</v>
      </c>
      <c r="AF23" s="473">
        <v>0</v>
      </c>
      <c r="AG23" s="473">
        <v>0</v>
      </c>
      <c r="AH23" s="473">
        <v>0</v>
      </c>
      <c r="AI23" s="473">
        <v>0</v>
      </c>
      <c r="AJ23" s="473">
        <v>0</v>
      </c>
      <c r="AK23" s="473">
        <v>0</v>
      </c>
      <c r="AL23" s="473">
        <v>0</v>
      </c>
      <c r="AM23" s="473">
        <v>0</v>
      </c>
      <c r="AN23" s="473">
        <v>0</v>
      </c>
      <c r="AO23" s="473">
        <v>0</v>
      </c>
      <c r="AP23" s="470">
        <v>0</v>
      </c>
    </row>
    <row r="24" spans="1:43" outlineLevel="2">
      <c r="A24" s="119"/>
      <c r="B24" s="471" t="s">
        <v>27</v>
      </c>
      <c r="C24" s="121"/>
      <c r="D24" s="472"/>
      <c r="E24" s="143"/>
      <c r="F24" s="473"/>
      <c r="G24" s="473"/>
      <c r="H24" s="473">
        <v>0</v>
      </c>
      <c r="I24" s="144">
        <v>0</v>
      </c>
      <c r="J24" s="474"/>
      <c r="K24" s="468"/>
      <c r="L24" s="473"/>
      <c r="M24" s="475">
        <v>0</v>
      </c>
      <c r="N24" s="468"/>
      <c r="O24" s="473"/>
      <c r="P24" s="475">
        <v>0</v>
      </c>
      <c r="Q24" s="473"/>
      <c r="R24" s="469"/>
      <c r="S24" s="469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69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0"/>
    </row>
    <row r="25" spans="1:43" outlineLevel="2">
      <c r="A25" s="119" t="s">
        <v>1870</v>
      </c>
      <c r="B25" s="471" t="s">
        <v>27</v>
      </c>
      <c r="C25" s="121" t="s">
        <v>1871</v>
      </c>
      <c r="D25" s="472"/>
      <c r="E25" s="143"/>
      <c r="F25" s="473">
        <v>0</v>
      </c>
      <c r="G25" s="473">
        <v>0</v>
      </c>
      <c r="H25" s="473">
        <v>0</v>
      </c>
      <c r="I25" s="144">
        <v>0</v>
      </c>
      <c r="J25" s="474"/>
      <c r="K25" s="468"/>
      <c r="L25" s="473">
        <v>0</v>
      </c>
      <c r="M25" s="475">
        <v>0</v>
      </c>
      <c r="N25" s="468"/>
      <c r="O25" s="473">
        <v>0</v>
      </c>
      <c r="P25" s="475">
        <v>0</v>
      </c>
      <c r="Q25" s="473"/>
      <c r="R25" s="469">
        <v>0</v>
      </c>
      <c r="S25" s="469">
        <v>0</v>
      </c>
      <c r="T25" s="473">
        <v>0</v>
      </c>
      <c r="U25" s="473">
        <v>0</v>
      </c>
      <c r="V25" s="473">
        <v>0</v>
      </c>
      <c r="W25" s="473">
        <v>0</v>
      </c>
      <c r="X25" s="473">
        <v>0</v>
      </c>
      <c r="Y25" s="473">
        <v>0</v>
      </c>
      <c r="Z25" s="473">
        <v>0</v>
      </c>
      <c r="AA25" s="473">
        <v>0</v>
      </c>
      <c r="AB25" s="473">
        <v>0</v>
      </c>
      <c r="AC25" s="473">
        <v>0</v>
      </c>
      <c r="AD25" s="473">
        <v>0</v>
      </c>
      <c r="AE25" s="469">
        <v>0</v>
      </c>
      <c r="AF25" s="473">
        <v>0</v>
      </c>
      <c r="AG25" s="473">
        <v>0</v>
      </c>
      <c r="AH25" s="473">
        <v>0</v>
      </c>
      <c r="AI25" s="473">
        <v>0</v>
      </c>
      <c r="AJ25" s="473">
        <v>0</v>
      </c>
      <c r="AK25" s="473">
        <v>0</v>
      </c>
      <c r="AL25" s="473">
        <v>0</v>
      </c>
      <c r="AM25" s="473">
        <v>0</v>
      </c>
      <c r="AN25" s="473">
        <v>0</v>
      </c>
      <c r="AO25" s="473">
        <v>0</v>
      </c>
      <c r="AP25" s="470">
        <v>0</v>
      </c>
    </row>
    <row r="26" spans="1:43" outlineLevel="2">
      <c r="A26" s="119"/>
      <c r="B26" s="471" t="s">
        <v>27</v>
      </c>
      <c r="C26" s="121"/>
      <c r="D26" s="472"/>
      <c r="E26" s="143"/>
      <c r="F26" s="473"/>
      <c r="G26" s="473"/>
      <c r="H26" s="473">
        <v>0</v>
      </c>
      <c r="I26" s="144">
        <v>0</v>
      </c>
      <c r="J26" s="474"/>
      <c r="K26" s="468"/>
      <c r="L26" s="473"/>
      <c r="M26" s="475">
        <v>0</v>
      </c>
      <c r="N26" s="468"/>
      <c r="O26" s="473"/>
      <c r="P26" s="475">
        <v>0</v>
      </c>
      <c r="Q26" s="473"/>
      <c r="R26" s="469"/>
      <c r="S26" s="469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69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0"/>
    </row>
    <row r="27" spans="1:43" outlineLevel="3">
      <c r="A27" s="46" t="s">
        <v>1872</v>
      </c>
      <c r="B27" s="47" t="s">
        <v>1873</v>
      </c>
      <c r="C27" s="48" t="s">
        <v>1874</v>
      </c>
      <c r="D27" s="49"/>
      <c r="E27" s="50"/>
      <c r="F27" s="397">
        <v>556145.38</v>
      </c>
      <c r="G27" s="397">
        <v>556145.38</v>
      </c>
      <c r="H27" s="59">
        <v>0</v>
      </c>
      <c r="I27" s="398">
        <v>0</v>
      </c>
      <c r="J27" s="398"/>
      <c r="K27" s="399"/>
      <c r="L27" s="400">
        <v>556145.38</v>
      </c>
      <c r="M27" s="401">
        <v>0</v>
      </c>
      <c r="N27" s="402"/>
      <c r="O27" s="400">
        <v>556145.38</v>
      </c>
      <c r="P27" s="401">
        <v>0</v>
      </c>
      <c r="R27" s="403">
        <v>556145.38</v>
      </c>
      <c r="S27" s="403">
        <v>556145.38</v>
      </c>
      <c r="T27" s="59">
        <v>556145.38</v>
      </c>
      <c r="U27" s="59">
        <v>556145.38</v>
      </c>
      <c r="V27" s="59">
        <v>556145.38</v>
      </c>
      <c r="W27" s="59">
        <v>556145.38</v>
      </c>
      <c r="X27" s="59">
        <v>556145.38</v>
      </c>
      <c r="Y27" s="59">
        <v>556145.38</v>
      </c>
      <c r="Z27" s="59">
        <v>556145.38</v>
      </c>
      <c r="AA27" s="59">
        <v>556145.38</v>
      </c>
      <c r="AB27" s="59">
        <v>556145.38</v>
      </c>
      <c r="AC27" s="59">
        <v>556145.38</v>
      </c>
      <c r="AD27" s="59">
        <v>556145.38</v>
      </c>
      <c r="AE27" s="403">
        <v>556145.38</v>
      </c>
      <c r="AF27" s="59">
        <v>556145.38</v>
      </c>
      <c r="AG27" s="59">
        <v>556145.38</v>
      </c>
      <c r="AH27" s="59">
        <v>556145.38</v>
      </c>
      <c r="AI27" s="59">
        <v>556145.38</v>
      </c>
      <c r="AJ27" s="59">
        <v>556145.38</v>
      </c>
      <c r="AK27" s="59">
        <v>556145.38</v>
      </c>
      <c r="AL27" s="59">
        <v>556145.38</v>
      </c>
      <c r="AM27" s="59">
        <v>556145.38</v>
      </c>
      <c r="AN27" s="59">
        <v>556145.38</v>
      </c>
      <c r="AO27" s="59">
        <v>556145.38</v>
      </c>
      <c r="AP27" s="404">
        <v>556145.38</v>
      </c>
      <c r="AQ27" s="397"/>
    </row>
    <row r="28" spans="1:43" outlineLevel="2">
      <c r="A28" s="119" t="s">
        <v>1875</v>
      </c>
      <c r="B28" s="471" t="s">
        <v>27</v>
      </c>
      <c r="C28" s="121" t="s">
        <v>1876</v>
      </c>
      <c r="D28" s="472"/>
      <c r="E28" s="143"/>
      <c r="F28" s="473">
        <v>556145.38</v>
      </c>
      <c r="G28" s="473">
        <v>556145.38</v>
      </c>
      <c r="H28" s="473">
        <v>0</v>
      </c>
      <c r="I28" s="144">
        <v>0</v>
      </c>
      <c r="J28" s="474"/>
      <c r="K28" s="468"/>
      <c r="L28" s="473">
        <v>556145.38</v>
      </c>
      <c r="M28" s="475">
        <v>0</v>
      </c>
      <c r="N28" s="468"/>
      <c r="O28" s="473">
        <v>556145.38</v>
      </c>
      <c r="P28" s="475">
        <v>0</v>
      </c>
      <c r="Q28" s="473"/>
      <c r="R28" s="469">
        <v>556145.38</v>
      </c>
      <c r="S28" s="469">
        <v>556145.38</v>
      </c>
      <c r="T28" s="473">
        <v>556145.38</v>
      </c>
      <c r="U28" s="473">
        <v>556145.38</v>
      </c>
      <c r="V28" s="473">
        <v>556145.38</v>
      </c>
      <c r="W28" s="473">
        <v>556145.38</v>
      </c>
      <c r="X28" s="473">
        <v>556145.38</v>
      </c>
      <c r="Y28" s="473">
        <v>556145.38</v>
      </c>
      <c r="Z28" s="473">
        <v>556145.38</v>
      </c>
      <c r="AA28" s="473">
        <v>556145.38</v>
      </c>
      <c r="AB28" s="473">
        <v>556145.38</v>
      </c>
      <c r="AC28" s="473">
        <v>556145.38</v>
      </c>
      <c r="AD28" s="473">
        <v>556145.38</v>
      </c>
      <c r="AE28" s="469">
        <v>556145.38</v>
      </c>
      <c r="AF28" s="473">
        <v>556145.38</v>
      </c>
      <c r="AG28" s="473">
        <v>556145.38</v>
      </c>
      <c r="AH28" s="473">
        <v>556145.38</v>
      </c>
      <c r="AI28" s="473">
        <v>556145.38</v>
      </c>
      <c r="AJ28" s="473">
        <v>556145.38</v>
      </c>
      <c r="AK28" s="473">
        <v>556145.38</v>
      </c>
      <c r="AL28" s="473">
        <v>556145.38</v>
      </c>
      <c r="AM28" s="473">
        <v>556145.38</v>
      </c>
      <c r="AN28" s="473">
        <v>556145.38</v>
      </c>
      <c r="AO28" s="473">
        <v>556145.38</v>
      </c>
      <c r="AP28" s="470">
        <v>556145.38</v>
      </c>
    </row>
    <row r="29" spans="1:43" outlineLevel="2">
      <c r="A29" s="119"/>
      <c r="B29" s="471" t="s">
        <v>27</v>
      </c>
      <c r="C29" s="121"/>
      <c r="D29" s="472"/>
      <c r="E29" s="143"/>
      <c r="F29" s="473"/>
      <c r="G29" s="473"/>
      <c r="H29" s="473">
        <v>0</v>
      </c>
      <c r="I29" s="144">
        <v>0</v>
      </c>
      <c r="J29" s="474"/>
      <c r="K29" s="468"/>
      <c r="L29" s="473"/>
      <c r="M29" s="475">
        <v>0</v>
      </c>
      <c r="N29" s="468"/>
      <c r="O29" s="473"/>
      <c r="P29" s="475">
        <v>0</v>
      </c>
      <c r="Q29" s="473"/>
      <c r="R29" s="469"/>
      <c r="S29" s="469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69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0"/>
    </row>
    <row r="30" spans="1:43" outlineLevel="3">
      <c r="A30" s="46" t="s">
        <v>1877</v>
      </c>
      <c r="B30" s="47" t="s">
        <v>1878</v>
      </c>
      <c r="C30" s="48" t="s">
        <v>1879</v>
      </c>
      <c r="D30" s="49"/>
      <c r="E30" s="50"/>
      <c r="F30" s="397">
        <v>190408700.34</v>
      </c>
      <c r="G30" s="397">
        <v>158678106.05000001</v>
      </c>
      <c r="H30" s="59">
        <v>31730594.289999992</v>
      </c>
      <c r="I30" s="398">
        <v>0.19996832001512277</v>
      </c>
      <c r="J30" s="398"/>
      <c r="K30" s="399"/>
      <c r="L30" s="400">
        <v>126372030.81999999</v>
      </c>
      <c r="M30" s="401">
        <v>64036669.520000011</v>
      </c>
      <c r="N30" s="402"/>
      <c r="O30" s="400">
        <v>171475804.77000001</v>
      </c>
      <c r="P30" s="401">
        <v>18932895.569999993</v>
      </c>
      <c r="R30" s="403">
        <v>126603497.67</v>
      </c>
      <c r="S30" s="403">
        <v>125303431.48</v>
      </c>
      <c r="T30" s="59">
        <v>130220980.88</v>
      </c>
      <c r="U30" s="59">
        <v>127412236.7</v>
      </c>
      <c r="V30" s="59">
        <v>122129484.06</v>
      </c>
      <c r="W30" s="59">
        <v>130376625.73999999</v>
      </c>
      <c r="X30" s="59">
        <v>129274767.83</v>
      </c>
      <c r="Y30" s="59">
        <v>136082298.22</v>
      </c>
      <c r="Z30" s="59">
        <v>141243815.27000001</v>
      </c>
      <c r="AA30" s="59">
        <v>135970217.11000001</v>
      </c>
      <c r="AB30" s="59">
        <v>124667244.89</v>
      </c>
      <c r="AC30" s="59">
        <v>126372030.81999999</v>
      </c>
      <c r="AD30" s="59">
        <v>158678106.05000001</v>
      </c>
      <c r="AE30" s="403">
        <v>164289437.31999999</v>
      </c>
      <c r="AF30" s="59">
        <v>172492767.34</v>
      </c>
      <c r="AG30" s="59">
        <v>167615343.80000001</v>
      </c>
      <c r="AH30" s="59">
        <v>158878377.09</v>
      </c>
      <c r="AI30" s="59">
        <v>149944704.15000001</v>
      </c>
      <c r="AJ30" s="59">
        <v>151732719.22</v>
      </c>
      <c r="AK30" s="59">
        <v>151759182.84</v>
      </c>
      <c r="AL30" s="59">
        <v>150213056.36000001</v>
      </c>
      <c r="AM30" s="59">
        <v>150462284.83000001</v>
      </c>
      <c r="AN30" s="59">
        <v>171475804.77000001</v>
      </c>
      <c r="AO30" s="59">
        <v>190408700.34</v>
      </c>
      <c r="AP30" s="404">
        <v>190408700.34</v>
      </c>
      <c r="AQ30" s="397"/>
    </row>
    <row r="31" spans="1:43" outlineLevel="3">
      <c r="A31" s="46" t="s">
        <v>1880</v>
      </c>
      <c r="B31" s="47" t="s">
        <v>1881</v>
      </c>
      <c r="C31" s="48" t="s">
        <v>1882</v>
      </c>
      <c r="D31" s="49"/>
      <c r="E31" s="50"/>
      <c r="F31" s="397">
        <v>23016.91</v>
      </c>
      <c r="G31" s="397">
        <v>0</v>
      </c>
      <c r="H31" s="59">
        <v>23016.91</v>
      </c>
      <c r="I31" s="398" t="s">
        <v>157</v>
      </c>
      <c r="J31" s="398"/>
      <c r="K31" s="399"/>
      <c r="L31" s="400">
        <v>15063.720000000001</v>
      </c>
      <c r="M31" s="401">
        <v>7953.1899999999987</v>
      </c>
      <c r="N31" s="402"/>
      <c r="O31" s="400">
        <v>22332.560000000001</v>
      </c>
      <c r="P31" s="401">
        <v>684.34999999999854</v>
      </c>
      <c r="R31" s="403">
        <v>0</v>
      </c>
      <c r="S31" s="403">
        <v>61769.43</v>
      </c>
      <c r="T31" s="59">
        <v>39921.620000000003</v>
      </c>
      <c r="U31" s="59">
        <v>40670.43</v>
      </c>
      <c r="V31" s="59">
        <v>46045.520000000004</v>
      </c>
      <c r="W31" s="59">
        <v>28628.690000000002</v>
      </c>
      <c r="X31" s="59">
        <v>0</v>
      </c>
      <c r="Y31" s="59">
        <v>45479.76</v>
      </c>
      <c r="Z31" s="59">
        <v>22849.010000000002</v>
      </c>
      <c r="AA31" s="59">
        <v>0</v>
      </c>
      <c r="AB31" s="59">
        <v>17175</v>
      </c>
      <c r="AC31" s="59">
        <v>15063.720000000001</v>
      </c>
      <c r="AD31" s="59">
        <v>0</v>
      </c>
      <c r="AE31" s="403">
        <v>10224.33</v>
      </c>
      <c r="AF31" s="59">
        <v>17285.05</v>
      </c>
      <c r="AG31" s="59">
        <v>26755.16</v>
      </c>
      <c r="AH31" s="59">
        <v>21662.670000000002</v>
      </c>
      <c r="AI31" s="59">
        <v>20409.38</v>
      </c>
      <c r="AJ31" s="59">
        <v>17677.23</v>
      </c>
      <c r="AK31" s="59">
        <v>34116.800000000003</v>
      </c>
      <c r="AL31" s="59">
        <v>17680.78</v>
      </c>
      <c r="AM31" s="59">
        <v>0</v>
      </c>
      <c r="AN31" s="59">
        <v>22332.560000000001</v>
      </c>
      <c r="AO31" s="59">
        <v>23016.91</v>
      </c>
      <c r="AP31" s="404">
        <v>23016.91</v>
      </c>
      <c r="AQ31" s="397"/>
    </row>
    <row r="32" spans="1:43" outlineLevel="2">
      <c r="A32" s="119" t="s">
        <v>1883</v>
      </c>
      <c r="B32" s="471" t="s">
        <v>27</v>
      </c>
      <c r="C32" s="121" t="s">
        <v>1884</v>
      </c>
      <c r="D32" s="472"/>
      <c r="E32" s="143"/>
      <c r="F32" s="473">
        <v>190431717.25</v>
      </c>
      <c r="G32" s="473">
        <v>158678106.05000001</v>
      </c>
      <c r="H32" s="473">
        <v>31753611.199999988</v>
      </c>
      <c r="I32" s="144">
        <v>0.20011337411598748</v>
      </c>
      <c r="J32" s="474"/>
      <c r="K32" s="468"/>
      <c r="L32" s="473">
        <v>126387094.53999999</v>
      </c>
      <c r="M32" s="475">
        <v>64044622.710000008</v>
      </c>
      <c r="N32" s="468"/>
      <c r="O32" s="473">
        <v>171498137.33000001</v>
      </c>
      <c r="P32" s="475">
        <v>18933579.919999987</v>
      </c>
      <c r="Q32" s="473"/>
      <c r="R32" s="469">
        <v>126603497.67</v>
      </c>
      <c r="S32" s="469">
        <v>125365200.91000001</v>
      </c>
      <c r="T32" s="473">
        <v>130260902.5</v>
      </c>
      <c r="U32" s="473">
        <v>127452907.13000001</v>
      </c>
      <c r="V32" s="473">
        <v>122175529.58</v>
      </c>
      <c r="W32" s="473">
        <v>130405254.42999999</v>
      </c>
      <c r="X32" s="473">
        <v>129274767.83</v>
      </c>
      <c r="Y32" s="473">
        <v>136127777.97999999</v>
      </c>
      <c r="Z32" s="473">
        <v>141266664.28</v>
      </c>
      <c r="AA32" s="473">
        <v>135970217.11000001</v>
      </c>
      <c r="AB32" s="473">
        <v>124684419.89</v>
      </c>
      <c r="AC32" s="473">
        <v>126387094.53999999</v>
      </c>
      <c r="AD32" s="473">
        <v>158678106.05000001</v>
      </c>
      <c r="AE32" s="469">
        <v>164299661.65000001</v>
      </c>
      <c r="AF32" s="473">
        <v>172510052.39000002</v>
      </c>
      <c r="AG32" s="473">
        <v>167642098.96000001</v>
      </c>
      <c r="AH32" s="473">
        <v>158900039.75999999</v>
      </c>
      <c r="AI32" s="473">
        <v>149965113.53</v>
      </c>
      <c r="AJ32" s="473">
        <v>151750396.44999999</v>
      </c>
      <c r="AK32" s="473">
        <v>151793299.64000002</v>
      </c>
      <c r="AL32" s="473">
        <v>150230737.14000002</v>
      </c>
      <c r="AM32" s="473">
        <v>150462284.83000001</v>
      </c>
      <c r="AN32" s="473">
        <v>171498137.33000001</v>
      </c>
      <c r="AO32" s="473">
        <v>190431717.25</v>
      </c>
      <c r="AP32" s="470">
        <v>190431717.25</v>
      </c>
    </row>
    <row r="33" spans="1:43" outlineLevel="2">
      <c r="A33" s="119"/>
      <c r="B33" s="471" t="s">
        <v>27</v>
      </c>
      <c r="C33" s="121"/>
      <c r="D33" s="472"/>
      <c r="E33" s="143"/>
      <c r="F33" s="473"/>
      <c r="G33" s="473"/>
      <c r="H33" s="473">
        <v>0</v>
      </c>
      <c r="I33" s="144">
        <v>0</v>
      </c>
      <c r="J33" s="474"/>
      <c r="K33" s="468"/>
      <c r="L33" s="473"/>
      <c r="M33" s="475">
        <v>0</v>
      </c>
      <c r="N33" s="468"/>
      <c r="O33" s="473"/>
      <c r="P33" s="475">
        <v>0</v>
      </c>
      <c r="Q33" s="473"/>
      <c r="R33" s="469"/>
      <c r="S33" s="469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69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0"/>
    </row>
    <row r="34" spans="1:43" outlineLevel="2">
      <c r="A34" s="119" t="s">
        <v>1885</v>
      </c>
      <c r="B34" s="471" t="s">
        <v>27</v>
      </c>
      <c r="C34" s="121" t="s">
        <v>1886</v>
      </c>
      <c r="D34" s="472"/>
      <c r="E34" s="143"/>
      <c r="F34" s="473">
        <v>0</v>
      </c>
      <c r="G34" s="473">
        <v>0</v>
      </c>
      <c r="H34" s="473">
        <v>0</v>
      </c>
      <c r="I34" s="144">
        <v>0</v>
      </c>
      <c r="J34" s="474"/>
      <c r="K34" s="468"/>
      <c r="L34" s="473">
        <v>0</v>
      </c>
      <c r="M34" s="475">
        <v>0</v>
      </c>
      <c r="N34" s="468"/>
      <c r="O34" s="473">
        <v>0</v>
      </c>
      <c r="P34" s="475">
        <v>0</v>
      </c>
      <c r="Q34" s="473"/>
      <c r="R34" s="469">
        <v>0</v>
      </c>
      <c r="S34" s="469">
        <v>0</v>
      </c>
      <c r="T34" s="473">
        <v>0</v>
      </c>
      <c r="U34" s="473">
        <v>0</v>
      </c>
      <c r="V34" s="473">
        <v>0</v>
      </c>
      <c r="W34" s="473">
        <v>0</v>
      </c>
      <c r="X34" s="473">
        <v>0</v>
      </c>
      <c r="Y34" s="473">
        <v>0</v>
      </c>
      <c r="Z34" s="473">
        <v>0</v>
      </c>
      <c r="AA34" s="473">
        <v>0</v>
      </c>
      <c r="AB34" s="473">
        <v>0</v>
      </c>
      <c r="AC34" s="473">
        <v>0</v>
      </c>
      <c r="AD34" s="473">
        <v>0</v>
      </c>
      <c r="AE34" s="469">
        <v>0</v>
      </c>
      <c r="AF34" s="473">
        <v>0</v>
      </c>
      <c r="AG34" s="473">
        <v>0</v>
      </c>
      <c r="AH34" s="473">
        <v>0</v>
      </c>
      <c r="AI34" s="473">
        <v>0</v>
      </c>
      <c r="AJ34" s="473">
        <v>0</v>
      </c>
      <c r="AK34" s="473">
        <v>0</v>
      </c>
      <c r="AL34" s="473">
        <v>0</v>
      </c>
      <c r="AM34" s="473">
        <v>0</v>
      </c>
      <c r="AN34" s="473">
        <v>0</v>
      </c>
      <c r="AO34" s="473">
        <v>0</v>
      </c>
      <c r="AP34" s="470">
        <v>0</v>
      </c>
    </row>
    <row r="35" spans="1:43">
      <c r="A35" s="228" t="s">
        <v>1887</v>
      </c>
      <c r="B35" s="476" t="s">
        <v>360</v>
      </c>
      <c r="C35" s="477" t="s">
        <v>1888</v>
      </c>
      <c r="D35" s="229"/>
      <c r="E35" s="478"/>
      <c r="F35" s="473">
        <v>3116563864.7200003</v>
      </c>
      <c r="G35" s="473">
        <v>3012853573.3200006</v>
      </c>
      <c r="H35" s="473">
        <v>103710291.39999962</v>
      </c>
      <c r="I35" s="144">
        <v>3.4422612608324181E-2</v>
      </c>
      <c r="J35" s="474"/>
      <c r="K35" s="468"/>
      <c r="L35" s="473">
        <v>2979654185</v>
      </c>
      <c r="M35" s="475">
        <v>136909679.72000027</v>
      </c>
      <c r="N35" s="468"/>
      <c r="O35" s="473">
        <v>3094212499.96</v>
      </c>
      <c r="P35" s="475">
        <v>22351364.760000229</v>
      </c>
      <c r="Q35" s="473"/>
      <c r="R35" s="469">
        <v>2880228456.52</v>
      </c>
      <c r="S35" s="469">
        <v>2887048613.9700003</v>
      </c>
      <c r="T35" s="232">
        <v>2905487828.0799999</v>
      </c>
      <c r="U35" s="232">
        <v>2918889533.0999999</v>
      </c>
      <c r="V35" s="232">
        <v>2925790200.21</v>
      </c>
      <c r="W35" s="232">
        <v>2938516759.75</v>
      </c>
      <c r="X35" s="232">
        <v>2945044097.5199995</v>
      </c>
      <c r="Y35" s="232">
        <v>2955829893.8200002</v>
      </c>
      <c r="Z35" s="232">
        <v>2964480801.1400003</v>
      </c>
      <c r="AA35" s="232">
        <v>2967725918.5900002</v>
      </c>
      <c r="AB35" s="232">
        <v>2972903390.27</v>
      </c>
      <c r="AC35" s="232">
        <v>2979654185</v>
      </c>
      <c r="AD35" s="232">
        <v>3012853573.3200006</v>
      </c>
      <c r="AE35" s="469">
        <v>3022182133.6500006</v>
      </c>
      <c r="AF35" s="232">
        <v>3034510974.1600008</v>
      </c>
      <c r="AG35" s="232">
        <v>3044473692.6399999</v>
      </c>
      <c r="AH35" s="232">
        <v>3047446042.1600008</v>
      </c>
      <c r="AI35" s="232">
        <v>3052757718.1500006</v>
      </c>
      <c r="AJ35" s="232">
        <v>3055320204.4099998</v>
      </c>
      <c r="AK35" s="232">
        <v>3058693128.71</v>
      </c>
      <c r="AL35" s="232">
        <v>3063632957.9100008</v>
      </c>
      <c r="AM35" s="232">
        <v>3068791220.6400003</v>
      </c>
      <c r="AN35" s="232">
        <v>3094212499.96</v>
      </c>
      <c r="AO35" s="232">
        <v>3116563864.7200003</v>
      </c>
      <c r="AP35" s="470">
        <v>3117173428.5100002</v>
      </c>
    </row>
    <row r="36" spans="1:43" outlineLevel="2">
      <c r="A36" s="228"/>
      <c r="B36" s="476"/>
      <c r="C36" s="477"/>
      <c r="D36" s="229"/>
      <c r="E36" s="478"/>
      <c r="F36" s="473"/>
      <c r="G36" s="473"/>
      <c r="H36" s="473">
        <v>0</v>
      </c>
      <c r="I36" s="144">
        <v>0</v>
      </c>
      <c r="J36" s="474"/>
      <c r="K36" s="468"/>
      <c r="L36" s="473"/>
      <c r="M36" s="475">
        <v>0</v>
      </c>
      <c r="N36" s="468"/>
      <c r="O36" s="473"/>
      <c r="P36" s="475">
        <v>0</v>
      </c>
      <c r="Q36" s="473"/>
      <c r="R36" s="469"/>
      <c r="S36" s="469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469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470"/>
    </row>
    <row r="37" spans="1:43" outlineLevel="3">
      <c r="A37" s="46" t="s">
        <v>1889</v>
      </c>
      <c r="B37" s="47" t="s">
        <v>1890</v>
      </c>
      <c r="C37" s="48" t="s">
        <v>1891</v>
      </c>
      <c r="D37" s="49"/>
      <c r="E37" s="50"/>
      <c r="F37" s="397">
        <v>0</v>
      </c>
      <c r="G37" s="397">
        <v>0</v>
      </c>
      <c r="H37" s="59">
        <v>0</v>
      </c>
      <c r="I37" s="398">
        <v>0</v>
      </c>
      <c r="J37" s="398"/>
      <c r="K37" s="399"/>
      <c r="L37" s="400">
        <v>0</v>
      </c>
      <c r="M37" s="401">
        <v>0</v>
      </c>
      <c r="N37" s="402"/>
      <c r="O37" s="400">
        <v>0</v>
      </c>
      <c r="P37" s="401">
        <v>0</v>
      </c>
      <c r="R37" s="403">
        <v>0</v>
      </c>
      <c r="S37" s="403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403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404">
        <v>218970.85</v>
      </c>
      <c r="AQ37" s="397"/>
    </row>
    <row r="38" spans="1:43" outlineLevel="3">
      <c r="A38" s="46" t="s">
        <v>1892</v>
      </c>
      <c r="B38" s="47" t="s">
        <v>1893</v>
      </c>
      <c r="C38" s="48" t="s">
        <v>1894</v>
      </c>
      <c r="D38" s="49"/>
      <c r="E38" s="50"/>
      <c r="F38" s="397">
        <v>109045267.56900001</v>
      </c>
      <c r="G38" s="397">
        <v>83008149.106999993</v>
      </c>
      <c r="H38" s="59">
        <v>26037118.462000012</v>
      </c>
      <c r="I38" s="398">
        <v>0.31366942573839812</v>
      </c>
      <c r="J38" s="398"/>
      <c r="K38" s="399"/>
      <c r="L38" s="400">
        <v>107320799.537</v>
      </c>
      <c r="M38" s="401">
        <v>1724468.0320000052</v>
      </c>
      <c r="N38" s="402"/>
      <c r="O38" s="400">
        <v>117150358.36399999</v>
      </c>
      <c r="P38" s="401">
        <v>-8105090.7949999869</v>
      </c>
      <c r="R38" s="403">
        <v>98671344.846000001</v>
      </c>
      <c r="S38" s="403">
        <v>103785276.736</v>
      </c>
      <c r="T38" s="59">
        <v>94471473.585999995</v>
      </c>
      <c r="U38" s="59">
        <v>91925129.835999995</v>
      </c>
      <c r="V38" s="59">
        <v>98746105.113999993</v>
      </c>
      <c r="W38" s="59">
        <v>96534598.304000005</v>
      </c>
      <c r="X38" s="59">
        <v>98598367.471000001</v>
      </c>
      <c r="Y38" s="59">
        <v>97834122.130999997</v>
      </c>
      <c r="Z38" s="59">
        <v>100107622.531</v>
      </c>
      <c r="AA38" s="59">
        <v>103639017.984</v>
      </c>
      <c r="AB38" s="59">
        <v>101545088.954</v>
      </c>
      <c r="AC38" s="59">
        <v>107320799.537</v>
      </c>
      <c r="AD38" s="59">
        <v>83008149.106999993</v>
      </c>
      <c r="AE38" s="403">
        <v>83615161.839000002</v>
      </c>
      <c r="AF38" s="59">
        <v>106928994.647</v>
      </c>
      <c r="AG38" s="59">
        <v>95251239.839000002</v>
      </c>
      <c r="AH38" s="59">
        <v>98236233.147</v>
      </c>
      <c r="AI38" s="59">
        <v>102160061.017</v>
      </c>
      <c r="AJ38" s="59">
        <v>106280311.977</v>
      </c>
      <c r="AK38" s="59">
        <v>113812972.627</v>
      </c>
      <c r="AL38" s="59">
        <v>119279554.134</v>
      </c>
      <c r="AM38" s="59">
        <v>126311971.074</v>
      </c>
      <c r="AN38" s="59">
        <v>117150358.36399999</v>
      </c>
      <c r="AO38" s="59">
        <v>109045267.56900001</v>
      </c>
      <c r="AP38" s="404">
        <v>100839624.219</v>
      </c>
      <c r="AQ38" s="397"/>
    </row>
    <row r="39" spans="1:43" outlineLevel="3">
      <c r="A39" s="46" t="s">
        <v>1895</v>
      </c>
      <c r="B39" s="47" t="s">
        <v>1896</v>
      </c>
      <c r="C39" s="48" t="s">
        <v>1897</v>
      </c>
      <c r="D39" s="49"/>
      <c r="E39" s="50"/>
      <c r="F39" s="397">
        <v>217183.66</v>
      </c>
      <c r="G39" s="397">
        <v>73269.89</v>
      </c>
      <c r="H39" s="59">
        <v>143913.77000000002</v>
      </c>
      <c r="I39" s="398">
        <v>1.9641597660375909</v>
      </c>
      <c r="J39" s="398"/>
      <c r="K39" s="399"/>
      <c r="L39" s="400">
        <v>2634.68</v>
      </c>
      <c r="M39" s="401">
        <v>214548.98</v>
      </c>
      <c r="N39" s="402"/>
      <c r="O39" s="400">
        <v>197922.07</v>
      </c>
      <c r="P39" s="401">
        <v>19261.589999999997</v>
      </c>
      <c r="R39" s="403">
        <v>0</v>
      </c>
      <c r="S39" s="403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2634.68</v>
      </c>
      <c r="AD39" s="59">
        <v>73269.89</v>
      </c>
      <c r="AE39" s="403">
        <v>84647.42</v>
      </c>
      <c r="AF39" s="59">
        <v>88151.76</v>
      </c>
      <c r="AG39" s="59">
        <v>96556.88</v>
      </c>
      <c r="AH39" s="59">
        <v>103082.13</v>
      </c>
      <c r="AI39" s="59">
        <v>113769.43000000001</v>
      </c>
      <c r="AJ39" s="59">
        <v>126236.93000000001</v>
      </c>
      <c r="AK39" s="59">
        <v>139894.42000000001</v>
      </c>
      <c r="AL39" s="59">
        <v>151759.98000000001</v>
      </c>
      <c r="AM39" s="59">
        <v>169814.65</v>
      </c>
      <c r="AN39" s="59">
        <v>197922.07</v>
      </c>
      <c r="AO39" s="59">
        <v>217183.66</v>
      </c>
      <c r="AP39" s="404">
        <v>217183.66</v>
      </c>
      <c r="AQ39" s="397"/>
    </row>
    <row r="40" spans="1:43">
      <c r="A40" s="207" t="s">
        <v>1898</v>
      </c>
      <c r="B40" s="479" t="s">
        <v>362</v>
      </c>
      <c r="C40" s="173" t="s">
        <v>1899</v>
      </c>
      <c r="D40" s="480"/>
      <c r="E40" s="481"/>
      <c r="F40" s="482">
        <v>109262451.229</v>
      </c>
      <c r="G40" s="482">
        <v>83081418.996999994</v>
      </c>
      <c r="H40" s="482">
        <v>26181032.232000008</v>
      </c>
      <c r="I40" s="177">
        <v>0.31512500084941236</v>
      </c>
      <c r="J40" s="483"/>
      <c r="K40" s="484"/>
      <c r="L40" s="482">
        <v>107323434.21700001</v>
      </c>
      <c r="M40" s="485">
        <v>1939017.0119999945</v>
      </c>
      <c r="N40" s="484"/>
      <c r="O40" s="482">
        <v>117348280.43399999</v>
      </c>
      <c r="P40" s="485">
        <v>-8085829.2049999833</v>
      </c>
      <c r="Q40" s="482"/>
      <c r="R40" s="486">
        <v>98671344.846000001</v>
      </c>
      <c r="S40" s="486">
        <v>103785276.736</v>
      </c>
      <c r="T40" s="482">
        <v>94471473.585999995</v>
      </c>
      <c r="U40" s="482">
        <v>91925129.835999995</v>
      </c>
      <c r="V40" s="482">
        <v>98746105.113999993</v>
      </c>
      <c r="W40" s="482">
        <v>96534598.304000005</v>
      </c>
      <c r="X40" s="482">
        <v>98598367.471000001</v>
      </c>
      <c r="Y40" s="482">
        <v>97834122.130999997</v>
      </c>
      <c r="Z40" s="482">
        <v>100107622.531</v>
      </c>
      <c r="AA40" s="482">
        <v>103639017.984</v>
      </c>
      <c r="AB40" s="482">
        <v>101545088.954</v>
      </c>
      <c r="AC40" s="482">
        <v>107323434.21700001</v>
      </c>
      <c r="AD40" s="482">
        <v>83081418.996999994</v>
      </c>
      <c r="AE40" s="486">
        <v>83699809.259000003</v>
      </c>
      <c r="AF40" s="482">
        <v>107017146.40700001</v>
      </c>
      <c r="AG40" s="482">
        <v>95347796.718999997</v>
      </c>
      <c r="AH40" s="482">
        <v>98339315.276999995</v>
      </c>
      <c r="AI40" s="482">
        <v>102273830.44700001</v>
      </c>
      <c r="AJ40" s="482">
        <v>106406548.90700001</v>
      </c>
      <c r="AK40" s="482">
        <v>113952867.04700001</v>
      </c>
      <c r="AL40" s="482">
        <v>119431314.11400001</v>
      </c>
      <c r="AM40" s="482">
        <v>126481785.72400001</v>
      </c>
      <c r="AN40" s="482">
        <v>117348280.43399999</v>
      </c>
      <c r="AO40" s="482">
        <v>109262451.229</v>
      </c>
      <c r="AP40" s="487">
        <v>101275778.72899999</v>
      </c>
    </row>
    <row r="41" spans="1:43">
      <c r="A41" s="228"/>
      <c r="B41" s="476" t="s">
        <v>1030</v>
      </c>
      <c r="C41" s="146" t="s">
        <v>1900</v>
      </c>
      <c r="D41" s="472"/>
      <c r="E41" s="478"/>
      <c r="F41" s="473">
        <v>3225826315.9490004</v>
      </c>
      <c r="G41" s="473">
        <v>3095934992.3170009</v>
      </c>
      <c r="H41" s="473">
        <v>129891323.63199949</v>
      </c>
      <c r="I41" s="144">
        <v>4.1955442848232639E-2</v>
      </c>
      <c r="J41" s="474"/>
      <c r="K41" s="468"/>
      <c r="L41" s="473">
        <v>3086977619.217</v>
      </c>
      <c r="M41" s="475">
        <v>138848696.73200035</v>
      </c>
      <c r="N41" s="468"/>
      <c r="O41" s="473">
        <v>3211560780.3940001</v>
      </c>
      <c r="P41" s="475">
        <v>14265535.555000305</v>
      </c>
      <c r="Q41" s="473"/>
      <c r="R41" s="469">
        <v>2978899801.3660002</v>
      </c>
      <c r="S41" s="469">
        <v>2990833890.7060003</v>
      </c>
      <c r="T41" s="232">
        <v>2999959301.6659999</v>
      </c>
      <c r="U41" s="232">
        <v>3010814662.9359999</v>
      </c>
      <c r="V41" s="232">
        <v>3024536305.3239999</v>
      </c>
      <c r="W41" s="232">
        <v>3035051358.0539999</v>
      </c>
      <c r="X41" s="232">
        <v>3043642464.9909997</v>
      </c>
      <c r="Y41" s="232">
        <v>3053664015.9510002</v>
      </c>
      <c r="Z41" s="232">
        <v>3064588423.6710005</v>
      </c>
      <c r="AA41" s="232">
        <v>3071364936.5740004</v>
      </c>
      <c r="AB41" s="232">
        <v>3074448479.224</v>
      </c>
      <c r="AC41" s="232">
        <v>3086977619.217</v>
      </c>
      <c r="AD41" s="232">
        <v>3095934992.3170009</v>
      </c>
      <c r="AE41" s="469">
        <v>3105881942.9090004</v>
      </c>
      <c r="AF41" s="232">
        <v>3141528120.5670009</v>
      </c>
      <c r="AG41" s="232">
        <v>3139821489.3589997</v>
      </c>
      <c r="AH41" s="232">
        <v>3145785357.4370008</v>
      </c>
      <c r="AI41" s="232">
        <v>3155031548.5970006</v>
      </c>
      <c r="AJ41" s="232">
        <v>3161726753.3169999</v>
      </c>
      <c r="AK41" s="232">
        <v>3172645995.757</v>
      </c>
      <c r="AL41" s="232">
        <v>3183064272.0240006</v>
      </c>
      <c r="AM41" s="232">
        <v>3195273006.3640003</v>
      </c>
      <c r="AN41" s="232">
        <v>3211560780.3940001</v>
      </c>
      <c r="AO41" s="232">
        <v>3225826315.9490004</v>
      </c>
      <c r="AP41" s="470">
        <v>3218449207.2390003</v>
      </c>
    </row>
    <row r="42" spans="1:43" outlineLevel="2">
      <c r="A42" s="228"/>
      <c r="B42" s="476"/>
      <c r="C42" s="236"/>
      <c r="D42" s="229"/>
      <c r="E42" s="245"/>
      <c r="F42" s="232"/>
      <c r="G42" s="232"/>
      <c r="H42" s="473">
        <v>0</v>
      </c>
      <c r="I42" s="144">
        <v>0</v>
      </c>
      <c r="J42" s="474"/>
      <c r="K42" s="468"/>
      <c r="L42" s="473"/>
      <c r="M42" s="475">
        <v>0</v>
      </c>
      <c r="N42" s="468"/>
      <c r="O42" s="473"/>
      <c r="P42" s="475">
        <v>0</v>
      </c>
      <c r="Q42" s="473"/>
      <c r="R42" s="469"/>
      <c r="S42" s="469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469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470"/>
    </row>
    <row r="43" spans="1:43" outlineLevel="3">
      <c r="A43" s="46" t="s">
        <v>1901</v>
      </c>
      <c r="B43" s="47" t="s">
        <v>1902</v>
      </c>
      <c r="C43" s="48" t="s">
        <v>1903</v>
      </c>
      <c r="D43" s="49"/>
      <c r="E43" s="50"/>
      <c r="F43" s="397">
        <v>1085943791.0280001</v>
      </c>
      <c r="G43" s="397">
        <v>1036772284.4579999</v>
      </c>
      <c r="H43" s="59">
        <v>49171506.570000172</v>
      </c>
      <c r="I43" s="398">
        <v>4.7427489437283595E-2</v>
      </c>
      <c r="J43" s="398"/>
      <c r="K43" s="399"/>
      <c r="L43" s="400">
        <v>1035344659.158</v>
      </c>
      <c r="M43" s="401">
        <v>50599131.870000124</v>
      </c>
      <c r="N43" s="402"/>
      <c r="O43" s="400">
        <v>1081655660.7179999</v>
      </c>
      <c r="P43" s="401">
        <v>4288130.3100001812</v>
      </c>
      <c r="R43" s="403">
        <v>993444464.13800001</v>
      </c>
      <c r="S43" s="403">
        <v>997341149.29799998</v>
      </c>
      <c r="T43" s="59">
        <v>1001137097.378</v>
      </c>
      <c r="U43" s="59">
        <v>1001549786.9680001</v>
      </c>
      <c r="V43" s="59">
        <v>1005894598.518</v>
      </c>
      <c r="W43" s="59">
        <v>1009660888.268</v>
      </c>
      <c r="X43" s="59">
        <v>1013647420.288</v>
      </c>
      <c r="Y43" s="59">
        <v>1017953483.138</v>
      </c>
      <c r="Z43" s="59">
        <v>1022190667.608</v>
      </c>
      <c r="AA43" s="59">
        <v>1027977503.2079999</v>
      </c>
      <c r="AB43" s="59">
        <v>1030985518.678</v>
      </c>
      <c r="AC43" s="59">
        <v>1035344659.158</v>
      </c>
      <c r="AD43" s="59">
        <v>1036772284.4579999</v>
      </c>
      <c r="AE43" s="403">
        <v>1041446422.358</v>
      </c>
      <c r="AF43" s="59">
        <v>1045468237.678</v>
      </c>
      <c r="AG43" s="59">
        <v>1051656237.148</v>
      </c>
      <c r="AH43" s="59">
        <v>1056027770.988</v>
      </c>
      <c r="AI43" s="59">
        <v>1060689521.688</v>
      </c>
      <c r="AJ43" s="59">
        <v>1064527500.258</v>
      </c>
      <c r="AK43" s="59">
        <v>1069318636.008</v>
      </c>
      <c r="AL43" s="59">
        <v>1073538376.888</v>
      </c>
      <c r="AM43" s="59">
        <v>1078311691.9779999</v>
      </c>
      <c r="AN43" s="59">
        <v>1081655660.7179999</v>
      </c>
      <c r="AO43" s="59">
        <v>1085943791.0280001</v>
      </c>
      <c r="AP43" s="404">
        <v>1085943791.0280001</v>
      </c>
      <c r="AQ43" s="397"/>
    </row>
    <row r="44" spans="1:43" outlineLevel="3">
      <c r="A44" s="46" t="s">
        <v>1904</v>
      </c>
      <c r="B44" s="47" t="s">
        <v>1905</v>
      </c>
      <c r="C44" s="48" t="s">
        <v>1906</v>
      </c>
      <c r="D44" s="49"/>
      <c r="E44" s="50"/>
      <c r="F44" s="397">
        <v>-13123570.064999999</v>
      </c>
      <c r="G44" s="397">
        <v>-6744384.5089999996</v>
      </c>
      <c r="H44" s="59">
        <v>-6379185.5559999999</v>
      </c>
      <c r="I44" s="398">
        <v>-0.9458514038586231</v>
      </c>
      <c r="J44" s="398"/>
      <c r="K44" s="399"/>
      <c r="L44" s="400">
        <v>-5932515.8289999999</v>
      </c>
      <c r="M44" s="401">
        <v>-7191054.2359999996</v>
      </c>
      <c r="N44" s="402"/>
      <c r="O44" s="400">
        <v>-12900809.244999999</v>
      </c>
      <c r="P44" s="401">
        <v>-222760.8200000003</v>
      </c>
      <c r="R44" s="403">
        <v>-9548512.7190000005</v>
      </c>
      <c r="S44" s="403">
        <v>-7916392.8689999999</v>
      </c>
      <c r="T44" s="59">
        <v>-6938929.8389999997</v>
      </c>
      <c r="U44" s="59">
        <v>-5979065.9289999995</v>
      </c>
      <c r="V44" s="59">
        <v>-7113078.8789999997</v>
      </c>
      <c r="W44" s="59">
        <v>-7212812.0789999999</v>
      </c>
      <c r="X44" s="59">
        <v>-6501456.1689999998</v>
      </c>
      <c r="Y44" s="59">
        <v>-6806950.4589999998</v>
      </c>
      <c r="Z44" s="59">
        <v>-7816655.8789999997</v>
      </c>
      <c r="AA44" s="59">
        <v>-7745502.199</v>
      </c>
      <c r="AB44" s="59">
        <v>-5642338.159</v>
      </c>
      <c r="AC44" s="59">
        <v>-5932515.8289999999</v>
      </c>
      <c r="AD44" s="59">
        <v>-6744384.5089999996</v>
      </c>
      <c r="AE44" s="403">
        <v>-7745433.3590000002</v>
      </c>
      <c r="AF44" s="59">
        <v>-12880920.709000001</v>
      </c>
      <c r="AG44" s="59">
        <v>-10656745.179</v>
      </c>
      <c r="AH44" s="59">
        <v>-10506327.979</v>
      </c>
      <c r="AI44" s="59">
        <v>-10975544.549000001</v>
      </c>
      <c r="AJ44" s="59">
        <v>-11065626.399</v>
      </c>
      <c r="AK44" s="59">
        <v>-11272097.239</v>
      </c>
      <c r="AL44" s="59">
        <v>-11523699.814999999</v>
      </c>
      <c r="AM44" s="59">
        <v>-11429724.055</v>
      </c>
      <c r="AN44" s="59">
        <v>-12900809.244999999</v>
      </c>
      <c r="AO44" s="59">
        <v>-13123570.064999999</v>
      </c>
      <c r="AP44" s="404">
        <v>-12986000.654999999</v>
      </c>
      <c r="AQ44" s="397"/>
    </row>
    <row r="45" spans="1:43" outlineLevel="3">
      <c r="A45" s="46" t="s">
        <v>1907</v>
      </c>
      <c r="B45" s="47" t="s">
        <v>1908</v>
      </c>
      <c r="C45" s="48" t="s">
        <v>1909</v>
      </c>
      <c r="D45" s="49"/>
      <c r="E45" s="50"/>
      <c r="F45" s="397">
        <v>59526570.659999996</v>
      </c>
      <c r="G45" s="397">
        <v>43059526.359999999</v>
      </c>
      <c r="H45" s="59">
        <v>16467044.299999997</v>
      </c>
      <c r="I45" s="398">
        <v>0.38242511453393507</v>
      </c>
      <c r="J45" s="398"/>
      <c r="K45" s="399"/>
      <c r="L45" s="400">
        <v>40349080.780000001</v>
      </c>
      <c r="M45" s="401">
        <v>19177489.879999995</v>
      </c>
      <c r="N45" s="402"/>
      <c r="O45" s="400">
        <v>57695536.640000001</v>
      </c>
      <c r="P45" s="401">
        <v>1831034.0199999958</v>
      </c>
      <c r="R45" s="403">
        <v>25723839.18</v>
      </c>
      <c r="S45" s="403">
        <v>25592281.289999999</v>
      </c>
      <c r="T45" s="59">
        <v>26192264.43</v>
      </c>
      <c r="U45" s="59">
        <v>30043113.649999999</v>
      </c>
      <c r="V45" s="59">
        <v>31191968.5</v>
      </c>
      <c r="W45" s="59">
        <v>32855167.050000001</v>
      </c>
      <c r="X45" s="59">
        <v>33484790.809999999</v>
      </c>
      <c r="Y45" s="59">
        <v>35341486.859999999</v>
      </c>
      <c r="Z45" s="59">
        <v>37107496.619999997</v>
      </c>
      <c r="AA45" s="59">
        <v>37027643.880000003</v>
      </c>
      <c r="AB45" s="59">
        <v>38369687.060000002</v>
      </c>
      <c r="AC45" s="59">
        <v>40349080.780000001</v>
      </c>
      <c r="AD45" s="59">
        <v>43059526.359999999</v>
      </c>
      <c r="AE45" s="403">
        <v>45767025.219999999</v>
      </c>
      <c r="AF45" s="59">
        <v>47886413.18</v>
      </c>
      <c r="AG45" s="59">
        <v>45490909.700000003</v>
      </c>
      <c r="AH45" s="59">
        <v>47207985.630000003</v>
      </c>
      <c r="AI45" s="59">
        <v>49070331.390000001</v>
      </c>
      <c r="AJ45" s="59">
        <v>50858707</v>
      </c>
      <c r="AK45" s="59">
        <v>52778718.909999996</v>
      </c>
      <c r="AL45" s="59">
        <v>54436807.840000004</v>
      </c>
      <c r="AM45" s="59">
        <v>55322244.539999999</v>
      </c>
      <c r="AN45" s="59">
        <v>57695536.640000001</v>
      </c>
      <c r="AO45" s="59">
        <v>59526570.659999996</v>
      </c>
      <c r="AP45" s="404">
        <v>59526570.659999996</v>
      </c>
      <c r="AQ45" s="397"/>
    </row>
    <row r="46" spans="1:43" outlineLevel="3">
      <c r="A46" s="46" t="s">
        <v>1910</v>
      </c>
      <c r="B46" s="47" t="s">
        <v>1911</v>
      </c>
      <c r="C46" s="48" t="s">
        <v>1912</v>
      </c>
      <c r="D46" s="49"/>
      <c r="E46" s="50"/>
      <c r="F46" s="397">
        <v>-3710205.46</v>
      </c>
      <c r="G46" s="397">
        <v>-3330303.52</v>
      </c>
      <c r="H46" s="59">
        <v>-379901.93999999994</v>
      </c>
      <c r="I46" s="398">
        <v>-0.11407426912247325</v>
      </c>
      <c r="J46" s="398"/>
      <c r="K46" s="399"/>
      <c r="L46" s="400">
        <v>-3306244.54</v>
      </c>
      <c r="M46" s="401">
        <v>-403960.91999999993</v>
      </c>
      <c r="N46" s="402"/>
      <c r="O46" s="400">
        <v>-3685136.58</v>
      </c>
      <c r="P46" s="401">
        <v>-25068.879999999888</v>
      </c>
      <c r="R46" s="403">
        <v>-3077354.25</v>
      </c>
      <c r="S46" s="403">
        <v>-3097747.26</v>
      </c>
      <c r="T46" s="59">
        <v>-3118110.96</v>
      </c>
      <c r="U46" s="59">
        <v>-3138249.45</v>
      </c>
      <c r="V46" s="59">
        <v>-3157999.35</v>
      </c>
      <c r="W46" s="59">
        <v>-3177577.39</v>
      </c>
      <c r="X46" s="59">
        <v>-3197025.87</v>
      </c>
      <c r="Y46" s="59">
        <v>-3217401.02</v>
      </c>
      <c r="Z46" s="59">
        <v>-3237706.04</v>
      </c>
      <c r="AA46" s="59">
        <v>-3257823.02</v>
      </c>
      <c r="AB46" s="59">
        <v>-3282180.76</v>
      </c>
      <c r="AC46" s="59">
        <v>-3306244.54</v>
      </c>
      <c r="AD46" s="59">
        <v>-3330303.52</v>
      </c>
      <c r="AE46" s="403">
        <v>-3354350.49</v>
      </c>
      <c r="AF46" s="59">
        <v>-3378375.75</v>
      </c>
      <c r="AG46" s="59">
        <v>-3402396.51</v>
      </c>
      <c r="AH46" s="59">
        <v>-3426347.96</v>
      </c>
      <c r="AI46" s="59">
        <v>-3450207.14</v>
      </c>
      <c r="AJ46" s="59">
        <v>-3473978.35</v>
      </c>
      <c r="AK46" s="59">
        <v>-3497727.69</v>
      </c>
      <c r="AL46" s="59">
        <v>-3521467.84</v>
      </c>
      <c r="AM46" s="59">
        <v>-3545161.7</v>
      </c>
      <c r="AN46" s="59">
        <v>-3685136.58</v>
      </c>
      <c r="AO46" s="59">
        <v>-3710205.46</v>
      </c>
      <c r="AP46" s="404">
        <v>-3716726.66</v>
      </c>
      <c r="AQ46" s="397"/>
    </row>
    <row r="47" spans="1:43" outlineLevel="3">
      <c r="A47" s="46" t="s">
        <v>1913</v>
      </c>
      <c r="B47" s="47" t="s">
        <v>1914</v>
      </c>
      <c r="C47" s="48" t="s">
        <v>1915</v>
      </c>
      <c r="D47" s="49"/>
      <c r="E47" s="50"/>
      <c r="F47" s="397">
        <v>26199652.210000001</v>
      </c>
      <c r="G47" s="397">
        <v>19846555.379999999</v>
      </c>
      <c r="H47" s="59">
        <v>6353096.8300000019</v>
      </c>
      <c r="I47" s="398">
        <v>0.32011080554574312</v>
      </c>
      <c r="J47" s="398"/>
      <c r="K47" s="399"/>
      <c r="L47" s="400">
        <v>23324088.359999999</v>
      </c>
      <c r="M47" s="401">
        <v>2875563.8500000015</v>
      </c>
      <c r="N47" s="402"/>
      <c r="O47" s="400">
        <v>25389129.98</v>
      </c>
      <c r="P47" s="401">
        <v>810522.23000000045</v>
      </c>
      <c r="R47" s="403">
        <v>19623755.870000001</v>
      </c>
      <c r="S47" s="403">
        <v>20186442.379999999</v>
      </c>
      <c r="T47" s="59">
        <v>20758160.780000001</v>
      </c>
      <c r="U47" s="59">
        <v>19969092.329999998</v>
      </c>
      <c r="V47" s="59">
        <v>20564811.510000002</v>
      </c>
      <c r="W47" s="59">
        <v>21168471.719999999</v>
      </c>
      <c r="X47" s="59">
        <v>20956109.420000002</v>
      </c>
      <c r="Y47" s="59">
        <v>21628072.690000001</v>
      </c>
      <c r="Z47" s="59">
        <v>22309991.98</v>
      </c>
      <c r="AA47" s="59">
        <v>21901537.129999999</v>
      </c>
      <c r="AB47" s="59">
        <v>22607975.579999998</v>
      </c>
      <c r="AC47" s="59">
        <v>23324088.359999999</v>
      </c>
      <c r="AD47" s="59">
        <v>19846555.379999999</v>
      </c>
      <c r="AE47" s="403">
        <v>20561482.170000002</v>
      </c>
      <c r="AF47" s="59">
        <v>21303239.780000001</v>
      </c>
      <c r="AG47" s="59">
        <v>21718247.68</v>
      </c>
      <c r="AH47" s="59">
        <v>22458119.140000001</v>
      </c>
      <c r="AI47" s="59">
        <v>23206849.100000001</v>
      </c>
      <c r="AJ47" s="59">
        <v>23187067.140000001</v>
      </c>
      <c r="AK47" s="59">
        <v>23947722.379999999</v>
      </c>
      <c r="AL47" s="59">
        <v>24724092.280000001</v>
      </c>
      <c r="AM47" s="59">
        <v>24589350.609999999</v>
      </c>
      <c r="AN47" s="59">
        <v>25389129.98</v>
      </c>
      <c r="AO47" s="59">
        <v>26199652.210000001</v>
      </c>
      <c r="AP47" s="404">
        <v>26199652.210000001</v>
      </c>
      <c r="AQ47" s="397"/>
    </row>
    <row r="48" spans="1:43" outlineLevel="3">
      <c r="A48" s="46" t="s">
        <v>1916</v>
      </c>
      <c r="B48" s="47" t="s">
        <v>1917</v>
      </c>
      <c r="C48" s="48" t="s">
        <v>1918</v>
      </c>
      <c r="D48" s="49"/>
      <c r="E48" s="50"/>
      <c r="F48" s="397">
        <v>142405.37</v>
      </c>
      <c r="G48" s="397">
        <v>45996.75</v>
      </c>
      <c r="H48" s="59">
        <v>96408.62</v>
      </c>
      <c r="I48" s="398">
        <v>2.0959876513014506</v>
      </c>
      <c r="J48" s="398"/>
      <c r="K48" s="399"/>
      <c r="L48" s="400">
        <v>39370.200000000004</v>
      </c>
      <c r="M48" s="401">
        <v>103035.16999999998</v>
      </c>
      <c r="N48" s="402"/>
      <c r="O48" s="400">
        <v>131755.79</v>
      </c>
      <c r="P48" s="401">
        <v>10649.579999999987</v>
      </c>
      <c r="R48" s="403">
        <v>0</v>
      </c>
      <c r="S48" s="403">
        <v>0</v>
      </c>
      <c r="T48" s="59">
        <v>1029.49</v>
      </c>
      <c r="U48" s="59">
        <v>2724.34</v>
      </c>
      <c r="V48" s="59">
        <v>5097.0200000000004</v>
      </c>
      <c r="W48" s="59">
        <v>8237.14</v>
      </c>
      <c r="X48" s="59">
        <v>11854.41</v>
      </c>
      <c r="Y48" s="59">
        <v>16239.16</v>
      </c>
      <c r="Z48" s="59">
        <v>21381.91</v>
      </c>
      <c r="AA48" s="59">
        <v>26905.47</v>
      </c>
      <c r="AB48" s="59">
        <v>32994.71</v>
      </c>
      <c r="AC48" s="59">
        <v>39370.200000000004</v>
      </c>
      <c r="AD48" s="59">
        <v>45996.75</v>
      </c>
      <c r="AE48" s="403">
        <v>53101.71</v>
      </c>
      <c r="AF48" s="59">
        <v>60377.08</v>
      </c>
      <c r="AG48" s="59">
        <v>67940.540000000008</v>
      </c>
      <c r="AH48" s="59">
        <v>75949.919999999998</v>
      </c>
      <c r="AI48" s="59">
        <v>84320.34</v>
      </c>
      <c r="AJ48" s="59">
        <v>93030.92</v>
      </c>
      <c r="AK48" s="59">
        <v>102036.12</v>
      </c>
      <c r="AL48" s="59">
        <v>111609.93000000001</v>
      </c>
      <c r="AM48" s="59">
        <v>121478.42</v>
      </c>
      <c r="AN48" s="59">
        <v>131755.79</v>
      </c>
      <c r="AO48" s="59">
        <v>142405.37</v>
      </c>
      <c r="AP48" s="404">
        <v>142405.37</v>
      </c>
      <c r="AQ48" s="397"/>
    </row>
    <row r="49" spans="1:42">
      <c r="A49" s="207" t="s">
        <v>1919</v>
      </c>
      <c r="B49" s="488" t="s">
        <v>1157</v>
      </c>
      <c r="C49" s="212" t="s">
        <v>1920</v>
      </c>
      <c r="D49" s="480"/>
      <c r="E49" s="481"/>
      <c r="F49" s="482">
        <v>1154978643.743</v>
      </c>
      <c r="G49" s="482">
        <v>1089649674.9190001</v>
      </c>
      <c r="H49" s="482">
        <v>65328968.823999882</v>
      </c>
      <c r="I49" s="177">
        <v>5.9954102981635962E-2</v>
      </c>
      <c r="J49" s="483"/>
      <c r="K49" s="484"/>
      <c r="L49" s="482">
        <v>1089818438.1289999</v>
      </c>
      <c r="M49" s="485">
        <v>65160205.614000082</v>
      </c>
      <c r="N49" s="484"/>
      <c r="O49" s="482">
        <v>1148286137.303</v>
      </c>
      <c r="P49" s="485">
        <v>6692506.4400000572</v>
      </c>
      <c r="Q49" s="482"/>
      <c r="R49" s="486">
        <v>1026166192.219</v>
      </c>
      <c r="S49" s="486">
        <v>1032105732.839</v>
      </c>
      <c r="T49" s="482">
        <v>1038031511.2789999</v>
      </c>
      <c r="U49" s="482">
        <v>1042447401.909</v>
      </c>
      <c r="V49" s="482">
        <v>1047385397.319</v>
      </c>
      <c r="W49" s="482">
        <v>1053302374.709</v>
      </c>
      <c r="X49" s="482">
        <v>1058401692.8889998</v>
      </c>
      <c r="Y49" s="482">
        <v>1064914930.3690001</v>
      </c>
      <c r="Z49" s="482">
        <v>1070575176.1990001</v>
      </c>
      <c r="AA49" s="482">
        <v>1075930264.4690001</v>
      </c>
      <c r="AB49" s="482">
        <v>1083071657.109</v>
      </c>
      <c r="AC49" s="482">
        <v>1089818438.1289999</v>
      </c>
      <c r="AD49" s="482">
        <v>1089649674.9190001</v>
      </c>
      <c r="AE49" s="486">
        <v>1096728247.6090002</v>
      </c>
      <c r="AF49" s="482">
        <v>1098458971.2589998</v>
      </c>
      <c r="AG49" s="482">
        <v>1104874193.3789999</v>
      </c>
      <c r="AH49" s="482">
        <v>1111837149.7390003</v>
      </c>
      <c r="AI49" s="482">
        <v>1118625270.8289998</v>
      </c>
      <c r="AJ49" s="482">
        <v>1124126700.5690002</v>
      </c>
      <c r="AK49" s="482">
        <v>1131377288.4890001</v>
      </c>
      <c r="AL49" s="482">
        <v>1137765719.283</v>
      </c>
      <c r="AM49" s="482">
        <v>1143369879.793</v>
      </c>
      <c r="AN49" s="482">
        <v>1148286137.303</v>
      </c>
      <c r="AO49" s="482">
        <v>1154978643.743</v>
      </c>
      <c r="AP49" s="487">
        <v>1155109691.9530001</v>
      </c>
    </row>
    <row r="50" spans="1:42">
      <c r="A50" s="228"/>
      <c r="B50" s="476" t="s">
        <v>1166</v>
      </c>
      <c r="C50" s="213" t="s">
        <v>4</v>
      </c>
      <c r="D50" s="472"/>
      <c r="E50" s="478"/>
      <c r="F50" s="473">
        <v>2070847672.2060003</v>
      </c>
      <c r="G50" s="473">
        <v>2006285317.3980007</v>
      </c>
      <c r="H50" s="473">
        <v>64562354.807999611</v>
      </c>
      <c r="I50" s="144">
        <v>3.2180046500929427E-2</v>
      </c>
      <c r="J50" s="474"/>
      <c r="K50" s="468"/>
      <c r="L50" s="473">
        <v>1997159181.0880001</v>
      </c>
      <c r="M50" s="475">
        <v>73688491.118000269</v>
      </c>
      <c r="N50" s="468"/>
      <c r="O50" s="473">
        <v>2063274643.0910001</v>
      </c>
      <c r="P50" s="475">
        <v>7573029.115000248</v>
      </c>
      <c r="Q50" s="473"/>
      <c r="R50" s="469">
        <v>1952733609.1470003</v>
      </c>
      <c r="S50" s="469">
        <v>1958728157.8670003</v>
      </c>
      <c r="T50" s="232">
        <v>1961927790.3870001</v>
      </c>
      <c r="U50" s="232">
        <v>1968367261.027</v>
      </c>
      <c r="V50" s="232">
        <v>1977150908.0049999</v>
      </c>
      <c r="W50" s="232">
        <v>1981748983.3449998</v>
      </c>
      <c r="X50" s="232">
        <v>1985240772.1019998</v>
      </c>
      <c r="Y50" s="232">
        <v>1988749085.5820003</v>
      </c>
      <c r="Z50" s="232">
        <v>1994013247.4720004</v>
      </c>
      <c r="AA50" s="232">
        <v>1995434672.1050003</v>
      </c>
      <c r="AB50" s="232">
        <v>1991376822.115</v>
      </c>
      <c r="AC50" s="232">
        <v>1997159181.0880001</v>
      </c>
      <c r="AD50" s="232">
        <v>2006285317.3980007</v>
      </c>
      <c r="AE50" s="469">
        <v>2009153695.3000002</v>
      </c>
      <c r="AF50" s="232">
        <v>2043069149.308001</v>
      </c>
      <c r="AG50" s="232">
        <v>2034947295.9799998</v>
      </c>
      <c r="AH50" s="232">
        <v>2033948207.6980004</v>
      </c>
      <c r="AI50" s="232">
        <v>2036406277.7680008</v>
      </c>
      <c r="AJ50" s="232">
        <v>2037600052.7479997</v>
      </c>
      <c r="AK50" s="232">
        <v>2041268707.2679999</v>
      </c>
      <c r="AL50" s="232">
        <v>2045298552.7410007</v>
      </c>
      <c r="AM50" s="232">
        <v>2051903126.5710003</v>
      </c>
      <c r="AN50" s="232">
        <v>2063274643.0910001</v>
      </c>
      <c r="AO50" s="232">
        <v>2070847672.2060003</v>
      </c>
      <c r="AP50" s="470">
        <v>2063339515.2860003</v>
      </c>
    </row>
    <row r="51" spans="1:42" outlineLevel="2">
      <c r="A51" s="228"/>
      <c r="B51" s="476"/>
      <c r="C51" s="489"/>
      <c r="D51" s="229"/>
      <c r="E51" s="245"/>
      <c r="F51" s="232"/>
      <c r="G51" s="232"/>
      <c r="H51" s="473">
        <v>0</v>
      </c>
      <c r="I51" s="144">
        <v>0</v>
      </c>
      <c r="J51" s="474"/>
      <c r="K51" s="468"/>
      <c r="L51" s="473"/>
      <c r="M51" s="475">
        <v>0</v>
      </c>
      <c r="N51" s="468"/>
      <c r="O51" s="473"/>
      <c r="P51" s="475">
        <v>0</v>
      </c>
      <c r="Q51" s="473"/>
      <c r="R51" s="469"/>
      <c r="S51" s="469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469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470"/>
    </row>
    <row r="52" spans="1:42">
      <c r="A52" s="228" t="s">
        <v>1921</v>
      </c>
      <c r="B52" s="476" t="s">
        <v>1172</v>
      </c>
      <c r="C52" s="489" t="s">
        <v>1922</v>
      </c>
      <c r="D52" s="229"/>
      <c r="E52" s="490"/>
      <c r="F52" s="491">
        <v>0</v>
      </c>
      <c r="G52" s="491">
        <v>0</v>
      </c>
      <c r="H52" s="473">
        <v>0</v>
      </c>
      <c r="I52" s="144">
        <v>0</v>
      </c>
      <c r="J52" s="474"/>
      <c r="K52" s="468"/>
      <c r="L52" s="492">
        <v>0</v>
      </c>
      <c r="M52" s="475">
        <v>0</v>
      </c>
      <c r="N52" s="468"/>
      <c r="O52" s="492">
        <v>0</v>
      </c>
      <c r="P52" s="475">
        <v>0</v>
      </c>
      <c r="Q52" s="492"/>
      <c r="R52" s="469">
        <v>0</v>
      </c>
      <c r="S52" s="469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32">
        <v>0</v>
      </c>
      <c r="AB52" s="232">
        <v>0</v>
      </c>
      <c r="AC52" s="232">
        <v>0</v>
      </c>
      <c r="AD52" s="232">
        <v>0</v>
      </c>
      <c r="AE52" s="469">
        <v>0</v>
      </c>
      <c r="AF52" s="232">
        <v>0</v>
      </c>
      <c r="AG52" s="232">
        <v>0</v>
      </c>
      <c r="AH52" s="232">
        <v>0</v>
      </c>
      <c r="AI52" s="232">
        <v>0</v>
      </c>
      <c r="AJ52" s="232">
        <v>0</v>
      </c>
      <c r="AK52" s="232">
        <v>0</v>
      </c>
      <c r="AL52" s="232">
        <v>0</v>
      </c>
      <c r="AM52" s="232">
        <v>0</v>
      </c>
      <c r="AN52" s="232">
        <v>0</v>
      </c>
      <c r="AO52" s="232">
        <v>0</v>
      </c>
      <c r="AP52" s="470">
        <v>0</v>
      </c>
    </row>
    <row r="53" spans="1:42" outlineLevel="2">
      <c r="A53" s="228"/>
      <c r="B53" s="476"/>
      <c r="C53" s="489"/>
      <c r="D53" s="229"/>
      <c r="E53" s="490"/>
      <c r="F53" s="491"/>
      <c r="G53" s="491"/>
      <c r="H53" s="473">
        <v>0</v>
      </c>
      <c r="I53" s="144">
        <v>0</v>
      </c>
      <c r="J53" s="474"/>
      <c r="K53" s="468"/>
      <c r="L53" s="492"/>
      <c r="M53" s="475">
        <v>0</v>
      </c>
      <c r="N53" s="468"/>
      <c r="O53" s="492"/>
      <c r="P53" s="475">
        <v>0</v>
      </c>
      <c r="Q53" s="492"/>
      <c r="R53" s="469"/>
      <c r="S53" s="469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469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470"/>
    </row>
    <row r="54" spans="1:42">
      <c r="A54" s="228" t="s">
        <v>1923</v>
      </c>
      <c r="B54" s="476" t="s">
        <v>1181</v>
      </c>
      <c r="C54" s="489" t="s">
        <v>1924</v>
      </c>
      <c r="D54" s="229"/>
      <c r="E54" s="490"/>
      <c r="F54" s="491">
        <v>0</v>
      </c>
      <c r="G54" s="491">
        <v>0</v>
      </c>
      <c r="H54" s="473">
        <v>0</v>
      </c>
      <c r="I54" s="144">
        <v>0</v>
      </c>
      <c r="J54" s="474"/>
      <c r="K54" s="468"/>
      <c r="L54" s="492">
        <v>0</v>
      </c>
      <c r="M54" s="475">
        <v>0</v>
      </c>
      <c r="N54" s="468"/>
      <c r="O54" s="492">
        <v>0</v>
      </c>
      <c r="P54" s="475">
        <v>0</v>
      </c>
      <c r="Q54" s="492"/>
      <c r="R54" s="469">
        <v>0</v>
      </c>
      <c r="S54" s="469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0</v>
      </c>
      <c r="AD54" s="232">
        <v>0</v>
      </c>
      <c r="AE54" s="469">
        <v>0</v>
      </c>
      <c r="AF54" s="232">
        <v>0</v>
      </c>
      <c r="AG54" s="232">
        <v>0</v>
      </c>
      <c r="AH54" s="232">
        <v>0</v>
      </c>
      <c r="AI54" s="232">
        <v>0</v>
      </c>
      <c r="AJ54" s="232">
        <v>0</v>
      </c>
      <c r="AK54" s="232">
        <v>0</v>
      </c>
      <c r="AL54" s="232">
        <v>0</v>
      </c>
      <c r="AM54" s="232">
        <v>0</v>
      </c>
      <c r="AN54" s="232">
        <v>0</v>
      </c>
      <c r="AO54" s="232">
        <v>0</v>
      </c>
      <c r="AP54" s="470">
        <v>0</v>
      </c>
    </row>
    <row r="55" spans="1:42" outlineLevel="2">
      <c r="A55" s="228"/>
      <c r="B55" s="476"/>
      <c r="C55" s="489"/>
      <c r="D55" s="229"/>
      <c r="E55" s="490"/>
      <c r="F55" s="491"/>
      <c r="G55" s="491"/>
      <c r="H55" s="473">
        <v>0</v>
      </c>
      <c r="I55" s="144">
        <v>0</v>
      </c>
      <c r="J55" s="474"/>
      <c r="K55" s="468"/>
      <c r="L55" s="492"/>
      <c r="M55" s="475">
        <v>0</v>
      </c>
      <c r="N55" s="468"/>
      <c r="O55" s="492"/>
      <c r="P55" s="475">
        <v>0</v>
      </c>
      <c r="Q55" s="492"/>
      <c r="R55" s="469"/>
      <c r="S55" s="469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469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470"/>
    </row>
    <row r="56" spans="1:42">
      <c r="A56" s="228" t="s">
        <v>1925</v>
      </c>
      <c r="B56" s="476" t="s">
        <v>1187</v>
      </c>
      <c r="C56" s="489" t="s">
        <v>1926</v>
      </c>
      <c r="D56" s="229"/>
      <c r="E56" s="490"/>
      <c r="F56" s="491">
        <v>0</v>
      </c>
      <c r="G56" s="491">
        <v>0</v>
      </c>
      <c r="H56" s="473">
        <v>0</v>
      </c>
      <c r="I56" s="144">
        <v>0</v>
      </c>
      <c r="J56" s="474"/>
      <c r="K56" s="468"/>
      <c r="L56" s="492">
        <v>0</v>
      </c>
      <c r="M56" s="475">
        <v>0</v>
      </c>
      <c r="N56" s="468"/>
      <c r="O56" s="492">
        <v>0</v>
      </c>
      <c r="P56" s="475">
        <v>0</v>
      </c>
      <c r="Q56" s="492"/>
      <c r="R56" s="469">
        <v>0</v>
      </c>
      <c r="S56" s="469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  <c r="Y56" s="232">
        <v>0</v>
      </c>
      <c r="Z56" s="232">
        <v>0</v>
      </c>
      <c r="AA56" s="232">
        <v>0</v>
      </c>
      <c r="AB56" s="232">
        <v>0</v>
      </c>
      <c r="AC56" s="232">
        <v>0</v>
      </c>
      <c r="AD56" s="232">
        <v>0</v>
      </c>
      <c r="AE56" s="469">
        <v>0</v>
      </c>
      <c r="AF56" s="232">
        <v>0</v>
      </c>
      <c r="AG56" s="232">
        <v>0</v>
      </c>
      <c r="AH56" s="232">
        <v>0</v>
      </c>
      <c r="AI56" s="232">
        <v>0</v>
      </c>
      <c r="AJ56" s="232">
        <v>0</v>
      </c>
      <c r="AK56" s="232">
        <v>0</v>
      </c>
      <c r="AL56" s="232">
        <v>0</v>
      </c>
      <c r="AM56" s="232">
        <v>0</v>
      </c>
      <c r="AN56" s="232">
        <v>0</v>
      </c>
      <c r="AO56" s="232">
        <v>0</v>
      </c>
      <c r="AP56" s="470">
        <v>0</v>
      </c>
    </row>
    <row r="57" spans="1:42" outlineLevel="2">
      <c r="A57" s="228"/>
      <c r="B57" s="476"/>
      <c r="C57" s="489"/>
      <c r="D57" s="229"/>
      <c r="E57" s="490"/>
      <c r="F57" s="491"/>
      <c r="G57" s="491"/>
      <c r="H57" s="473">
        <v>0</v>
      </c>
      <c r="I57" s="144">
        <v>0</v>
      </c>
      <c r="J57" s="474"/>
      <c r="K57" s="468"/>
      <c r="L57" s="492"/>
      <c r="M57" s="475">
        <v>0</v>
      </c>
      <c r="N57" s="468"/>
      <c r="O57" s="492"/>
      <c r="P57" s="475">
        <v>0</v>
      </c>
      <c r="Q57" s="492"/>
      <c r="R57" s="469"/>
      <c r="S57" s="469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469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470"/>
    </row>
    <row r="58" spans="1:42">
      <c r="A58" s="228" t="s">
        <v>1927</v>
      </c>
      <c r="B58" s="476" t="s">
        <v>1190</v>
      </c>
      <c r="C58" s="489" t="s">
        <v>1928</v>
      </c>
      <c r="D58" s="229"/>
      <c r="E58" s="490"/>
      <c r="F58" s="491">
        <v>0</v>
      </c>
      <c r="G58" s="491">
        <v>0</v>
      </c>
      <c r="H58" s="473">
        <v>0</v>
      </c>
      <c r="I58" s="144">
        <v>0</v>
      </c>
      <c r="J58" s="474"/>
      <c r="K58" s="468"/>
      <c r="L58" s="492">
        <v>0</v>
      </c>
      <c r="M58" s="475">
        <v>0</v>
      </c>
      <c r="N58" s="468"/>
      <c r="O58" s="492">
        <v>0</v>
      </c>
      <c r="P58" s="475">
        <v>0</v>
      </c>
      <c r="Q58" s="492"/>
      <c r="R58" s="469">
        <v>0</v>
      </c>
      <c r="S58" s="469">
        <v>0</v>
      </c>
      <c r="T58" s="232">
        <v>0</v>
      </c>
      <c r="U58" s="232">
        <v>0</v>
      </c>
      <c r="V58" s="232">
        <v>0</v>
      </c>
      <c r="W58" s="232">
        <v>0</v>
      </c>
      <c r="X58" s="232">
        <v>0</v>
      </c>
      <c r="Y58" s="232">
        <v>0</v>
      </c>
      <c r="Z58" s="232">
        <v>0</v>
      </c>
      <c r="AA58" s="232">
        <v>0</v>
      </c>
      <c r="AB58" s="232">
        <v>0</v>
      </c>
      <c r="AC58" s="232">
        <v>0</v>
      </c>
      <c r="AD58" s="232">
        <v>0</v>
      </c>
      <c r="AE58" s="469">
        <v>0</v>
      </c>
      <c r="AF58" s="232">
        <v>0</v>
      </c>
      <c r="AG58" s="232">
        <v>0</v>
      </c>
      <c r="AH58" s="232">
        <v>0</v>
      </c>
      <c r="AI58" s="232">
        <v>0</v>
      </c>
      <c r="AJ58" s="232">
        <v>0</v>
      </c>
      <c r="AK58" s="232">
        <v>0</v>
      </c>
      <c r="AL58" s="232">
        <v>0</v>
      </c>
      <c r="AM58" s="232">
        <v>0</v>
      </c>
      <c r="AN58" s="232">
        <v>0</v>
      </c>
      <c r="AO58" s="232">
        <v>0</v>
      </c>
      <c r="AP58" s="470">
        <v>0</v>
      </c>
    </row>
    <row r="59" spans="1:42" outlineLevel="2">
      <c r="A59" s="228"/>
      <c r="B59" s="476"/>
      <c r="C59" s="489"/>
      <c r="D59" s="229"/>
      <c r="E59" s="490"/>
      <c r="F59" s="491"/>
      <c r="G59" s="491"/>
      <c r="H59" s="473">
        <v>0</v>
      </c>
      <c r="I59" s="144">
        <v>0</v>
      </c>
      <c r="J59" s="474"/>
      <c r="K59" s="468"/>
      <c r="L59" s="492"/>
      <c r="M59" s="475">
        <v>0</v>
      </c>
      <c r="N59" s="468"/>
      <c r="O59" s="492"/>
      <c r="P59" s="475">
        <v>0</v>
      </c>
      <c r="Q59" s="492"/>
      <c r="R59" s="469"/>
      <c r="S59" s="469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469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470"/>
    </row>
    <row r="60" spans="1:42">
      <c r="A60" s="228" t="s">
        <v>1929</v>
      </c>
      <c r="B60" s="476" t="s">
        <v>1192</v>
      </c>
      <c r="C60" s="489" t="s">
        <v>1930</v>
      </c>
      <c r="D60" s="229"/>
      <c r="E60" s="490"/>
      <c r="F60" s="491">
        <v>0</v>
      </c>
      <c r="G60" s="491">
        <v>0</v>
      </c>
      <c r="H60" s="473">
        <v>0</v>
      </c>
      <c r="I60" s="144">
        <v>0</v>
      </c>
      <c r="J60" s="474"/>
      <c r="K60" s="468"/>
      <c r="L60" s="492">
        <v>0</v>
      </c>
      <c r="M60" s="475">
        <v>0</v>
      </c>
      <c r="N60" s="468"/>
      <c r="O60" s="492">
        <v>0</v>
      </c>
      <c r="P60" s="475">
        <v>0</v>
      </c>
      <c r="Q60" s="492"/>
      <c r="R60" s="469">
        <v>0</v>
      </c>
      <c r="S60" s="469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  <c r="Y60" s="232">
        <v>0</v>
      </c>
      <c r="Z60" s="232">
        <v>0</v>
      </c>
      <c r="AA60" s="232">
        <v>0</v>
      </c>
      <c r="AB60" s="232">
        <v>0</v>
      </c>
      <c r="AC60" s="232">
        <v>0</v>
      </c>
      <c r="AD60" s="232">
        <v>0</v>
      </c>
      <c r="AE60" s="469">
        <v>0</v>
      </c>
      <c r="AF60" s="232">
        <v>0</v>
      </c>
      <c r="AG60" s="232">
        <v>0</v>
      </c>
      <c r="AH60" s="232">
        <v>0</v>
      </c>
      <c r="AI60" s="232">
        <v>0</v>
      </c>
      <c r="AJ60" s="232">
        <v>0</v>
      </c>
      <c r="AK60" s="232">
        <v>0</v>
      </c>
      <c r="AL60" s="232">
        <v>0</v>
      </c>
      <c r="AM60" s="232">
        <v>0</v>
      </c>
      <c r="AN60" s="232">
        <v>0</v>
      </c>
      <c r="AO60" s="232">
        <v>0</v>
      </c>
      <c r="AP60" s="470">
        <v>0</v>
      </c>
    </row>
    <row r="61" spans="1:42" outlineLevel="2">
      <c r="A61" s="228"/>
      <c r="B61" s="476"/>
      <c r="C61" s="489"/>
      <c r="D61" s="229"/>
      <c r="E61" s="490"/>
      <c r="F61" s="491"/>
      <c r="G61" s="491"/>
      <c r="H61" s="473">
        <v>0</v>
      </c>
      <c r="I61" s="144">
        <v>0</v>
      </c>
      <c r="J61" s="474"/>
      <c r="K61" s="468"/>
      <c r="L61" s="492"/>
      <c r="M61" s="475">
        <v>0</v>
      </c>
      <c r="N61" s="468"/>
      <c r="O61" s="492"/>
      <c r="P61" s="475">
        <v>0</v>
      </c>
      <c r="Q61" s="492"/>
      <c r="R61" s="469"/>
      <c r="S61" s="469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469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470"/>
    </row>
    <row r="62" spans="1:42" s="471" customFormat="1">
      <c r="A62" s="207" t="s">
        <v>1931</v>
      </c>
      <c r="B62" s="488" t="s">
        <v>1201</v>
      </c>
      <c r="C62" s="212" t="s">
        <v>1932</v>
      </c>
      <c r="D62" s="480"/>
      <c r="E62" s="493"/>
      <c r="F62" s="494">
        <v>0</v>
      </c>
      <c r="G62" s="494">
        <v>0</v>
      </c>
      <c r="H62" s="482">
        <v>0</v>
      </c>
      <c r="I62" s="177">
        <v>0</v>
      </c>
      <c r="J62" s="483"/>
      <c r="K62" s="484"/>
      <c r="L62" s="494">
        <v>0</v>
      </c>
      <c r="M62" s="485">
        <v>0</v>
      </c>
      <c r="N62" s="484"/>
      <c r="O62" s="494">
        <v>0</v>
      </c>
      <c r="P62" s="485">
        <v>0</v>
      </c>
      <c r="Q62" s="494"/>
      <c r="R62" s="486">
        <v>0</v>
      </c>
      <c r="S62" s="486">
        <v>0</v>
      </c>
      <c r="T62" s="482">
        <v>0</v>
      </c>
      <c r="U62" s="482">
        <v>0</v>
      </c>
      <c r="V62" s="482">
        <v>0</v>
      </c>
      <c r="W62" s="482">
        <v>0</v>
      </c>
      <c r="X62" s="482">
        <v>0</v>
      </c>
      <c r="Y62" s="482">
        <v>0</v>
      </c>
      <c r="Z62" s="482">
        <v>0</v>
      </c>
      <c r="AA62" s="482">
        <v>0</v>
      </c>
      <c r="AB62" s="482">
        <v>0</v>
      </c>
      <c r="AC62" s="482">
        <v>0</v>
      </c>
      <c r="AD62" s="482">
        <v>0</v>
      </c>
      <c r="AE62" s="486">
        <v>0</v>
      </c>
      <c r="AF62" s="482">
        <v>0</v>
      </c>
      <c r="AG62" s="482">
        <v>0</v>
      </c>
      <c r="AH62" s="482">
        <v>0</v>
      </c>
      <c r="AI62" s="482">
        <v>0</v>
      </c>
      <c r="AJ62" s="482">
        <v>0</v>
      </c>
      <c r="AK62" s="482">
        <v>0</v>
      </c>
      <c r="AL62" s="482">
        <v>0</v>
      </c>
      <c r="AM62" s="482">
        <v>0</v>
      </c>
      <c r="AN62" s="482">
        <v>0</v>
      </c>
      <c r="AO62" s="482">
        <v>0</v>
      </c>
      <c r="AP62" s="487">
        <v>0</v>
      </c>
    </row>
    <row r="63" spans="1:42">
      <c r="A63" s="228" t="s">
        <v>1933</v>
      </c>
      <c r="B63" s="476" t="s">
        <v>1204</v>
      </c>
      <c r="C63" s="213" t="s">
        <v>1934</v>
      </c>
      <c r="D63" s="472"/>
      <c r="E63" s="495"/>
      <c r="F63" s="492">
        <v>0</v>
      </c>
      <c r="G63" s="492">
        <v>0</v>
      </c>
      <c r="H63" s="473">
        <v>0</v>
      </c>
      <c r="I63" s="144">
        <v>0</v>
      </c>
      <c r="J63" s="474"/>
      <c r="K63" s="468"/>
      <c r="L63" s="492">
        <v>0</v>
      </c>
      <c r="M63" s="475">
        <v>0</v>
      </c>
      <c r="N63" s="468"/>
      <c r="O63" s="492">
        <v>0</v>
      </c>
      <c r="P63" s="475">
        <v>0</v>
      </c>
      <c r="Q63" s="492"/>
      <c r="R63" s="469">
        <v>0</v>
      </c>
      <c r="S63" s="469">
        <v>0</v>
      </c>
      <c r="T63" s="232">
        <v>0</v>
      </c>
      <c r="U63" s="232">
        <v>0</v>
      </c>
      <c r="V63" s="232">
        <v>0</v>
      </c>
      <c r="W63" s="232">
        <v>0</v>
      </c>
      <c r="X63" s="232">
        <v>0</v>
      </c>
      <c r="Y63" s="232">
        <v>0</v>
      </c>
      <c r="Z63" s="232">
        <v>0</v>
      </c>
      <c r="AA63" s="232">
        <v>0</v>
      </c>
      <c r="AB63" s="232">
        <v>0</v>
      </c>
      <c r="AC63" s="232">
        <v>0</v>
      </c>
      <c r="AD63" s="232">
        <v>0</v>
      </c>
      <c r="AE63" s="469">
        <v>0</v>
      </c>
      <c r="AF63" s="232">
        <v>0</v>
      </c>
      <c r="AG63" s="232">
        <v>0</v>
      </c>
      <c r="AH63" s="232">
        <v>0</v>
      </c>
      <c r="AI63" s="232">
        <v>0</v>
      </c>
      <c r="AJ63" s="232">
        <v>0</v>
      </c>
      <c r="AK63" s="232">
        <v>0</v>
      </c>
      <c r="AL63" s="232">
        <v>0</v>
      </c>
      <c r="AM63" s="232">
        <v>0</v>
      </c>
      <c r="AN63" s="232">
        <v>0</v>
      </c>
      <c r="AO63" s="232">
        <v>0</v>
      </c>
      <c r="AP63" s="470">
        <v>0</v>
      </c>
    </row>
    <row r="64" spans="1:42">
      <c r="A64" s="228" t="s">
        <v>1935</v>
      </c>
      <c r="B64" s="476" t="s">
        <v>1270</v>
      </c>
      <c r="C64" s="236" t="s">
        <v>1936</v>
      </c>
      <c r="D64" s="229"/>
      <c r="E64" s="245"/>
      <c r="F64" s="232">
        <v>2070847672.2060003</v>
      </c>
      <c r="G64" s="232">
        <v>2006285317.3980002</v>
      </c>
      <c r="H64" s="473">
        <v>64562354.808000088</v>
      </c>
      <c r="I64" s="144">
        <v>3.218004650092967E-2</v>
      </c>
      <c r="J64" s="474"/>
      <c r="K64" s="468"/>
      <c r="L64" s="473">
        <v>1997159181.0880001</v>
      </c>
      <c r="M64" s="475">
        <v>73688491.118000269</v>
      </c>
      <c r="N64" s="468"/>
      <c r="O64" s="473">
        <v>2063274643.0910001</v>
      </c>
      <c r="P64" s="475">
        <v>7573029.115000248</v>
      </c>
      <c r="Q64" s="473"/>
      <c r="R64" s="469">
        <v>1952733609.1470003</v>
      </c>
      <c r="S64" s="469">
        <v>1958728157.8670001</v>
      </c>
      <c r="T64" s="232">
        <v>1961927790.3870001</v>
      </c>
      <c r="U64" s="232">
        <v>1968367261.027</v>
      </c>
      <c r="V64" s="232">
        <v>1977150908.0049999</v>
      </c>
      <c r="W64" s="232">
        <v>1981748983.345</v>
      </c>
      <c r="X64" s="232">
        <v>1985240772.1019998</v>
      </c>
      <c r="Y64" s="232">
        <v>1988749085.5820003</v>
      </c>
      <c r="Z64" s="232">
        <v>1994013247.4720004</v>
      </c>
      <c r="AA64" s="232">
        <v>1995434672.1050005</v>
      </c>
      <c r="AB64" s="232">
        <v>1991376822.115</v>
      </c>
      <c r="AC64" s="232">
        <v>1997159181.0880001</v>
      </c>
      <c r="AD64" s="232">
        <v>2006285317.3980002</v>
      </c>
      <c r="AE64" s="469">
        <v>2009153695.3000007</v>
      </c>
      <c r="AF64" s="232">
        <v>2043069149.308001</v>
      </c>
      <c r="AG64" s="232">
        <v>2034947295.9800003</v>
      </c>
      <c r="AH64" s="232">
        <v>2033948207.6980009</v>
      </c>
      <c r="AI64" s="232">
        <v>2036406277.7680006</v>
      </c>
      <c r="AJ64" s="232">
        <v>2037600052.7479999</v>
      </c>
      <c r="AK64" s="232">
        <v>2041268707.2679999</v>
      </c>
      <c r="AL64" s="232">
        <v>2045298552.7410007</v>
      </c>
      <c r="AM64" s="232">
        <v>2051903126.5710003</v>
      </c>
      <c r="AN64" s="232">
        <v>2063274643.0910001</v>
      </c>
      <c r="AO64" s="232">
        <v>2070847672.2060003</v>
      </c>
      <c r="AP64" s="470">
        <v>2063339515.2860005</v>
      </c>
    </row>
    <row r="65" spans="1:43" outlineLevel="2">
      <c r="A65" s="228"/>
      <c r="B65" s="476"/>
      <c r="C65" s="236"/>
      <c r="D65" s="229"/>
      <c r="E65" s="245"/>
      <c r="F65" s="232"/>
      <c r="G65" s="232"/>
      <c r="H65" s="473">
        <v>0</v>
      </c>
      <c r="I65" s="144">
        <v>0</v>
      </c>
      <c r="J65" s="474"/>
      <c r="K65" s="468"/>
      <c r="L65" s="473"/>
      <c r="M65" s="475">
        <v>0</v>
      </c>
      <c r="N65" s="468"/>
      <c r="O65" s="473"/>
      <c r="P65" s="475">
        <v>0</v>
      </c>
      <c r="Q65" s="473"/>
      <c r="R65" s="469"/>
      <c r="S65" s="469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469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470"/>
    </row>
    <row r="66" spans="1:43">
      <c r="A66" s="228" t="s">
        <v>1937</v>
      </c>
      <c r="B66" s="476" t="s">
        <v>1286</v>
      </c>
      <c r="C66" s="236" t="s">
        <v>1938</v>
      </c>
      <c r="D66" s="229"/>
      <c r="E66" s="245"/>
      <c r="F66" s="232">
        <v>0</v>
      </c>
      <c r="G66" s="232">
        <v>0</v>
      </c>
      <c r="H66" s="473">
        <v>0</v>
      </c>
      <c r="I66" s="144">
        <v>0</v>
      </c>
      <c r="J66" s="474"/>
      <c r="K66" s="468"/>
      <c r="L66" s="473">
        <v>0</v>
      </c>
      <c r="M66" s="475">
        <v>0</v>
      </c>
      <c r="N66" s="468"/>
      <c r="O66" s="473">
        <v>0</v>
      </c>
      <c r="P66" s="475">
        <v>0</v>
      </c>
      <c r="Q66" s="473"/>
      <c r="R66" s="469">
        <v>0</v>
      </c>
      <c r="S66" s="469">
        <v>0</v>
      </c>
      <c r="T66" s="232">
        <v>0</v>
      </c>
      <c r="U66" s="232">
        <v>0</v>
      </c>
      <c r="V66" s="232">
        <v>0</v>
      </c>
      <c r="W66" s="232">
        <v>0</v>
      </c>
      <c r="X66" s="232">
        <v>0</v>
      </c>
      <c r="Y66" s="232">
        <v>0</v>
      </c>
      <c r="Z66" s="232">
        <v>0</v>
      </c>
      <c r="AA66" s="232">
        <v>0</v>
      </c>
      <c r="AB66" s="232">
        <v>0</v>
      </c>
      <c r="AC66" s="232">
        <v>0</v>
      </c>
      <c r="AD66" s="232">
        <v>0</v>
      </c>
      <c r="AE66" s="469">
        <v>0</v>
      </c>
      <c r="AF66" s="232">
        <v>0</v>
      </c>
      <c r="AG66" s="232">
        <v>0</v>
      </c>
      <c r="AH66" s="232">
        <v>0</v>
      </c>
      <c r="AI66" s="232">
        <v>0</v>
      </c>
      <c r="AJ66" s="232">
        <v>0</v>
      </c>
      <c r="AK66" s="232">
        <v>0</v>
      </c>
      <c r="AL66" s="232">
        <v>0</v>
      </c>
      <c r="AM66" s="232">
        <v>0</v>
      </c>
      <c r="AN66" s="232">
        <v>0</v>
      </c>
      <c r="AO66" s="232">
        <v>0</v>
      </c>
      <c r="AP66" s="470">
        <v>0</v>
      </c>
    </row>
    <row r="67" spans="1:43" outlineLevel="2">
      <c r="A67" s="228"/>
      <c r="B67" s="476"/>
      <c r="C67" s="236"/>
      <c r="D67" s="229"/>
      <c r="E67" s="245"/>
      <c r="F67" s="232"/>
      <c r="G67" s="232"/>
      <c r="H67" s="473">
        <v>0</v>
      </c>
      <c r="I67" s="144">
        <v>0</v>
      </c>
      <c r="J67" s="474"/>
      <c r="K67" s="468"/>
      <c r="L67" s="473"/>
      <c r="M67" s="475">
        <v>0</v>
      </c>
      <c r="N67" s="468"/>
      <c r="O67" s="473"/>
      <c r="P67" s="475">
        <v>0</v>
      </c>
      <c r="Q67" s="473"/>
      <c r="R67" s="469"/>
      <c r="S67" s="469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469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470"/>
    </row>
    <row r="68" spans="1:43">
      <c r="A68" s="228" t="s">
        <v>1939</v>
      </c>
      <c r="B68" s="476" t="s">
        <v>1292</v>
      </c>
      <c r="C68" s="236" t="s">
        <v>1940</v>
      </c>
      <c r="D68" s="229"/>
      <c r="E68" s="245"/>
      <c r="F68" s="232">
        <v>0</v>
      </c>
      <c r="G68" s="232">
        <v>0</v>
      </c>
      <c r="H68" s="473">
        <v>0</v>
      </c>
      <c r="I68" s="144">
        <v>0</v>
      </c>
      <c r="J68" s="474"/>
      <c r="K68" s="468"/>
      <c r="L68" s="473">
        <v>0</v>
      </c>
      <c r="M68" s="475">
        <v>0</v>
      </c>
      <c r="N68" s="468"/>
      <c r="O68" s="473">
        <v>0</v>
      </c>
      <c r="P68" s="475">
        <v>0</v>
      </c>
      <c r="Q68" s="473"/>
      <c r="R68" s="469">
        <v>0</v>
      </c>
      <c r="S68" s="469">
        <v>0</v>
      </c>
      <c r="T68" s="232">
        <v>0</v>
      </c>
      <c r="U68" s="232">
        <v>0</v>
      </c>
      <c r="V68" s="232">
        <v>0</v>
      </c>
      <c r="W68" s="232">
        <v>0</v>
      </c>
      <c r="X68" s="232">
        <v>0</v>
      </c>
      <c r="Y68" s="232">
        <v>0</v>
      </c>
      <c r="Z68" s="232">
        <v>0</v>
      </c>
      <c r="AA68" s="232">
        <v>0</v>
      </c>
      <c r="AB68" s="232">
        <v>0</v>
      </c>
      <c r="AC68" s="232">
        <v>0</v>
      </c>
      <c r="AD68" s="232">
        <v>0</v>
      </c>
      <c r="AE68" s="469">
        <v>0</v>
      </c>
      <c r="AF68" s="232">
        <v>0</v>
      </c>
      <c r="AG68" s="232">
        <v>0</v>
      </c>
      <c r="AH68" s="232">
        <v>0</v>
      </c>
      <c r="AI68" s="232">
        <v>0</v>
      </c>
      <c r="AJ68" s="232">
        <v>0</v>
      </c>
      <c r="AK68" s="232">
        <v>0</v>
      </c>
      <c r="AL68" s="232">
        <v>0</v>
      </c>
      <c r="AM68" s="232">
        <v>0</v>
      </c>
      <c r="AN68" s="232">
        <v>0</v>
      </c>
      <c r="AO68" s="232">
        <v>0</v>
      </c>
      <c r="AP68" s="470">
        <v>0</v>
      </c>
    </row>
    <row r="69" spans="1:43">
      <c r="A69" s="228"/>
      <c r="B69" s="476"/>
      <c r="C69" s="228"/>
      <c r="D69" s="229"/>
      <c r="E69" s="245"/>
      <c r="F69" s="232"/>
      <c r="G69" s="232"/>
      <c r="H69" s="473"/>
      <c r="I69" s="144"/>
      <c r="J69" s="496"/>
      <c r="K69" s="497"/>
      <c r="L69" s="473"/>
      <c r="M69" s="475"/>
      <c r="N69" s="468"/>
      <c r="O69" s="473"/>
      <c r="P69" s="475"/>
      <c r="Q69" s="478"/>
      <c r="R69" s="469"/>
      <c r="S69" s="469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469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470"/>
    </row>
    <row r="70" spans="1:43" s="515" customFormat="1">
      <c r="A70" s="498"/>
      <c r="B70" s="499" t="s">
        <v>1301</v>
      </c>
      <c r="C70" s="500" t="s">
        <v>1941</v>
      </c>
      <c r="D70" s="501"/>
      <c r="E70" s="502"/>
      <c r="F70" s="503"/>
      <c r="G70" s="503"/>
      <c r="H70" s="504"/>
      <c r="I70" s="505"/>
      <c r="J70" s="506"/>
      <c r="K70" s="507"/>
      <c r="L70" s="508"/>
      <c r="M70" s="509"/>
      <c r="N70" s="510"/>
      <c r="O70" s="508"/>
      <c r="P70" s="509"/>
      <c r="Q70" s="511"/>
      <c r="R70" s="512"/>
      <c r="S70" s="512"/>
      <c r="T70" s="513"/>
      <c r="U70" s="513"/>
      <c r="V70" s="513"/>
      <c r="W70" s="513"/>
      <c r="X70" s="513"/>
      <c r="Y70" s="513"/>
      <c r="Z70" s="513"/>
      <c r="AA70" s="513"/>
      <c r="AB70" s="513"/>
      <c r="AC70" s="513"/>
      <c r="AD70" s="513"/>
      <c r="AE70" s="512"/>
      <c r="AF70" s="513"/>
      <c r="AG70" s="513"/>
      <c r="AH70" s="513"/>
      <c r="AI70" s="513"/>
      <c r="AJ70" s="513"/>
      <c r="AK70" s="513"/>
      <c r="AL70" s="513"/>
      <c r="AM70" s="513"/>
      <c r="AN70" s="513"/>
      <c r="AO70" s="513"/>
      <c r="AP70" s="514"/>
    </row>
    <row r="71" spans="1:43" outlineLevel="2">
      <c r="A71" s="228"/>
      <c r="B71" s="476"/>
      <c r="C71" s="516"/>
      <c r="D71" s="229"/>
      <c r="E71" s="517"/>
      <c r="F71" s="518"/>
      <c r="G71" s="518"/>
      <c r="H71" s="473">
        <v>0</v>
      </c>
      <c r="I71" s="144">
        <v>0</v>
      </c>
      <c r="J71" s="519"/>
      <c r="K71" s="520"/>
      <c r="L71" s="521"/>
      <c r="M71" s="475">
        <v>0</v>
      </c>
      <c r="N71" s="522"/>
      <c r="O71" s="521"/>
      <c r="P71" s="475">
        <v>0</v>
      </c>
      <c r="Q71" s="523"/>
      <c r="R71" s="469"/>
      <c r="S71" s="469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469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470"/>
    </row>
    <row r="72" spans="1:43" outlineLevel="3">
      <c r="A72" s="46" t="s">
        <v>1942</v>
      </c>
      <c r="B72" s="47" t="s">
        <v>1943</v>
      </c>
      <c r="C72" s="48" t="s">
        <v>1944</v>
      </c>
      <c r="D72" s="49"/>
      <c r="E72" s="50"/>
      <c r="F72" s="397">
        <v>6554402.79</v>
      </c>
      <c r="G72" s="397">
        <v>6670697.79</v>
      </c>
      <c r="H72" s="59">
        <v>-116295</v>
      </c>
      <c r="I72" s="398">
        <v>-1.7433708385700981E-2</v>
      </c>
      <c r="J72" s="398"/>
      <c r="K72" s="399"/>
      <c r="L72" s="400">
        <v>6670697.79</v>
      </c>
      <c r="M72" s="401">
        <v>-116295</v>
      </c>
      <c r="N72" s="402"/>
      <c r="O72" s="400">
        <v>6554402.79</v>
      </c>
      <c r="P72" s="401">
        <v>0</v>
      </c>
      <c r="R72" s="403">
        <v>6670697.79</v>
      </c>
      <c r="S72" s="403">
        <v>6670697.79</v>
      </c>
      <c r="T72" s="59">
        <v>6670697.79</v>
      </c>
      <c r="U72" s="59">
        <v>6670697.79</v>
      </c>
      <c r="V72" s="59">
        <v>6670697.79</v>
      </c>
      <c r="W72" s="59">
        <v>6670697.79</v>
      </c>
      <c r="X72" s="59">
        <v>6670697.79</v>
      </c>
      <c r="Y72" s="59">
        <v>6670697.79</v>
      </c>
      <c r="Z72" s="59">
        <v>6670697.79</v>
      </c>
      <c r="AA72" s="59">
        <v>6670697.79</v>
      </c>
      <c r="AB72" s="59">
        <v>6670697.79</v>
      </c>
      <c r="AC72" s="59">
        <v>6670697.79</v>
      </c>
      <c r="AD72" s="59">
        <v>6670697.79</v>
      </c>
      <c r="AE72" s="403">
        <v>6670697.79</v>
      </c>
      <c r="AF72" s="59">
        <v>6670697.79</v>
      </c>
      <c r="AG72" s="59">
        <v>6670697.79</v>
      </c>
      <c r="AH72" s="59">
        <v>6670697.79</v>
      </c>
      <c r="AI72" s="59">
        <v>6670697.79</v>
      </c>
      <c r="AJ72" s="59">
        <v>6670697.79</v>
      </c>
      <c r="AK72" s="59">
        <v>6670697.79</v>
      </c>
      <c r="AL72" s="59">
        <v>6670697.79</v>
      </c>
      <c r="AM72" s="59">
        <v>6561306.79</v>
      </c>
      <c r="AN72" s="59">
        <v>6554402.79</v>
      </c>
      <c r="AO72" s="59">
        <v>6554402.79</v>
      </c>
      <c r="AP72" s="404">
        <v>6554402.79</v>
      </c>
      <c r="AQ72" s="397"/>
    </row>
    <row r="73" spans="1:43">
      <c r="A73" s="228" t="s">
        <v>1945</v>
      </c>
      <c r="B73" s="524" t="s">
        <v>1310</v>
      </c>
      <c r="C73" s="525" t="s">
        <v>1946</v>
      </c>
      <c r="D73" s="229"/>
      <c r="E73" s="245"/>
      <c r="F73" s="232">
        <v>6554402.79</v>
      </c>
      <c r="G73" s="232">
        <v>6670697.79</v>
      </c>
      <c r="H73" s="473">
        <v>-116295</v>
      </c>
      <c r="I73" s="144">
        <v>-1.7433708385700981E-2</v>
      </c>
      <c r="J73" s="496"/>
      <c r="K73" s="497"/>
      <c r="L73" s="473">
        <v>6670697.79</v>
      </c>
      <c r="M73" s="475">
        <v>-116295</v>
      </c>
      <c r="N73" s="468"/>
      <c r="O73" s="473">
        <v>6554402.79</v>
      </c>
      <c r="P73" s="475">
        <v>0</v>
      </c>
      <c r="Q73" s="478"/>
      <c r="R73" s="469">
        <v>6670697.79</v>
      </c>
      <c r="S73" s="469">
        <v>6670697.79</v>
      </c>
      <c r="T73" s="232">
        <v>6670697.79</v>
      </c>
      <c r="U73" s="232">
        <v>6670697.79</v>
      </c>
      <c r="V73" s="232">
        <v>6670697.79</v>
      </c>
      <c r="W73" s="232">
        <v>6670697.79</v>
      </c>
      <c r="X73" s="232">
        <v>6670697.79</v>
      </c>
      <c r="Y73" s="232">
        <v>6670697.79</v>
      </c>
      <c r="Z73" s="232">
        <v>6670697.79</v>
      </c>
      <c r="AA73" s="232">
        <v>6670697.79</v>
      </c>
      <c r="AB73" s="232">
        <v>6670697.79</v>
      </c>
      <c r="AC73" s="232">
        <v>6670697.79</v>
      </c>
      <c r="AD73" s="232">
        <v>6670697.79</v>
      </c>
      <c r="AE73" s="469">
        <v>6670697.79</v>
      </c>
      <c r="AF73" s="232">
        <v>6670697.79</v>
      </c>
      <c r="AG73" s="232">
        <v>6670697.79</v>
      </c>
      <c r="AH73" s="232">
        <v>6670697.79</v>
      </c>
      <c r="AI73" s="232">
        <v>6670697.79</v>
      </c>
      <c r="AJ73" s="232">
        <v>6670697.79</v>
      </c>
      <c r="AK73" s="232">
        <v>6670697.79</v>
      </c>
      <c r="AL73" s="232">
        <v>6670697.79</v>
      </c>
      <c r="AM73" s="232">
        <v>6561306.79</v>
      </c>
      <c r="AN73" s="232">
        <v>6554402.79</v>
      </c>
      <c r="AO73" s="232">
        <v>6554402.79</v>
      </c>
      <c r="AP73" s="470">
        <v>6554402.79</v>
      </c>
    </row>
    <row r="74" spans="1:43" outlineLevel="2">
      <c r="A74" s="228"/>
      <c r="B74" s="524"/>
      <c r="C74" s="525"/>
      <c r="D74" s="229"/>
      <c r="E74" s="245"/>
      <c r="F74" s="232"/>
      <c r="G74" s="232"/>
      <c r="H74" s="473">
        <v>0</v>
      </c>
      <c r="I74" s="144">
        <v>0</v>
      </c>
      <c r="J74" s="496"/>
      <c r="K74" s="497"/>
      <c r="L74" s="473"/>
      <c r="M74" s="475">
        <v>0</v>
      </c>
      <c r="N74" s="468"/>
      <c r="O74" s="473"/>
      <c r="P74" s="475">
        <v>0</v>
      </c>
      <c r="Q74" s="478"/>
      <c r="R74" s="469"/>
      <c r="S74" s="469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469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470"/>
    </row>
    <row r="75" spans="1:43" outlineLevel="3">
      <c r="A75" s="46" t="s">
        <v>1947</v>
      </c>
      <c r="B75" s="47" t="s">
        <v>1948</v>
      </c>
      <c r="C75" s="48" t="s">
        <v>1949</v>
      </c>
      <c r="D75" s="49"/>
      <c r="E75" s="50"/>
      <c r="F75" s="397">
        <v>151462.74</v>
      </c>
      <c r="G75" s="397">
        <v>261643.79</v>
      </c>
      <c r="H75" s="59">
        <v>-110181.05000000002</v>
      </c>
      <c r="I75" s="398">
        <v>-0.42111089279053793</v>
      </c>
      <c r="J75" s="398"/>
      <c r="K75" s="399"/>
      <c r="L75" s="400">
        <v>261087.98</v>
      </c>
      <c r="M75" s="401">
        <v>-109625.24000000002</v>
      </c>
      <c r="N75" s="402"/>
      <c r="O75" s="400">
        <v>150906.93</v>
      </c>
      <c r="P75" s="401">
        <v>555.80999999999767</v>
      </c>
      <c r="R75" s="403">
        <v>254974.07</v>
      </c>
      <c r="S75" s="403">
        <v>255529.88</v>
      </c>
      <c r="T75" s="59">
        <v>256085.69</v>
      </c>
      <c r="U75" s="59">
        <v>256641.5</v>
      </c>
      <c r="V75" s="59">
        <v>257197.31</v>
      </c>
      <c r="W75" s="59">
        <v>257753.12</v>
      </c>
      <c r="X75" s="59">
        <v>258308.93</v>
      </c>
      <c r="Y75" s="59">
        <v>258864.74000000002</v>
      </c>
      <c r="Z75" s="59">
        <v>259420.55000000002</v>
      </c>
      <c r="AA75" s="59">
        <v>259976.36000000002</v>
      </c>
      <c r="AB75" s="59">
        <v>260532.17</v>
      </c>
      <c r="AC75" s="59">
        <v>261087.98</v>
      </c>
      <c r="AD75" s="59">
        <v>261643.79</v>
      </c>
      <c r="AE75" s="403">
        <v>262199.59999999998</v>
      </c>
      <c r="AF75" s="59">
        <v>262755.41000000003</v>
      </c>
      <c r="AG75" s="59">
        <v>263311.22000000003</v>
      </c>
      <c r="AH75" s="59">
        <v>263867.03999999998</v>
      </c>
      <c r="AI75" s="59">
        <v>264422.84999999998</v>
      </c>
      <c r="AJ75" s="59">
        <v>264978.67</v>
      </c>
      <c r="AK75" s="59">
        <v>265534.48</v>
      </c>
      <c r="AL75" s="59">
        <v>266090.3</v>
      </c>
      <c r="AM75" s="59">
        <v>157255.11000000002</v>
      </c>
      <c r="AN75" s="59">
        <v>150906.93</v>
      </c>
      <c r="AO75" s="59">
        <v>151462.74</v>
      </c>
      <c r="AP75" s="404">
        <v>151462.74</v>
      </c>
      <c r="AQ75" s="397"/>
    </row>
    <row r="76" spans="1:43" outlineLevel="3">
      <c r="A76" s="46" t="s">
        <v>1950</v>
      </c>
      <c r="B76" s="47" t="s">
        <v>1951</v>
      </c>
      <c r="C76" s="48" t="s">
        <v>1952</v>
      </c>
      <c r="D76" s="49"/>
      <c r="E76" s="50"/>
      <c r="F76" s="397">
        <v>1464.21</v>
      </c>
      <c r="G76" s="397">
        <v>-101946.15000000001</v>
      </c>
      <c r="H76" s="59">
        <v>103410.36000000002</v>
      </c>
      <c r="I76" s="398">
        <v>1.0143625825987543</v>
      </c>
      <c r="J76" s="398"/>
      <c r="K76" s="399"/>
      <c r="L76" s="400">
        <v>-100215.44</v>
      </c>
      <c r="M76" s="401">
        <v>101679.65000000001</v>
      </c>
      <c r="N76" s="402"/>
      <c r="O76" s="400">
        <v>4568.6400000000003</v>
      </c>
      <c r="P76" s="401">
        <v>-3104.4300000000003</v>
      </c>
      <c r="R76" s="403">
        <v>-30141.34</v>
      </c>
      <c r="S76" s="403">
        <v>-34402.1</v>
      </c>
      <c r="T76" s="59">
        <v>-96300.51</v>
      </c>
      <c r="U76" s="59">
        <v>-96666.49</v>
      </c>
      <c r="V76" s="59">
        <v>-97379.11</v>
      </c>
      <c r="W76" s="59">
        <v>-97379.11</v>
      </c>
      <c r="X76" s="59">
        <v>-97970.790000000008</v>
      </c>
      <c r="Y76" s="59">
        <v>-98694.5</v>
      </c>
      <c r="Z76" s="59">
        <v>-98694.5</v>
      </c>
      <c r="AA76" s="59">
        <v>-99965.53</v>
      </c>
      <c r="AB76" s="59">
        <v>-100215.44</v>
      </c>
      <c r="AC76" s="59">
        <v>-100215.44</v>
      </c>
      <c r="AD76" s="59">
        <v>-101946.15000000001</v>
      </c>
      <c r="AE76" s="403">
        <v>-102199.45</v>
      </c>
      <c r="AF76" s="59">
        <v>-102199.45</v>
      </c>
      <c r="AG76" s="59">
        <v>-102231.62</v>
      </c>
      <c r="AH76" s="59">
        <v>-102231.62</v>
      </c>
      <c r="AI76" s="59">
        <v>-102231.62</v>
      </c>
      <c r="AJ76" s="59">
        <v>-104096.56</v>
      </c>
      <c r="AK76" s="59">
        <v>-110484.78</v>
      </c>
      <c r="AL76" s="59">
        <v>1572.53</v>
      </c>
      <c r="AM76" s="59">
        <v>93253.83</v>
      </c>
      <c r="AN76" s="59">
        <v>4568.6400000000003</v>
      </c>
      <c r="AO76" s="59">
        <v>1464.21</v>
      </c>
      <c r="AP76" s="404">
        <v>1464.21</v>
      </c>
      <c r="AQ76" s="397"/>
    </row>
    <row r="77" spans="1:43">
      <c r="A77" s="228" t="s">
        <v>1953</v>
      </c>
      <c r="B77" s="526" t="s">
        <v>1316</v>
      </c>
      <c r="C77" s="525" t="s">
        <v>1954</v>
      </c>
      <c r="D77" s="229"/>
      <c r="E77" s="245"/>
      <c r="F77" s="232">
        <v>152926.94999999998</v>
      </c>
      <c r="G77" s="232">
        <v>159697.64000000001</v>
      </c>
      <c r="H77" s="473">
        <v>-6770.6900000000314</v>
      </c>
      <c r="I77" s="144">
        <v>-4.2396932102440783E-2</v>
      </c>
      <c r="J77" s="496"/>
      <c r="K77" s="497"/>
      <c r="L77" s="473">
        <v>160872.54</v>
      </c>
      <c r="M77" s="475">
        <v>-7945.5900000000256</v>
      </c>
      <c r="N77" s="468"/>
      <c r="O77" s="473">
        <v>155475.57</v>
      </c>
      <c r="P77" s="475">
        <v>-2548.6200000000244</v>
      </c>
      <c r="Q77" s="478"/>
      <c r="R77" s="469">
        <v>224832.73</v>
      </c>
      <c r="S77" s="469">
        <v>221127.78</v>
      </c>
      <c r="T77" s="232">
        <v>159785.18</v>
      </c>
      <c r="U77" s="232">
        <v>159975.01</v>
      </c>
      <c r="V77" s="232">
        <v>159818.20000000001</v>
      </c>
      <c r="W77" s="232">
        <v>160374.01</v>
      </c>
      <c r="X77" s="232">
        <v>160338.13999999998</v>
      </c>
      <c r="Y77" s="232">
        <v>160170.24000000002</v>
      </c>
      <c r="Z77" s="232">
        <v>160726.05000000002</v>
      </c>
      <c r="AA77" s="232">
        <v>160010.83000000002</v>
      </c>
      <c r="AB77" s="232">
        <v>160316.73000000001</v>
      </c>
      <c r="AC77" s="232">
        <v>160872.54</v>
      </c>
      <c r="AD77" s="232">
        <v>159697.64000000001</v>
      </c>
      <c r="AE77" s="469">
        <v>160000.14999999997</v>
      </c>
      <c r="AF77" s="232">
        <v>160555.96000000002</v>
      </c>
      <c r="AG77" s="232">
        <v>161079.60000000003</v>
      </c>
      <c r="AH77" s="232">
        <v>161635.41999999998</v>
      </c>
      <c r="AI77" s="232">
        <v>162191.22999999998</v>
      </c>
      <c r="AJ77" s="232">
        <v>160882.10999999999</v>
      </c>
      <c r="AK77" s="232">
        <v>155049.69999999998</v>
      </c>
      <c r="AL77" s="232">
        <v>267662.83</v>
      </c>
      <c r="AM77" s="232">
        <v>250508.94</v>
      </c>
      <c r="AN77" s="232">
        <v>155475.57</v>
      </c>
      <c r="AO77" s="232">
        <v>152926.94999999998</v>
      </c>
      <c r="AP77" s="470">
        <v>152926.94999999998</v>
      </c>
    </row>
    <row r="78" spans="1:43" outlineLevel="2">
      <c r="A78" s="228"/>
      <c r="B78" s="524"/>
      <c r="C78" s="525"/>
      <c r="D78" s="229"/>
      <c r="E78" s="245"/>
      <c r="F78" s="232"/>
      <c r="G78" s="232"/>
      <c r="H78" s="473">
        <v>0</v>
      </c>
      <c r="I78" s="144">
        <v>0</v>
      </c>
      <c r="J78" s="496"/>
      <c r="K78" s="497"/>
      <c r="L78" s="473"/>
      <c r="M78" s="475">
        <v>0</v>
      </c>
      <c r="N78" s="468"/>
      <c r="O78" s="473"/>
      <c r="P78" s="475">
        <v>0</v>
      </c>
      <c r="Q78" s="478"/>
      <c r="R78" s="469"/>
      <c r="S78" s="469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469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470"/>
    </row>
    <row r="79" spans="1:43">
      <c r="A79" s="228" t="s">
        <v>1955</v>
      </c>
      <c r="B79" s="524" t="s">
        <v>1322</v>
      </c>
      <c r="C79" s="525" t="s">
        <v>1956</v>
      </c>
      <c r="D79" s="229"/>
      <c r="E79" s="245"/>
      <c r="F79" s="232">
        <v>0</v>
      </c>
      <c r="G79" s="232">
        <v>0</v>
      </c>
      <c r="H79" s="473">
        <v>0</v>
      </c>
      <c r="I79" s="144">
        <v>0</v>
      </c>
      <c r="J79" s="496"/>
      <c r="K79" s="497"/>
      <c r="L79" s="473">
        <v>0</v>
      </c>
      <c r="M79" s="475">
        <v>0</v>
      </c>
      <c r="N79" s="468"/>
      <c r="O79" s="473">
        <v>0</v>
      </c>
      <c r="P79" s="475">
        <v>0</v>
      </c>
      <c r="Q79" s="478"/>
      <c r="R79" s="469">
        <v>0</v>
      </c>
      <c r="S79" s="469">
        <v>0</v>
      </c>
      <c r="T79" s="232">
        <v>0</v>
      </c>
      <c r="U79" s="232">
        <v>0</v>
      </c>
      <c r="V79" s="232">
        <v>0</v>
      </c>
      <c r="W79" s="232">
        <v>0</v>
      </c>
      <c r="X79" s="232">
        <v>0</v>
      </c>
      <c r="Y79" s="232">
        <v>0</v>
      </c>
      <c r="Z79" s="232">
        <v>0</v>
      </c>
      <c r="AA79" s="232">
        <v>0</v>
      </c>
      <c r="AB79" s="232">
        <v>0</v>
      </c>
      <c r="AC79" s="232">
        <v>0</v>
      </c>
      <c r="AD79" s="232">
        <v>0</v>
      </c>
      <c r="AE79" s="469">
        <v>0</v>
      </c>
      <c r="AF79" s="232">
        <v>0</v>
      </c>
      <c r="AG79" s="232">
        <v>0</v>
      </c>
      <c r="AH79" s="232">
        <v>0</v>
      </c>
      <c r="AI79" s="232">
        <v>0</v>
      </c>
      <c r="AJ79" s="232">
        <v>0</v>
      </c>
      <c r="AK79" s="232">
        <v>0</v>
      </c>
      <c r="AL79" s="232">
        <v>0</v>
      </c>
      <c r="AM79" s="232">
        <v>0</v>
      </c>
      <c r="AN79" s="232">
        <v>0</v>
      </c>
      <c r="AO79" s="232">
        <v>0</v>
      </c>
      <c r="AP79" s="470">
        <v>0</v>
      </c>
    </row>
    <row r="80" spans="1:43" outlineLevel="2">
      <c r="A80" s="228"/>
      <c r="B80" s="524"/>
      <c r="C80" s="525"/>
      <c r="D80" s="229"/>
      <c r="E80" s="245"/>
      <c r="F80" s="232"/>
      <c r="G80" s="232"/>
      <c r="H80" s="473">
        <v>0</v>
      </c>
      <c r="I80" s="144">
        <v>0</v>
      </c>
      <c r="J80" s="496"/>
      <c r="K80" s="497"/>
      <c r="L80" s="473"/>
      <c r="M80" s="475">
        <v>0</v>
      </c>
      <c r="N80" s="468"/>
      <c r="O80" s="473"/>
      <c r="P80" s="475">
        <v>0</v>
      </c>
      <c r="Q80" s="478"/>
      <c r="R80" s="469"/>
      <c r="S80" s="469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469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470"/>
    </row>
    <row r="81" spans="1:43">
      <c r="A81" s="228" t="s">
        <v>1957</v>
      </c>
      <c r="B81" s="524" t="s">
        <v>1325</v>
      </c>
      <c r="C81" s="525" t="s">
        <v>1958</v>
      </c>
      <c r="D81" s="229"/>
      <c r="E81" s="245"/>
      <c r="F81" s="232">
        <v>0</v>
      </c>
      <c r="G81" s="232">
        <v>0</v>
      </c>
      <c r="H81" s="473">
        <v>0</v>
      </c>
      <c r="I81" s="144">
        <v>0</v>
      </c>
      <c r="J81" s="496"/>
      <c r="K81" s="497"/>
      <c r="L81" s="473">
        <v>0</v>
      </c>
      <c r="M81" s="475">
        <v>0</v>
      </c>
      <c r="N81" s="468"/>
      <c r="O81" s="473">
        <v>0</v>
      </c>
      <c r="P81" s="475">
        <v>0</v>
      </c>
      <c r="Q81" s="478"/>
      <c r="R81" s="469">
        <v>0</v>
      </c>
      <c r="S81" s="469">
        <v>0</v>
      </c>
      <c r="T81" s="232">
        <v>0</v>
      </c>
      <c r="U81" s="232">
        <v>0</v>
      </c>
      <c r="V81" s="232">
        <v>0</v>
      </c>
      <c r="W81" s="232">
        <v>0</v>
      </c>
      <c r="X81" s="232">
        <v>0</v>
      </c>
      <c r="Y81" s="232">
        <v>0</v>
      </c>
      <c r="Z81" s="232">
        <v>0</v>
      </c>
      <c r="AA81" s="232">
        <v>0</v>
      </c>
      <c r="AB81" s="232">
        <v>0</v>
      </c>
      <c r="AC81" s="232">
        <v>0</v>
      </c>
      <c r="AD81" s="232">
        <v>0</v>
      </c>
      <c r="AE81" s="469">
        <v>0</v>
      </c>
      <c r="AF81" s="232">
        <v>0</v>
      </c>
      <c r="AG81" s="232">
        <v>0</v>
      </c>
      <c r="AH81" s="232">
        <v>0</v>
      </c>
      <c r="AI81" s="232">
        <v>0</v>
      </c>
      <c r="AJ81" s="232">
        <v>0</v>
      </c>
      <c r="AK81" s="232">
        <v>0</v>
      </c>
      <c r="AL81" s="232">
        <v>0</v>
      </c>
      <c r="AM81" s="232">
        <v>0</v>
      </c>
      <c r="AN81" s="232">
        <v>0</v>
      </c>
      <c r="AO81" s="232">
        <v>0</v>
      </c>
      <c r="AP81" s="470">
        <v>0</v>
      </c>
    </row>
    <row r="82" spans="1:43" outlineLevel="2">
      <c r="A82" s="228"/>
      <c r="B82" s="476"/>
      <c r="C82" s="525"/>
      <c r="D82" s="229"/>
      <c r="E82" s="517"/>
      <c r="F82" s="518"/>
      <c r="G82" s="518"/>
      <c r="H82" s="473">
        <v>0</v>
      </c>
      <c r="I82" s="144">
        <v>0</v>
      </c>
      <c r="J82" s="519"/>
      <c r="K82" s="520"/>
      <c r="L82" s="521"/>
      <c r="M82" s="475">
        <v>0</v>
      </c>
      <c r="N82" s="522"/>
      <c r="O82" s="521"/>
      <c r="P82" s="475">
        <v>0</v>
      </c>
      <c r="Q82" s="523"/>
      <c r="R82" s="469"/>
      <c r="S82" s="469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469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470"/>
    </row>
    <row r="83" spans="1:43" outlineLevel="3">
      <c r="A83" s="46" t="s">
        <v>1959</v>
      </c>
      <c r="B83" s="47" t="s">
        <v>1960</v>
      </c>
      <c r="C83" s="48" t="s">
        <v>1961</v>
      </c>
      <c r="D83" s="49"/>
      <c r="E83" s="50"/>
      <c r="F83" s="397">
        <v>8388654.4299999997</v>
      </c>
      <c r="G83" s="397">
        <v>8485833.2400000002</v>
      </c>
      <c r="H83" s="59">
        <v>-97178.810000000522</v>
      </c>
      <c r="I83" s="398">
        <v>-1.145188778185329E-2</v>
      </c>
      <c r="J83" s="398"/>
      <c r="K83" s="399"/>
      <c r="L83" s="400">
        <v>8737619.8300000001</v>
      </c>
      <c r="M83" s="401">
        <v>-348965.40000000037</v>
      </c>
      <c r="N83" s="402"/>
      <c r="O83" s="400">
        <v>8388654.4299999997</v>
      </c>
      <c r="P83" s="401">
        <v>0</v>
      </c>
      <c r="R83" s="403">
        <v>8399493.3499999996</v>
      </c>
      <c r="S83" s="403">
        <v>8399493.3499999996</v>
      </c>
      <c r="T83" s="59">
        <v>8399493.3499999996</v>
      </c>
      <c r="U83" s="59">
        <v>8404073.2599999998</v>
      </c>
      <c r="V83" s="59">
        <v>8404073.2599999998</v>
      </c>
      <c r="W83" s="59">
        <v>8404073.2599999998</v>
      </c>
      <c r="X83" s="59">
        <v>8547680.5700000003</v>
      </c>
      <c r="Y83" s="59">
        <v>8547680.5700000003</v>
      </c>
      <c r="Z83" s="59">
        <v>8547680.5700000003</v>
      </c>
      <c r="AA83" s="59">
        <v>8512010.2100000009</v>
      </c>
      <c r="AB83" s="59">
        <v>8512010.2100000009</v>
      </c>
      <c r="AC83" s="59">
        <v>8737619.8300000001</v>
      </c>
      <c r="AD83" s="59">
        <v>8485833.2400000002</v>
      </c>
      <c r="AE83" s="403">
        <v>8485833.2400000002</v>
      </c>
      <c r="AF83" s="59">
        <v>8485833.2400000002</v>
      </c>
      <c r="AG83" s="59">
        <v>8477354.5299999993</v>
      </c>
      <c r="AH83" s="59">
        <v>8477354.5299999993</v>
      </c>
      <c r="AI83" s="59">
        <v>8477354.5299999993</v>
      </c>
      <c r="AJ83" s="59">
        <v>8432828.5299999993</v>
      </c>
      <c r="AK83" s="59">
        <v>8432828.5299999993</v>
      </c>
      <c r="AL83" s="59">
        <v>8432828.5299999993</v>
      </c>
      <c r="AM83" s="59">
        <v>8388654.4299999997</v>
      </c>
      <c r="AN83" s="59">
        <v>8388654.4299999997</v>
      </c>
      <c r="AO83" s="59">
        <v>8388654.4299999997</v>
      </c>
      <c r="AP83" s="404">
        <v>8388654.4299999997</v>
      </c>
      <c r="AQ83" s="397"/>
    </row>
    <row r="84" spans="1:43">
      <c r="A84" s="228" t="s">
        <v>1962</v>
      </c>
      <c r="B84" s="524" t="s">
        <v>1337</v>
      </c>
      <c r="C84" s="525" t="s">
        <v>1963</v>
      </c>
      <c r="D84" s="229"/>
      <c r="E84" s="245"/>
      <c r="F84" s="232">
        <v>8388654.4299999997</v>
      </c>
      <c r="G84" s="232">
        <v>8485833.2400000002</v>
      </c>
      <c r="H84" s="473">
        <v>-97178.810000000522</v>
      </c>
      <c r="I84" s="144">
        <v>-1.145188778185329E-2</v>
      </c>
      <c r="J84" s="496"/>
      <c r="K84" s="497"/>
      <c r="L84" s="473">
        <v>8737619.8300000001</v>
      </c>
      <c r="M84" s="475">
        <v>-348965.40000000037</v>
      </c>
      <c r="N84" s="468"/>
      <c r="O84" s="473">
        <v>8388654.4299999997</v>
      </c>
      <c r="P84" s="475">
        <v>0</v>
      </c>
      <c r="Q84" s="478"/>
      <c r="R84" s="469">
        <v>8399493.3499999996</v>
      </c>
      <c r="S84" s="469">
        <v>8399493.3499999996</v>
      </c>
      <c r="T84" s="232">
        <v>8399493.3499999996</v>
      </c>
      <c r="U84" s="232">
        <v>8404073.2599999998</v>
      </c>
      <c r="V84" s="232">
        <v>8404073.2599999998</v>
      </c>
      <c r="W84" s="232">
        <v>8404073.2599999998</v>
      </c>
      <c r="X84" s="232">
        <v>8547680.5700000003</v>
      </c>
      <c r="Y84" s="232">
        <v>8547680.5700000003</v>
      </c>
      <c r="Z84" s="232">
        <v>8547680.5700000003</v>
      </c>
      <c r="AA84" s="232">
        <v>8512010.2100000009</v>
      </c>
      <c r="AB84" s="232">
        <v>8512010.2100000009</v>
      </c>
      <c r="AC84" s="232">
        <v>8737619.8300000001</v>
      </c>
      <c r="AD84" s="232">
        <v>8485833.2400000002</v>
      </c>
      <c r="AE84" s="469">
        <v>8485833.2400000002</v>
      </c>
      <c r="AF84" s="232">
        <v>8485833.2400000002</v>
      </c>
      <c r="AG84" s="232">
        <v>8477354.5299999993</v>
      </c>
      <c r="AH84" s="232">
        <v>8477354.5299999993</v>
      </c>
      <c r="AI84" s="232">
        <v>8477354.5299999993</v>
      </c>
      <c r="AJ84" s="232">
        <v>8432828.5299999993</v>
      </c>
      <c r="AK84" s="232">
        <v>8432828.5299999993</v>
      </c>
      <c r="AL84" s="232">
        <v>8432828.5299999993</v>
      </c>
      <c r="AM84" s="232">
        <v>8388654.4299999997</v>
      </c>
      <c r="AN84" s="232">
        <v>8388654.4299999997</v>
      </c>
      <c r="AO84" s="232">
        <v>8388654.4299999997</v>
      </c>
      <c r="AP84" s="470">
        <v>8388654.4299999997</v>
      </c>
    </row>
    <row r="85" spans="1:43" outlineLevel="2">
      <c r="A85" s="228"/>
      <c r="B85" s="524"/>
      <c r="C85" s="525"/>
      <c r="D85" s="229"/>
      <c r="E85" s="245"/>
      <c r="F85" s="232"/>
      <c r="G85" s="232"/>
      <c r="H85" s="473">
        <v>0</v>
      </c>
      <c r="I85" s="144">
        <v>0</v>
      </c>
      <c r="J85" s="496"/>
      <c r="K85" s="497"/>
      <c r="L85" s="473"/>
      <c r="M85" s="475">
        <v>0</v>
      </c>
      <c r="N85" s="468"/>
      <c r="O85" s="473"/>
      <c r="P85" s="475">
        <v>0</v>
      </c>
      <c r="Q85" s="478"/>
      <c r="R85" s="469"/>
      <c r="S85" s="469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469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470"/>
    </row>
    <row r="86" spans="1:43" outlineLevel="3">
      <c r="A86" s="46" t="s">
        <v>1964</v>
      </c>
      <c r="B86" s="47" t="s">
        <v>1965</v>
      </c>
      <c r="C86" s="48" t="s">
        <v>1966</v>
      </c>
      <c r="D86" s="49"/>
      <c r="E86" s="50"/>
      <c r="F86" s="397">
        <v>806</v>
      </c>
      <c r="G86" s="397">
        <v>806</v>
      </c>
      <c r="H86" s="59">
        <v>0</v>
      </c>
      <c r="I86" s="398">
        <v>0</v>
      </c>
      <c r="J86" s="398"/>
      <c r="K86" s="399"/>
      <c r="L86" s="400">
        <v>806</v>
      </c>
      <c r="M86" s="401">
        <v>0</v>
      </c>
      <c r="N86" s="402"/>
      <c r="O86" s="400">
        <v>806</v>
      </c>
      <c r="P86" s="401">
        <v>0</v>
      </c>
      <c r="R86" s="403">
        <v>806</v>
      </c>
      <c r="S86" s="403">
        <v>806</v>
      </c>
      <c r="T86" s="59">
        <v>806</v>
      </c>
      <c r="U86" s="59">
        <v>806</v>
      </c>
      <c r="V86" s="59">
        <v>806</v>
      </c>
      <c r="W86" s="59">
        <v>806</v>
      </c>
      <c r="X86" s="59">
        <v>806</v>
      </c>
      <c r="Y86" s="59">
        <v>806</v>
      </c>
      <c r="Z86" s="59">
        <v>806</v>
      </c>
      <c r="AA86" s="59">
        <v>806</v>
      </c>
      <c r="AB86" s="59">
        <v>806</v>
      </c>
      <c r="AC86" s="59">
        <v>806</v>
      </c>
      <c r="AD86" s="59">
        <v>806</v>
      </c>
      <c r="AE86" s="403">
        <v>806</v>
      </c>
      <c r="AF86" s="59">
        <v>806</v>
      </c>
      <c r="AG86" s="59">
        <v>806</v>
      </c>
      <c r="AH86" s="59">
        <v>806</v>
      </c>
      <c r="AI86" s="59">
        <v>806</v>
      </c>
      <c r="AJ86" s="59">
        <v>806</v>
      </c>
      <c r="AK86" s="59">
        <v>806</v>
      </c>
      <c r="AL86" s="59">
        <v>806</v>
      </c>
      <c r="AM86" s="59">
        <v>806</v>
      </c>
      <c r="AN86" s="59">
        <v>806</v>
      </c>
      <c r="AO86" s="59">
        <v>806</v>
      </c>
      <c r="AP86" s="404">
        <v>806</v>
      </c>
      <c r="AQ86" s="397"/>
    </row>
    <row r="87" spans="1:43" outlineLevel="3">
      <c r="A87" s="46" t="s">
        <v>1967</v>
      </c>
      <c r="B87" s="47" t="s">
        <v>1968</v>
      </c>
      <c r="C87" s="48" t="s">
        <v>1969</v>
      </c>
      <c r="D87" s="49"/>
      <c r="E87" s="50"/>
      <c r="F87" s="397">
        <v>0</v>
      </c>
      <c r="G87" s="397">
        <v>0</v>
      </c>
      <c r="H87" s="59">
        <v>0</v>
      </c>
      <c r="I87" s="398">
        <v>0</v>
      </c>
      <c r="J87" s="398"/>
      <c r="K87" s="399"/>
      <c r="L87" s="400">
        <v>0</v>
      </c>
      <c r="M87" s="401">
        <v>0</v>
      </c>
      <c r="N87" s="402"/>
      <c r="O87" s="400">
        <v>0</v>
      </c>
      <c r="P87" s="401">
        <v>0</v>
      </c>
      <c r="R87" s="403">
        <v>8299.4</v>
      </c>
      <c r="S87" s="403">
        <v>8299.4</v>
      </c>
      <c r="T87" s="59">
        <v>8299.4</v>
      </c>
      <c r="U87" s="59">
        <v>8299.4</v>
      </c>
      <c r="V87" s="59">
        <v>8299.4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403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404">
        <v>0</v>
      </c>
      <c r="AQ87" s="397"/>
    </row>
    <row r="88" spans="1:43" outlineLevel="3">
      <c r="A88" s="46" t="s">
        <v>1970</v>
      </c>
      <c r="B88" s="47" t="s">
        <v>1971</v>
      </c>
      <c r="C88" s="48" t="s">
        <v>1972</v>
      </c>
      <c r="D88" s="49"/>
      <c r="E88" s="50"/>
      <c r="F88" s="397">
        <v>29343.59</v>
      </c>
      <c r="G88" s="397">
        <v>29343.59</v>
      </c>
      <c r="H88" s="59">
        <v>0</v>
      </c>
      <c r="I88" s="398">
        <v>0</v>
      </c>
      <c r="J88" s="398"/>
      <c r="K88" s="399"/>
      <c r="L88" s="400">
        <v>28847.93</v>
      </c>
      <c r="M88" s="401">
        <v>495.65999999999985</v>
      </c>
      <c r="N88" s="402"/>
      <c r="O88" s="400">
        <v>29343.59</v>
      </c>
      <c r="P88" s="401">
        <v>0</v>
      </c>
      <c r="R88" s="403">
        <v>28847.93</v>
      </c>
      <c r="S88" s="403">
        <v>28847.93</v>
      </c>
      <c r="T88" s="59">
        <v>28847.93</v>
      </c>
      <c r="U88" s="59">
        <v>28847.93</v>
      </c>
      <c r="V88" s="59">
        <v>28847.93</v>
      </c>
      <c r="W88" s="59">
        <v>28847.93</v>
      </c>
      <c r="X88" s="59">
        <v>28847.93</v>
      </c>
      <c r="Y88" s="59">
        <v>28847.93</v>
      </c>
      <c r="Z88" s="59">
        <v>28847.93</v>
      </c>
      <c r="AA88" s="59">
        <v>28847.93</v>
      </c>
      <c r="AB88" s="59">
        <v>28847.93</v>
      </c>
      <c r="AC88" s="59">
        <v>28847.93</v>
      </c>
      <c r="AD88" s="59">
        <v>29343.59</v>
      </c>
      <c r="AE88" s="403">
        <v>29343.59</v>
      </c>
      <c r="AF88" s="59">
        <v>29343.59</v>
      </c>
      <c r="AG88" s="59">
        <v>29343.59</v>
      </c>
      <c r="AH88" s="59">
        <v>29343.59</v>
      </c>
      <c r="AI88" s="59">
        <v>29343.59</v>
      </c>
      <c r="AJ88" s="59">
        <v>29343.59</v>
      </c>
      <c r="AK88" s="59">
        <v>29343.59</v>
      </c>
      <c r="AL88" s="59">
        <v>29343.59</v>
      </c>
      <c r="AM88" s="59">
        <v>29343.59</v>
      </c>
      <c r="AN88" s="59">
        <v>29343.59</v>
      </c>
      <c r="AO88" s="59">
        <v>29343.59</v>
      </c>
      <c r="AP88" s="404">
        <v>29343.59</v>
      </c>
      <c r="AQ88" s="397"/>
    </row>
    <row r="89" spans="1:43" outlineLevel="3">
      <c r="A89" s="46" t="s">
        <v>1973</v>
      </c>
      <c r="B89" s="47" t="s">
        <v>1974</v>
      </c>
      <c r="C89" s="48" t="s">
        <v>1975</v>
      </c>
      <c r="D89" s="49"/>
      <c r="E89" s="50"/>
      <c r="F89" s="397">
        <v>-61615.18</v>
      </c>
      <c r="G89" s="397">
        <v>-1973.23</v>
      </c>
      <c r="H89" s="59">
        <v>-59641.95</v>
      </c>
      <c r="I89" s="398" t="s">
        <v>157</v>
      </c>
      <c r="J89" s="398"/>
      <c r="K89" s="399"/>
      <c r="L89" s="400">
        <v>2602.92</v>
      </c>
      <c r="M89" s="401">
        <v>-64218.1</v>
      </c>
      <c r="N89" s="402"/>
      <c r="O89" s="400">
        <v>-12998</v>
      </c>
      <c r="P89" s="401">
        <v>-48617.18</v>
      </c>
      <c r="R89" s="403">
        <v>-42702.97</v>
      </c>
      <c r="S89" s="403">
        <v>-42635.040000000001</v>
      </c>
      <c r="T89" s="59">
        <v>-42635.040000000001</v>
      </c>
      <c r="U89" s="59">
        <v>-42635.040000000001</v>
      </c>
      <c r="V89" s="59">
        <v>-42635.040000000001</v>
      </c>
      <c r="W89" s="59">
        <v>-42635.040000000001</v>
      </c>
      <c r="X89" s="59">
        <v>-42271.12</v>
      </c>
      <c r="Y89" s="59">
        <v>-27030.61</v>
      </c>
      <c r="Z89" s="59">
        <v>-26598.09</v>
      </c>
      <c r="AA89" s="59">
        <v>-26114.66</v>
      </c>
      <c r="AB89" s="59">
        <v>-25917.100000000002</v>
      </c>
      <c r="AC89" s="59">
        <v>2602.92</v>
      </c>
      <c r="AD89" s="59">
        <v>-1973.23</v>
      </c>
      <c r="AE89" s="403">
        <v>-12998</v>
      </c>
      <c r="AF89" s="59">
        <v>-12922.73</v>
      </c>
      <c r="AG89" s="59">
        <v>-12922.73</v>
      </c>
      <c r="AH89" s="59">
        <v>-12922.73</v>
      </c>
      <c r="AI89" s="59">
        <v>-12998</v>
      </c>
      <c r="AJ89" s="59">
        <v>-12998</v>
      </c>
      <c r="AK89" s="59">
        <v>-12998</v>
      </c>
      <c r="AL89" s="59">
        <v>-12998</v>
      </c>
      <c r="AM89" s="59">
        <v>-12998</v>
      </c>
      <c r="AN89" s="59">
        <v>-12998</v>
      </c>
      <c r="AO89" s="59">
        <v>-61615.18</v>
      </c>
      <c r="AP89" s="404">
        <v>-61615.18</v>
      </c>
      <c r="AQ89" s="397"/>
    </row>
    <row r="90" spans="1:43" outlineLevel="3">
      <c r="A90" s="46" t="s">
        <v>1976</v>
      </c>
      <c r="B90" s="47" t="s">
        <v>1977</v>
      </c>
      <c r="C90" s="48" t="s">
        <v>1978</v>
      </c>
      <c r="D90" s="49"/>
      <c r="E90" s="50"/>
      <c r="F90" s="397">
        <v>12979.130000000001</v>
      </c>
      <c r="G90" s="397">
        <v>-18.87</v>
      </c>
      <c r="H90" s="59">
        <v>12998.000000000002</v>
      </c>
      <c r="I90" s="398" t="s">
        <v>157</v>
      </c>
      <c r="J90" s="398"/>
      <c r="K90" s="399"/>
      <c r="L90" s="400">
        <v>-18.87</v>
      </c>
      <c r="M90" s="401">
        <v>12998.000000000002</v>
      </c>
      <c r="N90" s="402"/>
      <c r="O90" s="400">
        <v>12979.130000000001</v>
      </c>
      <c r="P90" s="401">
        <v>0</v>
      </c>
      <c r="R90" s="403">
        <v>-18.87</v>
      </c>
      <c r="S90" s="403">
        <v>-18.87</v>
      </c>
      <c r="T90" s="59">
        <v>-18.87</v>
      </c>
      <c r="U90" s="59">
        <v>-18.87</v>
      </c>
      <c r="V90" s="59">
        <v>-18.87</v>
      </c>
      <c r="W90" s="59">
        <v>-18.87</v>
      </c>
      <c r="X90" s="59">
        <v>-18.87</v>
      </c>
      <c r="Y90" s="59">
        <v>-18.87</v>
      </c>
      <c r="Z90" s="59">
        <v>28066.13</v>
      </c>
      <c r="AA90" s="59">
        <v>28066.13</v>
      </c>
      <c r="AB90" s="59">
        <v>28066.13</v>
      </c>
      <c r="AC90" s="59">
        <v>-18.87</v>
      </c>
      <c r="AD90" s="59">
        <v>-18.87</v>
      </c>
      <c r="AE90" s="403">
        <v>-18.87</v>
      </c>
      <c r="AF90" s="59">
        <v>12979.130000000001</v>
      </c>
      <c r="AG90" s="59">
        <v>12979.130000000001</v>
      </c>
      <c r="AH90" s="59">
        <v>12979.130000000001</v>
      </c>
      <c r="AI90" s="59">
        <v>12979.130000000001</v>
      </c>
      <c r="AJ90" s="59">
        <v>12979.130000000001</v>
      </c>
      <c r="AK90" s="59">
        <v>12979.130000000001</v>
      </c>
      <c r="AL90" s="59">
        <v>12979.130000000001</v>
      </c>
      <c r="AM90" s="59">
        <v>12979.130000000001</v>
      </c>
      <c r="AN90" s="59">
        <v>12979.130000000001</v>
      </c>
      <c r="AO90" s="59">
        <v>12979.130000000001</v>
      </c>
      <c r="AP90" s="404">
        <v>12979.130000000001</v>
      </c>
      <c r="AQ90" s="397"/>
    </row>
    <row r="91" spans="1:43" outlineLevel="3">
      <c r="A91" s="46" t="s">
        <v>1979</v>
      </c>
      <c r="B91" s="47" t="s">
        <v>1980</v>
      </c>
      <c r="C91" s="48" t="s">
        <v>1981</v>
      </c>
      <c r="D91" s="49"/>
      <c r="E91" s="50"/>
      <c r="F91" s="397">
        <v>1749249.73</v>
      </c>
      <c r="G91" s="397">
        <v>1762247.73</v>
      </c>
      <c r="H91" s="59">
        <v>-12998</v>
      </c>
      <c r="I91" s="398">
        <v>-7.3758074864990744E-3</v>
      </c>
      <c r="J91" s="398"/>
      <c r="K91" s="399"/>
      <c r="L91" s="400">
        <v>1762247.73</v>
      </c>
      <c r="M91" s="401">
        <v>-12998</v>
      </c>
      <c r="N91" s="402"/>
      <c r="O91" s="400">
        <v>1749249.73</v>
      </c>
      <c r="P91" s="401">
        <v>0</v>
      </c>
      <c r="R91" s="403">
        <v>1790332.73</v>
      </c>
      <c r="S91" s="403">
        <v>1790332.73</v>
      </c>
      <c r="T91" s="59">
        <v>1790332.73</v>
      </c>
      <c r="U91" s="59">
        <v>1790332.73</v>
      </c>
      <c r="V91" s="59">
        <v>1790332.73</v>
      </c>
      <c r="W91" s="59">
        <v>1790332.73</v>
      </c>
      <c r="X91" s="59">
        <v>1790332.73</v>
      </c>
      <c r="Y91" s="59">
        <v>1790332.73</v>
      </c>
      <c r="Z91" s="59">
        <v>1762247.73</v>
      </c>
      <c r="AA91" s="59">
        <v>1762247.73</v>
      </c>
      <c r="AB91" s="59">
        <v>1762247.73</v>
      </c>
      <c r="AC91" s="59">
        <v>1762247.73</v>
      </c>
      <c r="AD91" s="59">
        <v>1762247.73</v>
      </c>
      <c r="AE91" s="403">
        <v>1762247.73</v>
      </c>
      <c r="AF91" s="59">
        <v>1749249.73</v>
      </c>
      <c r="AG91" s="59">
        <v>1749249.73</v>
      </c>
      <c r="AH91" s="59">
        <v>1749249.73</v>
      </c>
      <c r="AI91" s="59">
        <v>1749249.73</v>
      </c>
      <c r="AJ91" s="59">
        <v>1749249.73</v>
      </c>
      <c r="AK91" s="59">
        <v>1749249.73</v>
      </c>
      <c r="AL91" s="59">
        <v>1749249.73</v>
      </c>
      <c r="AM91" s="59">
        <v>1749249.73</v>
      </c>
      <c r="AN91" s="59">
        <v>1749249.73</v>
      </c>
      <c r="AO91" s="59">
        <v>1749249.73</v>
      </c>
      <c r="AP91" s="404">
        <v>1749249.73</v>
      </c>
      <c r="AQ91" s="397"/>
    </row>
    <row r="92" spans="1:43" outlineLevel="3">
      <c r="A92" s="46" t="s">
        <v>1982</v>
      </c>
      <c r="B92" s="47" t="s">
        <v>1983</v>
      </c>
      <c r="C92" s="48" t="s">
        <v>1984</v>
      </c>
      <c r="D92" s="49"/>
      <c r="E92" s="50"/>
      <c r="F92" s="397">
        <v>73702</v>
      </c>
      <c r="G92" s="397">
        <v>88249</v>
      </c>
      <c r="H92" s="59">
        <v>-14547</v>
      </c>
      <c r="I92" s="398">
        <v>-0.16484039479200899</v>
      </c>
      <c r="J92" s="398"/>
      <c r="K92" s="399"/>
      <c r="L92" s="400">
        <v>89412</v>
      </c>
      <c r="M92" s="401">
        <v>-15710</v>
      </c>
      <c r="N92" s="402"/>
      <c r="O92" s="400">
        <v>75025</v>
      </c>
      <c r="P92" s="401">
        <v>-1323</v>
      </c>
      <c r="R92" s="403">
        <v>102206</v>
      </c>
      <c r="S92" s="403">
        <v>101042</v>
      </c>
      <c r="T92" s="59">
        <v>99879</v>
      </c>
      <c r="U92" s="59">
        <v>98716</v>
      </c>
      <c r="V92" s="59">
        <v>97553</v>
      </c>
      <c r="W92" s="59">
        <v>96390</v>
      </c>
      <c r="X92" s="59">
        <v>95227</v>
      </c>
      <c r="Y92" s="59">
        <v>94064</v>
      </c>
      <c r="Z92" s="59">
        <v>92901</v>
      </c>
      <c r="AA92" s="59">
        <v>91738</v>
      </c>
      <c r="AB92" s="59">
        <v>90575</v>
      </c>
      <c r="AC92" s="59">
        <v>89412</v>
      </c>
      <c r="AD92" s="59">
        <v>88249</v>
      </c>
      <c r="AE92" s="403">
        <v>86932</v>
      </c>
      <c r="AF92" s="59">
        <v>85609</v>
      </c>
      <c r="AG92" s="59">
        <v>84286</v>
      </c>
      <c r="AH92" s="59">
        <v>82963</v>
      </c>
      <c r="AI92" s="59">
        <v>81640</v>
      </c>
      <c r="AJ92" s="59">
        <v>80317</v>
      </c>
      <c r="AK92" s="59">
        <v>78994</v>
      </c>
      <c r="AL92" s="59">
        <v>77671</v>
      </c>
      <c r="AM92" s="59">
        <v>76348</v>
      </c>
      <c r="AN92" s="59">
        <v>75025</v>
      </c>
      <c r="AO92" s="59">
        <v>73702</v>
      </c>
      <c r="AP92" s="404">
        <v>73702</v>
      </c>
      <c r="AQ92" s="397"/>
    </row>
    <row r="93" spans="1:43">
      <c r="A93" s="228" t="s">
        <v>1985</v>
      </c>
      <c r="B93" s="524" t="s">
        <v>1343</v>
      </c>
      <c r="C93" s="525" t="s">
        <v>1986</v>
      </c>
      <c r="D93" s="229"/>
      <c r="E93" s="245"/>
      <c r="F93" s="232">
        <v>1804465.27</v>
      </c>
      <c r="G93" s="232">
        <v>1878654.22</v>
      </c>
      <c r="H93" s="473">
        <v>-74188.949999999953</v>
      </c>
      <c r="I93" s="144">
        <v>-3.9490476326186283E-2</v>
      </c>
      <c r="J93" s="496"/>
      <c r="K93" s="497"/>
      <c r="L93" s="473">
        <v>1883897.71</v>
      </c>
      <c r="M93" s="475">
        <v>-79432.439999999944</v>
      </c>
      <c r="N93" s="468"/>
      <c r="O93" s="473">
        <v>1854405.45</v>
      </c>
      <c r="P93" s="475">
        <v>-49940.179999999935</v>
      </c>
      <c r="Q93" s="478"/>
      <c r="R93" s="469">
        <v>1887770.22</v>
      </c>
      <c r="S93" s="469">
        <v>1886674.15</v>
      </c>
      <c r="T93" s="232">
        <v>1885511.15</v>
      </c>
      <c r="U93" s="232">
        <v>1884348.15</v>
      </c>
      <c r="V93" s="232">
        <v>1883185.15</v>
      </c>
      <c r="W93" s="232">
        <v>1873722.75</v>
      </c>
      <c r="X93" s="232">
        <v>1872923.67</v>
      </c>
      <c r="Y93" s="232">
        <v>1887001.18</v>
      </c>
      <c r="Z93" s="232">
        <v>1886270.7</v>
      </c>
      <c r="AA93" s="232">
        <v>1885591.13</v>
      </c>
      <c r="AB93" s="232">
        <v>1884625.69</v>
      </c>
      <c r="AC93" s="232">
        <v>1883897.71</v>
      </c>
      <c r="AD93" s="232">
        <v>1878654.22</v>
      </c>
      <c r="AE93" s="469">
        <v>1866312.45</v>
      </c>
      <c r="AF93" s="232">
        <v>1865064.72</v>
      </c>
      <c r="AG93" s="232">
        <v>1863741.72</v>
      </c>
      <c r="AH93" s="232">
        <v>1862418.72</v>
      </c>
      <c r="AI93" s="232">
        <v>1861020.45</v>
      </c>
      <c r="AJ93" s="232">
        <v>1859697.45</v>
      </c>
      <c r="AK93" s="232">
        <v>1858374.45</v>
      </c>
      <c r="AL93" s="232">
        <v>1857051.45</v>
      </c>
      <c r="AM93" s="232">
        <v>1855728.45</v>
      </c>
      <c r="AN93" s="232">
        <v>1854405.45</v>
      </c>
      <c r="AO93" s="232">
        <v>1804465.27</v>
      </c>
      <c r="AP93" s="470">
        <v>1804465.27</v>
      </c>
    </row>
    <row r="94" spans="1:43" outlineLevel="2">
      <c r="A94" s="228"/>
      <c r="B94" s="524"/>
      <c r="C94" s="525"/>
      <c r="D94" s="229"/>
      <c r="E94" s="245"/>
      <c r="F94" s="232"/>
      <c r="G94" s="232"/>
      <c r="H94" s="473">
        <v>0</v>
      </c>
      <c r="I94" s="144">
        <v>0</v>
      </c>
      <c r="J94" s="496"/>
      <c r="K94" s="497"/>
      <c r="L94" s="473"/>
      <c r="M94" s="475">
        <v>0</v>
      </c>
      <c r="N94" s="468"/>
      <c r="O94" s="473"/>
      <c r="P94" s="475">
        <v>0</v>
      </c>
      <c r="Q94" s="478"/>
      <c r="R94" s="469"/>
      <c r="S94" s="469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469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470"/>
    </row>
    <row r="95" spans="1:43">
      <c r="A95" s="228" t="s">
        <v>1987</v>
      </c>
      <c r="B95" s="524" t="s">
        <v>1345</v>
      </c>
      <c r="C95" s="525" t="s">
        <v>1988</v>
      </c>
      <c r="D95" s="229"/>
      <c r="E95" s="245"/>
      <c r="F95" s="232">
        <v>0</v>
      </c>
      <c r="G95" s="232">
        <v>0</v>
      </c>
      <c r="H95" s="473">
        <v>0</v>
      </c>
      <c r="I95" s="144">
        <v>0</v>
      </c>
      <c r="J95" s="496"/>
      <c r="K95" s="497"/>
      <c r="L95" s="473">
        <v>0</v>
      </c>
      <c r="M95" s="475">
        <v>0</v>
      </c>
      <c r="N95" s="468"/>
      <c r="O95" s="473">
        <v>0</v>
      </c>
      <c r="P95" s="475">
        <v>0</v>
      </c>
      <c r="Q95" s="478"/>
      <c r="R95" s="469">
        <v>0</v>
      </c>
      <c r="S95" s="469">
        <v>0</v>
      </c>
      <c r="T95" s="232">
        <v>0</v>
      </c>
      <c r="U95" s="232">
        <v>0</v>
      </c>
      <c r="V95" s="232">
        <v>0</v>
      </c>
      <c r="W95" s="232">
        <v>0</v>
      </c>
      <c r="X95" s="232">
        <v>0</v>
      </c>
      <c r="Y95" s="232">
        <v>0</v>
      </c>
      <c r="Z95" s="232">
        <v>0</v>
      </c>
      <c r="AA95" s="232">
        <v>0</v>
      </c>
      <c r="AB95" s="232">
        <v>0</v>
      </c>
      <c r="AC95" s="232">
        <v>0</v>
      </c>
      <c r="AD95" s="232">
        <v>0</v>
      </c>
      <c r="AE95" s="469">
        <v>0</v>
      </c>
      <c r="AF95" s="232">
        <v>0</v>
      </c>
      <c r="AG95" s="232">
        <v>0</v>
      </c>
      <c r="AH95" s="232">
        <v>0</v>
      </c>
      <c r="AI95" s="232">
        <v>0</v>
      </c>
      <c r="AJ95" s="232">
        <v>0</v>
      </c>
      <c r="AK95" s="232">
        <v>0</v>
      </c>
      <c r="AL95" s="232">
        <v>0</v>
      </c>
      <c r="AM95" s="232">
        <v>0</v>
      </c>
      <c r="AN95" s="232">
        <v>0</v>
      </c>
      <c r="AO95" s="232">
        <v>0</v>
      </c>
      <c r="AP95" s="470">
        <v>0</v>
      </c>
    </row>
    <row r="96" spans="1:43" outlineLevel="2">
      <c r="A96" s="228"/>
      <c r="B96" s="524"/>
      <c r="C96" s="525"/>
      <c r="D96" s="229"/>
      <c r="E96" s="245"/>
      <c r="F96" s="232"/>
      <c r="G96" s="232"/>
      <c r="H96" s="473">
        <v>0</v>
      </c>
      <c r="I96" s="144">
        <v>0</v>
      </c>
      <c r="J96" s="496"/>
      <c r="K96" s="497"/>
      <c r="L96" s="473"/>
      <c r="M96" s="475">
        <v>0</v>
      </c>
      <c r="N96" s="468"/>
      <c r="O96" s="473"/>
      <c r="P96" s="475">
        <v>0</v>
      </c>
      <c r="Q96" s="478"/>
      <c r="R96" s="469"/>
      <c r="S96" s="469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469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470"/>
    </row>
    <row r="97" spans="1:43">
      <c r="A97" s="228" t="s">
        <v>1989</v>
      </c>
      <c r="B97" s="524" t="s">
        <v>1347</v>
      </c>
      <c r="C97" s="525" t="s">
        <v>1990</v>
      </c>
      <c r="D97" s="229"/>
      <c r="E97" s="245"/>
      <c r="F97" s="232">
        <v>0</v>
      </c>
      <c r="G97" s="232">
        <v>0</v>
      </c>
      <c r="H97" s="473">
        <v>0</v>
      </c>
      <c r="I97" s="144">
        <v>0</v>
      </c>
      <c r="J97" s="496"/>
      <c r="K97" s="497"/>
      <c r="L97" s="473">
        <v>0</v>
      </c>
      <c r="M97" s="475">
        <v>0</v>
      </c>
      <c r="N97" s="468"/>
      <c r="O97" s="473">
        <v>0</v>
      </c>
      <c r="P97" s="475">
        <v>0</v>
      </c>
      <c r="Q97" s="478"/>
      <c r="R97" s="469">
        <v>0</v>
      </c>
      <c r="S97" s="469">
        <v>0</v>
      </c>
      <c r="T97" s="232">
        <v>0</v>
      </c>
      <c r="U97" s="232">
        <v>0</v>
      </c>
      <c r="V97" s="232">
        <v>0</v>
      </c>
      <c r="W97" s="232">
        <v>0</v>
      </c>
      <c r="X97" s="232">
        <v>0</v>
      </c>
      <c r="Y97" s="232">
        <v>0</v>
      </c>
      <c r="Z97" s="232">
        <v>0</v>
      </c>
      <c r="AA97" s="232">
        <v>0</v>
      </c>
      <c r="AB97" s="232">
        <v>0</v>
      </c>
      <c r="AC97" s="232">
        <v>0</v>
      </c>
      <c r="AD97" s="232">
        <v>0</v>
      </c>
      <c r="AE97" s="469">
        <v>0</v>
      </c>
      <c r="AF97" s="232">
        <v>0</v>
      </c>
      <c r="AG97" s="232">
        <v>0</v>
      </c>
      <c r="AH97" s="232">
        <v>0</v>
      </c>
      <c r="AI97" s="232">
        <v>0</v>
      </c>
      <c r="AJ97" s="232">
        <v>0</v>
      </c>
      <c r="AK97" s="232">
        <v>0</v>
      </c>
      <c r="AL97" s="232">
        <v>0</v>
      </c>
      <c r="AM97" s="232">
        <v>0</v>
      </c>
      <c r="AN97" s="232">
        <v>0</v>
      </c>
      <c r="AO97" s="232">
        <v>0</v>
      </c>
      <c r="AP97" s="470">
        <v>0</v>
      </c>
    </row>
    <row r="98" spans="1:43" outlineLevel="2">
      <c r="A98" s="228"/>
      <c r="B98" s="524"/>
      <c r="C98" s="525"/>
      <c r="D98" s="229"/>
      <c r="E98" s="245"/>
      <c r="F98" s="232"/>
      <c r="G98" s="232"/>
      <c r="H98" s="473">
        <v>0</v>
      </c>
      <c r="I98" s="144">
        <v>0</v>
      </c>
      <c r="J98" s="496"/>
      <c r="K98" s="497"/>
      <c r="L98" s="473"/>
      <c r="M98" s="475">
        <v>0</v>
      </c>
      <c r="N98" s="468"/>
      <c r="O98" s="473"/>
      <c r="P98" s="475">
        <v>0</v>
      </c>
      <c r="Q98" s="478"/>
      <c r="R98" s="469"/>
      <c r="S98" s="469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469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470"/>
    </row>
    <row r="99" spans="1:43">
      <c r="A99" s="228" t="s">
        <v>1991</v>
      </c>
      <c r="B99" s="524" t="s">
        <v>1349</v>
      </c>
      <c r="C99" s="525" t="s">
        <v>1992</v>
      </c>
      <c r="D99" s="229"/>
      <c r="E99" s="245"/>
      <c r="F99" s="232">
        <v>0</v>
      </c>
      <c r="G99" s="232">
        <v>0</v>
      </c>
      <c r="H99" s="473">
        <v>0</v>
      </c>
      <c r="I99" s="144">
        <v>0</v>
      </c>
      <c r="J99" s="496"/>
      <c r="K99" s="497"/>
      <c r="L99" s="473">
        <v>0</v>
      </c>
      <c r="M99" s="475">
        <v>0</v>
      </c>
      <c r="N99" s="468"/>
      <c r="O99" s="473">
        <v>0</v>
      </c>
      <c r="P99" s="475">
        <v>0</v>
      </c>
      <c r="Q99" s="478"/>
      <c r="R99" s="469">
        <v>0</v>
      </c>
      <c r="S99" s="469">
        <v>0</v>
      </c>
      <c r="T99" s="232">
        <v>0</v>
      </c>
      <c r="U99" s="232">
        <v>0</v>
      </c>
      <c r="V99" s="232">
        <v>0</v>
      </c>
      <c r="W99" s="232">
        <v>0</v>
      </c>
      <c r="X99" s="232">
        <v>0</v>
      </c>
      <c r="Y99" s="232">
        <v>0</v>
      </c>
      <c r="Z99" s="232">
        <v>0</v>
      </c>
      <c r="AA99" s="232">
        <v>0</v>
      </c>
      <c r="AB99" s="232">
        <v>0</v>
      </c>
      <c r="AC99" s="232">
        <v>0</v>
      </c>
      <c r="AD99" s="232">
        <v>0</v>
      </c>
      <c r="AE99" s="469">
        <v>0</v>
      </c>
      <c r="AF99" s="232">
        <v>0</v>
      </c>
      <c r="AG99" s="232">
        <v>0</v>
      </c>
      <c r="AH99" s="232">
        <v>0</v>
      </c>
      <c r="AI99" s="232">
        <v>0</v>
      </c>
      <c r="AJ99" s="232">
        <v>0</v>
      </c>
      <c r="AK99" s="232">
        <v>0</v>
      </c>
      <c r="AL99" s="232">
        <v>0</v>
      </c>
      <c r="AM99" s="232">
        <v>0</v>
      </c>
      <c r="AN99" s="232">
        <v>0</v>
      </c>
      <c r="AO99" s="232">
        <v>0</v>
      </c>
      <c r="AP99" s="470">
        <v>0</v>
      </c>
    </row>
    <row r="100" spans="1:43" outlineLevel="2">
      <c r="A100" s="228"/>
      <c r="B100" s="524"/>
      <c r="C100" s="525"/>
      <c r="D100" s="229"/>
      <c r="E100" s="245"/>
      <c r="F100" s="232"/>
      <c r="G100" s="232"/>
      <c r="H100" s="473">
        <v>0</v>
      </c>
      <c r="I100" s="144">
        <v>0</v>
      </c>
      <c r="J100" s="496"/>
      <c r="K100" s="497"/>
      <c r="L100" s="473"/>
      <c r="M100" s="475">
        <v>0</v>
      </c>
      <c r="N100" s="468"/>
      <c r="O100" s="473"/>
      <c r="P100" s="475">
        <v>0</v>
      </c>
      <c r="Q100" s="478"/>
      <c r="R100" s="469"/>
      <c r="S100" s="469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469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470"/>
    </row>
    <row r="101" spans="1:43">
      <c r="A101" s="228" t="s">
        <v>1993</v>
      </c>
      <c r="B101" s="524" t="s">
        <v>1351</v>
      </c>
      <c r="C101" s="525" t="s">
        <v>1994</v>
      </c>
      <c r="D101" s="229"/>
      <c r="E101" s="245"/>
      <c r="F101" s="232">
        <v>0</v>
      </c>
      <c r="G101" s="232">
        <v>0</v>
      </c>
      <c r="H101" s="473">
        <v>0</v>
      </c>
      <c r="I101" s="144">
        <v>0</v>
      </c>
      <c r="J101" s="496"/>
      <c r="K101" s="497"/>
      <c r="L101" s="473">
        <v>0</v>
      </c>
      <c r="M101" s="475">
        <v>0</v>
      </c>
      <c r="N101" s="468"/>
      <c r="O101" s="473">
        <v>0</v>
      </c>
      <c r="P101" s="475">
        <v>0</v>
      </c>
      <c r="Q101" s="478"/>
      <c r="R101" s="469">
        <v>0</v>
      </c>
      <c r="S101" s="469">
        <v>0</v>
      </c>
      <c r="T101" s="232">
        <v>0</v>
      </c>
      <c r="U101" s="232">
        <v>0</v>
      </c>
      <c r="V101" s="232">
        <v>0</v>
      </c>
      <c r="W101" s="232">
        <v>0</v>
      </c>
      <c r="X101" s="232">
        <v>0</v>
      </c>
      <c r="Y101" s="232">
        <v>0</v>
      </c>
      <c r="Z101" s="232">
        <v>0</v>
      </c>
      <c r="AA101" s="232">
        <v>0</v>
      </c>
      <c r="AB101" s="232">
        <v>0</v>
      </c>
      <c r="AC101" s="232">
        <v>0</v>
      </c>
      <c r="AD101" s="232">
        <v>0</v>
      </c>
      <c r="AE101" s="469">
        <v>0</v>
      </c>
      <c r="AF101" s="232">
        <v>0</v>
      </c>
      <c r="AG101" s="232">
        <v>0</v>
      </c>
      <c r="AH101" s="232">
        <v>0</v>
      </c>
      <c r="AI101" s="232">
        <v>0</v>
      </c>
      <c r="AJ101" s="232">
        <v>0</v>
      </c>
      <c r="AK101" s="232">
        <v>0</v>
      </c>
      <c r="AL101" s="232">
        <v>0</v>
      </c>
      <c r="AM101" s="232">
        <v>0</v>
      </c>
      <c r="AN101" s="232">
        <v>0</v>
      </c>
      <c r="AO101" s="232">
        <v>0</v>
      </c>
      <c r="AP101" s="470">
        <v>0</v>
      </c>
    </row>
    <row r="102" spans="1:43" outlineLevel="2">
      <c r="A102" s="228"/>
      <c r="B102" s="524"/>
      <c r="C102" s="525"/>
      <c r="D102" s="229"/>
      <c r="E102" s="245"/>
      <c r="F102" s="232"/>
      <c r="G102" s="232"/>
      <c r="H102" s="473">
        <v>0</v>
      </c>
      <c r="I102" s="144">
        <v>0</v>
      </c>
      <c r="J102" s="496"/>
      <c r="K102" s="497"/>
      <c r="L102" s="473"/>
      <c r="M102" s="475">
        <v>0</v>
      </c>
      <c r="N102" s="468"/>
      <c r="O102" s="473"/>
      <c r="P102" s="475">
        <v>0</v>
      </c>
      <c r="Q102" s="478"/>
      <c r="R102" s="469"/>
      <c r="S102" s="469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469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470"/>
    </row>
    <row r="103" spans="1:43" outlineLevel="3">
      <c r="A103" s="46" t="s">
        <v>1995</v>
      </c>
      <c r="B103" s="47" t="s">
        <v>1996</v>
      </c>
      <c r="C103" s="48" t="s">
        <v>1997</v>
      </c>
      <c r="D103" s="49"/>
      <c r="E103" s="50"/>
      <c r="F103" s="397">
        <v>12838786.640000001</v>
      </c>
      <c r="G103" s="397">
        <v>10199635.640000001</v>
      </c>
      <c r="H103" s="59">
        <v>2639151</v>
      </c>
      <c r="I103" s="398">
        <v>0.25874953705699233</v>
      </c>
      <c r="J103" s="398"/>
      <c r="K103" s="399"/>
      <c r="L103" s="400">
        <v>856388.86</v>
      </c>
      <c r="M103" s="401">
        <v>11982397.780000001</v>
      </c>
      <c r="N103" s="402"/>
      <c r="O103" s="400">
        <v>12838786.640000001</v>
      </c>
      <c r="P103" s="401">
        <v>0</v>
      </c>
      <c r="R103" s="403">
        <v>0</v>
      </c>
      <c r="S103" s="403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856388.86</v>
      </c>
      <c r="AB103" s="59">
        <v>856388.86</v>
      </c>
      <c r="AC103" s="59">
        <v>856388.86</v>
      </c>
      <c r="AD103" s="59">
        <v>10199635.640000001</v>
      </c>
      <c r="AE103" s="403">
        <v>10199635.640000001</v>
      </c>
      <c r="AF103" s="59">
        <v>10199635.640000001</v>
      </c>
      <c r="AG103" s="59">
        <v>11079352.640000001</v>
      </c>
      <c r="AH103" s="59">
        <v>11079352.640000001</v>
      </c>
      <c r="AI103" s="59">
        <v>11079352.640000001</v>
      </c>
      <c r="AJ103" s="59">
        <v>11959069.640000001</v>
      </c>
      <c r="AK103" s="59">
        <v>11959069.640000001</v>
      </c>
      <c r="AL103" s="59">
        <v>11959069.640000001</v>
      </c>
      <c r="AM103" s="59">
        <v>12838786.640000001</v>
      </c>
      <c r="AN103" s="59">
        <v>12838786.640000001</v>
      </c>
      <c r="AO103" s="59">
        <v>12838786.640000001</v>
      </c>
      <c r="AP103" s="404">
        <v>12838786.640000001</v>
      </c>
      <c r="AQ103" s="397"/>
    </row>
    <row r="104" spans="1:43" outlineLevel="3">
      <c r="A104" s="46" t="s">
        <v>1998</v>
      </c>
      <c r="B104" s="47" t="s">
        <v>1999</v>
      </c>
      <c r="C104" s="48" t="s">
        <v>2000</v>
      </c>
      <c r="D104" s="49"/>
      <c r="E104" s="50"/>
      <c r="F104" s="397">
        <v>28988002.370000001</v>
      </c>
      <c r="G104" s="397">
        <v>30861905.870000001</v>
      </c>
      <c r="H104" s="59">
        <v>-1873903.5</v>
      </c>
      <c r="I104" s="398">
        <v>-6.0718981772981476E-2</v>
      </c>
      <c r="J104" s="398"/>
      <c r="K104" s="399"/>
      <c r="L104" s="400">
        <v>21761513.629999999</v>
      </c>
      <c r="M104" s="401">
        <v>7226488.7400000021</v>
      </c>
      <c r="N104" s="402"/>
      <c r="O104" s="400">
        <v>28988002.370000001</v>
      </c>
      <c r="P104" s="401">
        <v>0</v>
      </c>
      <c r="R104" s="403">
        <v>23421499.129999999</v>
      </c>
      <c r="S104" s="403">
        <v>23421499.129999999</v>
      </c>
      <c r="T104" s="59">
        <v>23421499.129999999</v>
      </c>
      <c r="U104" s="59">
        <v>22868170.629999999</v>
      </c>
      <c r="V104" s="59">
        <v>22868170.629999999</v>
      </c>
      <c r="W104" s="59">
        <v>22868170.629999999</v>
      </c>
      <c r="X104" s="59">
        <v>22314842.129999999</v>
      </c>
      <c r="Y104" s="59">
        <v>22314842.129999999</v>
      </c>
      <c r="Z104" s="59">
        <v>22314842.129999999</v>
      </c>
      <c r="AA104" s="59">
        <v>21761513.629999999</v>
      </c>
      <c r="AB104" s="59">
        <v>21761513.629999999</v>
      </c>
      <c r="AC104" s="59">
        <v>21761513.629999999</v>
      </c>
      <c r="AD104" s="59">
        <v>30861905.870000001</v>
      </c>
      <c r="AE104" s="403">
        <v>30861905.870000001</v>
      </c>
      <c r="AF104" s="59">
        <v>30861905.870000001</v>
      </c>
      <c r="AG104" s="59">
        <v>30237271.370000001</v>
      </c>
      <c r="AH104" s="59">
        <v>30237271.370000001</v>
      </c>
      <c r="AI104" s="59">
        <v>30237271.370000001</v>
      </c>
      <c r="AJ104" s="59">
        <v>29612636.870000001</v>
      </c>
      <c r="AK104" s="59">
        <v>29612636.870000001</v>
      </c>
      <c r="AL104" s="59">
        <v>29612636.870000001</v>
      </c>
      <c r="AM104" s="59">
        <v>28988002.370000001</v>
      </c>
      <c r="AN104" s="59">
        <v>28988002.370000001</v>
      </c>
      <c r="AO104" s="59">
        <v>28988002.370000001</v>
      </c>
      <c r="AP104" s="404">
        <v>28988002.370000001</v>
      </c>
      <c r="AQ104" s="397"/>
    </row>
    <row r="105" spans="1:43" outlineLevel="3">
      <c r="A105" s="46" t="s">
        <v>2001</v>
      </c>
      <c r="B105" s="47" t="s">
        <v>2002</v>
      </c>
      <c r="C105" s="48" t="s">
        <v>2003</v>
      </c>
      <c r="D105" s="49"/>
      <c r="E105" s="50"/>
      <c r="F105" s="397">
        <v>4206176.88</v>
      </c>
      <c r="G105" s="397">
        <v>0</v>
      </c>
      <c r="H105" s="59">
        <v>4206176.88</v>
      </c>
      <c r="I105" s="398" t="s">
        <v>157</v>
      </c>
      <c r="J105" s="398"/>
      <c r="K105" s="399"/>
      <c r="L105" s="400">
        <v>3810032.4699999997</v>
      </c>
      <c r="M105" s="401">
        <v>396144.41000000015</v>
      </c>
      <c r="N105" s="402"/>
      <c r="O105" s="400">
        <v>3822794.04</v>
      </c>
      <c r="P105" s="401">
        <v>383382.83999999985</v>
      </c>
      <c r="R105" s="403">
        <v>0</v>
      </c>
      <c r="S105" s="403">
        <v>349474.54</v>
      </c>
      <c r="T105" s="59">
        <v>698997.97</v>
      </c>
      <c r="U105" s="59">
        <v>1031681.98</v>
      </c>
      <c r="V105" s="59">
        <v>1369073.52</v>
      </c>
      <c r="W105" s="59">
        <v>1717796.15</v>
      </c>
      <c r="X105" s="59">
        <v>2066350.37</v>
      </c>
      <c r="Y105" s="59">
        <v>2415096.19</v>
      </c>
      <c r="Z105" s="59">
        <v>2763845.63</v>
      </c>
      <c r="AA105" s="59">
        <v>3112507.9</v>
      </c>
      <c r="AB105" s="59">
        <v>3461239.96</v>
      </c>
      <c r="AC105" s="59">
        <v>3810032.4699999997</v>
      </c>
      <c r="AD105" s="59">
        <v>0</v>
      </c>
      <c r="AE105" s="403">
        <v>383120.32</v>
      </c>
      <c r="AF105" s="59">
        <v>766296.14</v>
      </c>
      <c r="AG105" s="59">
        <v>1150022.45</v>
      </c>
      <c r="AH105" s="59">
        <v>1523099.76</v>
      </c>
      <c r="AI105" s="59">
        <v>1906389.12</v>
      </c>
      <c r="AJ105" s="59">
        <v>2289477.9300000002</v>
      </c>
      <c r="AK105" s="59">
        <v>2672819.7199999997</v>
      </c>
      <c r="AL105" s="59">
        <v>3056133.97</v>
      </c>
      <c r="AM105" s="59">
        <v>3439399.34</v>
      </c>
      <c r="AN105" s="59">
        <v>3822794.04</v>
      </c>
      <c r="AO105" s="59">
        <v>4206176.88</v>
      </c>
      <c r="AP105" s="404">
        <v>4206176.88</v>
      </c>
      <c r="AQ105" s="397"/>
    </row>
    <row r="106" spans="1:43" outlineLevel="3">
      <c r="A106" s="46" t="s">
        <v>2004</v>
      </c>
      <c r="B106" s="47" t="s">
        <v>2005</v>
      </c>
      <c r="C106" s="48" t="s">
        <v>2006</v>
      </c>
      <c r="D106" s="49"/>
      <c r="E106" s="50"/>
      <c r="F106" s="397">
        <v>-2976497.36</v>
      </c>
      <c r="G106" s="397">
        <v>0</v>
      </c>
      <c r="H106" s="59">
        <v>-2976497.36</v>
      </c>
      <c r="I106" s="398" t="s">
        <v>157</v>
      </c>
      <c r="J106" s="398"/>
      <c r="K106" s="399"/>
      <c r="L106" s="400">
        <v>498837.86</v>
      </c>
      <c r="M106" s="401">
        <v>-3475335.2199999997</v>
      </c>
      <c r="N106" s="402"/>
      <c r="O106" s="400">
        <v>-2705906.69</v>
      </c>
      <c r="P106" s="401">
        <v>-270590.66999999993</v>
      </c>
      <c r="R106" s="403">
        <v>0</v>
      </c>
      <c r="S106" s="403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912685.52</v>
      </c>
      <c r="AB106" s="59">
        <v>705761.69000000006</v>
      </c>
      <c r="AC106" s="59">
        <v>498837.86</v>
      </c>
      <c r="AD106" s="59">
        <v>0</v>
      </c>
      <c r="AE106" s="403">
        <v>-281459.25</v>
      </c>
      <c r="AF106" s="59">
        <v>-562918.5</v>
      </c>
      <c r="AG106" s="59">
        <v>-811772</v>
      </c>
      <c r="AH106" s="59">
        <v>-1082362.67</v>
      </c>
      <c r="AI106" s="59">
        <v>-1352953.34</v>
      </c>
      <c r="AJ106" s="59">
        <v>-1623544.01</v>
      </c>
      <c r="AK106" s="59">
        <v>-1894134.6800000002</v>
      </c>
      <c r="AL106" s="59">
        <v>-2164725.35</v>
      </c>
      <c r="AM106" s="59">
        <v>-2435316.02</v>
      </c>
      <c r="AN106" s="59">
        <v>-2705906.69</v>
      </c>
      <c r="AO106" s="59">
        <v>-2976497.36</v>
      </c>
      <c r="AP106" s="404">
        <v>-2976497.36</v>
      </c>
      <c r="AQ106" s="397"/>
    </row>
    <row r="107" spans="1:43">
      <c r="A107" s="228" t="s">
        <v>2007</v>
      </c>
      <c r="B107" s="524" t="s">
        <v>1353</v>
      </c>
      <c r="C107" s="525" t="s">
        <v>2008</v>
      </c>
      <c r="D107" s="229"/>
      <c r="E107" s="245"/>
      <c r="F107" s="232">
        <v>43056468.530000009</v>
      </c>
      <c r="G107" s="232">
        <v>41061541.510000005</v>
      </c>
      <c r="H107" s="473">
        <v>1994927.0200000033</v>
      </c>
      <c r="I107" s="144">
        <v>4.8583831649724227E-2</v>
      </c>
      <c r="J107" s="496"/>
      <c r="K107" s="497"/>
      <c r="L107" s="473">
        <v>26926772.819999997</v>
      </c>
      <c r="M107" s="475">
        <v>16129695.710000012</v>
      </c>
      <c r="N107" s="468"/>
      <c r="O107" s="473">
        <v>42943676.360000007</v>
      </c>
      <c r="P107" s="475">
        <v>112792.17000000179</v>
      </c>
      <c r="Q107" s="478"/>
      <c r="R107" s="469">
        <v>23421499.129999999</v>
      </c>
      <c r="S107" s="469">
        <v>23770973.669999998</v>
      </c>
      <c r="T107" s="232">
        <v>24120497.099999998</v>
      </c>
      <c r="U107" s="232">
        <v>23899852.609999999</v>
      </c>
      <c r="V107" s="232">
        <v>24237244.149999999</v>
      </c>
      <c r="W107" s="232">
        <v>24585966.779999997</v>
      </c>
      <c r="X107" s="232">
        <v>24381192.5</v>
      </c>
      <c r="Y107" s="232">
        <v>24729938.32</v>
      </c>
      <c r="Z107" s="232">
        <v>25078687.759999998</v>
      </c>
      <c r="AA107" s="232">
        <v>26643095.909999996</v>
      </c>
      <c r="AB107" s="232">
        <v>26784904.140000001</v>
      </c>
      <c r="AC107" s="232">
        <v>26926772.819999997</v>
      </c>
      <c r="AD107" s="232">
        <v>41061541.510000005</v>
      </c>
      <c r="AE107" s="469">
        <v>41163202.580000006</v>
      </c>
      <c r="AF107" s="232">
        <v>41264919.150000006</v>
      </c>
      <c r="AG107" s="232">
        <v>41654874.460000008</v>
      </c>
      <c r="AH107" s="232">
        <v>41757361.100000001</v>
      </c>
      <c r="AI107" s="232">
        <v>41870059.789999999</v>
      </c>
      <c r="AJ107" s="232">
        <v>42237640.430000007</v>
      </c>
      <c r="AK107" s="232">
        <v>42350391.550000004</v>
      </c>
      <c r="AL107" s="232">
        <v>42463115.130000003</v>
      </c>
      <c r="AM107" s="232">
        <v>42830872.330000006</v>
      </c>
      <c r="AN107" s="232">
        <v>42943676.360000007</v>
      </c>
      <c r="AO107" s="232">
        <v>43056468.530000009</v>
      </c>
      <c r="AP107" s="470">
        <v>43056468.530000009</v>
      </c>
    </row>
    <row r="108" spans="1:43" outlineLevel="2">
      <c r="A108" s="228"/>
      <c r="B108" s="524"/>
      <c r="C108" s="525"/>
      <c r="D108" s="229"/>
      <c r="E108" s="245"/>
      <c r="F108" s="232"/>
      <c r="G108" s="232"/>
      <c r="H108" s="473">
        <v>0</v>
      </c>
      <c r="I108" s="144">
        <v>0</v>
      </c>
      <c r="J108" s="496"/>
      <c r="K108" s="497"/>
      <c r="L108" s="473"/>
      <c r="M108" s="475">
        <v>0</v>
      </c>
      <c r="N108" s="468"/>
      <c r="O108" s="473"/>
      <c r="P108" s="475">
        <v>0</v>
      </c>
      <c r="Q108" s="478"/>
      <c r="R108" s="469"/>
      <c r="S108" s="469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469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470"/>
    </row>
    <row r="109" spans="1:43" outlineLevel="3">
      <c r="A109" s="46" t="s">
        <v>2009</v>
      </c>
      <c r="B109" s="47" t="s">
        <v>2010</v>
      </c>
      <c r="C109" s="48" t="s">
        <v>2011</v>
      </c>
      <c r="D109" s="49"/>
      <c r="E109" s="50"/>
      <c r="F109" s="397">
        <v>0</v>
      </c>
      <c r="G109" s="397">
        <v>53454.12</v>
      </c>
      <c r="H109" s="59">
        <v>-53454.12</v>
      </c>
      <c r="I109" s="398" t="s">
        <v>157</v>
      </c>
      <c r="J109" s="398"/>
      <c r="K109" s="399"/>
      <c r="L109" s="400">
        <v>34952.58</v>
      </c>
      <c r="M109" s="401">
        <v>-34952.58</v>
      </c>
      <c r="N109" s="402"/>
      <c r="O109" s="400">
        <v>6698</v>
      </c>
      <c r="P109" s="401">
        <v>-6698</v>
      </c>
      <c r="R109" s="403">
        <v>33730.01</v>
      </c>
      <c r="S109" s="403">
        <v>37709.17</v>
      </c>
      <c r="T109" s="59">
        <v>24882.62</v>
      </c>
      <c r="U109" s="59">
        <v>21744.48</v>
      </c>
      <c r="V109" s="59">
        <v>1108.7</v>
      </c>
      <c r="W109" s="59">
        <v>86342.59</v>
      </c>
      <c r="X109" s="59">
        <v>74681.990000000005</v>
      </c>
      <c r="Y109" s="59">
        <v>74031.400000000009</v>
      </c>
      <c r="Z109" s="59">
        <v>45087.86</v>
      </c>
      <c r="AA109" s="59">
        <v>12537.31</v>
      </c>
      <c r="AB109" s="59">
        <v>9939.4699999999993</v>
      </c>
      <c r="AC109" s="59">
        <v>34952.58</v>
      </c>
      <c r="AD109" s="59">
        <v>53454.12</v>
      </c>
      <c r="AE109" s="403">
        <v>29879.27</v>
      </c>
      <c r="AF109" s="59">
        <v>12162.98</v>
      </c>
      <c r="AG109" s="59">
        <v>4037.4100000000003</v>
      </c>
      <c r="AH109" s="59">
        <v>9369.31</v>
      </c>
      <c r="AI109" s="59">
        <v>14139.91</v>
      </c>
      <c r="AJ109" s="59">
        <v>16199</v>
      </c>
      <c r="AK109" s="59">
        <v>15957</v>
      </c>
      <c r="AL109" s="59">
        <v>7105</v>
      </c>
      <c r="AM109" s="59">
        <v>10182</v>
      </c>
      <c r="AN109" s="59">
        <v>6698</v>
      </c>
      <c r="AO109" s="59">
        <v>0</v>
      </c>
      <c r="AP109" s="404">
        <v>0</v>
      </c>
      <c r="AQ109" s="397"/>
    </row>
    <row r="110" spans="1:43" outlineLevel="3">
      <c r="A110" s="46" t="s">
        <v>2012</v>
      </c>
      <c r="B110" s="47" t="s">
        <v>2013</v>
      </c>
      <c r="C110" s="48" t="s">
        <v>2014</v>
      </c>
      <c r="D110" s="49"/>
      <c r="E110" s="50"/>
      <c r="F110" s="397">
        <v>0</v>
      </c>
      <c r="G110" s="397">
        <v>-30213.040000000001</v>
      </c>
      <c r="H110" s="59">
        <v>30213.040000000001</v>
      </c>
      <c r="I110" s="398" t="s">
        <v>157</v>
      </c>
      <c r="J110" s="398"/>
      <c r="K110" s="399"/>
      <c r="L110" s="400">
        <v>-4114.22</v>
      </c>
      <c r="M110" s="401">
        <v>4114.22</v>
      </c>
      <c r="N110" s="402"/>
      <c r="O110" s="400">
        <v>-6691</v>
      </c>
      <c r="P110" s="401">
        <v>6691</v>
      </c>
      <c r="R110" s="403">
        <v>-8909.5500000000011</v>
      </c>
      <c r="S110" s="403">
        <v>-6516.08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-4114.22</v>
      </c>
      <c r="AD110" s="59">
        <v>-30213.040000000001</v>
      </c>
      <c r="AE110" s="403">
        <v>-17194.86</v>
      </c>
      <c r="AF110" s="59">
        <v>0</v>
      </c>
      <c r="AG110" s="59">
        <v>0</v>
      </c>
      <c r="AH110" s="59">
        <v>0</v>
      </c>
      <c r="AI110" s="59">
        <v>-14149</v>
      </c>
      <c r="AJ110" s="59">
        <v>-16183</v>
      </c>
      <c r="AK110" s="59">
        <v>-15941</v>
      </c>
      <c r="AL110" s="59">
        <v>-7095</v>
      </c>
      <c r="AM110" s="59">
        <v>-10170</v>
      </c>
      <c r="AN110" s="59">
        <v>-6691</v>
      </c>
      <c r="AO110" s="59">
        <v>0</v>
      </c>
      <c r="AP110" s="404">
        <v>0</v>
      </c>
      <c r="AQ110" s="397"/>
    </row>
    <row r="111" spans="1:43">
      <c r="A111" s="228" t="s">
        <v>2015</v>
      </c>
      <c r="B111" s="524" t="s">
        <v>1355</v>
      </c>
      <c r="C111" s="525" t="s">
        <v>2016</v>
      </c>
      <c r="D111" s="229"/>
      <c r="E111" s="245"/>
      <c r="F111" s="232">
        <v>0</v>
      </c>
      <c r="G111" s="232">
        <v>23241.08</v>
      </c>
      <c r="H111" s="473">
        <v>-23241.08</v>
      </c>
      <c r="I111" s="144" t="s">
        <v>157</v>
      </c>
      <c r="J111" s="496"/>
      <c r="K111" s="497"/>
      <c r="L111" s="473">
        <v>30838.36</v>
      </c>
      <c r="M111" s="475">
        <v>-30838.36</v>
      </c>
      <c r="N111" s="468"/>
      <c r="O111" s="473">
        <v>7</v>
      </c>
      <c r="P111" s="475">
        <v>-7</v>
      </c>
      <c r="Q111" s="478"/>
      <c r="R111" s="469">
        <v>24820.46</v>
      </c>
      <c r="S111" s="469">
        <v>31193.089999999997</v>
      </c>
      <c r="T111" s="232">
        <v>24882.62</v>
      </c>
      <c r="U111" s="232">
        <v>21744.48</v>
      </c>
      <c r="V111" s="232">
        <v>1108.7</v>
      </c>
      <c r="W111" s="232">
        <v>86342.59</v>
      </c>
      <c r="X111" s="232">
        <v>74681.990000000005</v>
      </c>
      <c r="Y111" s="232">
        <v>74031.400000000009</v>
      </c>
      <c r="Z111" s="232">
        <v>45087.86</v>
      </c>
      <c r="AA111" s="232">
        <v>12537.31</v>
      </c>
      <c r="AB111" s="232">
        <v>9939.4699999999993</v>
      </c>
      <c r="AC111" s="232">
        <v>30838.36</v>
      </c>
      <c r="AD111" s="232">
        <v>23241.08</v>
      </c>
      <c r="AE111" s="469">
        <v>12684.41</v>
      </c>
      <c r="AF111" s="232">
        <v>12162.98</v>
      </c>
      <c r="AG111" s="232">
        <v>4037.4100000000003</v>
      </c>
      <c r="AH111" s="232">
        <v>9369.31</v>
      </c>
      <c r="AI111" s="232">
        <v>-9.0900000000001455</v>
      </c>
      <c r="AJ111" s="232">
        <v>16</v>
      </c>
      <c r="AK111" s="232">
        <v>16</v>
      </c>
      <c r="AL111" s="232">
        <v>10</v>
      </c>
      <c r="AM111" s="232">
        <v>12</v>
      </c>
      <c r="AN111" s="232">
        <v>7</v>
      </c>
      <c r="AO111" s="232">
        <v>0</v>
      </c>
      <c r="AP111" s="470">
        <v>0</v>
      </c>
    </row>
    <row r="112" spans="1:43" outlineLevel="2">
      <c r="A112" s="228"/>
      <c r="B112" s="524"/>
      <c r="C112" s="525"/>
      <c r="D112" s="229"/>
      <c r="E112" s="245"/>
      <c r="F112" s="232"/>
      <c r="G112" s="232"/>
      <c r="H112" s="473">
        <v>0</v>
      </c>
      <c r="I112" s="144">
        <v>0</v>
      </c>
      <c r="J112" s="496"/>
      <c r="K112" s="497"/>
      <c r="L112" s="473"/>
      <c r="M112" s="475">
        <v>0</v>
      </c>
      <c r="N112" s="468"/>
      <c r="O112" s="473"/>
      <c r="P112" s="475">
        <v>0</v>
      </c>
      <c r="Q112" s="478"/>
      <c r="R112" s="469"/>
      <c r="S112" s="469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469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470"/>
    </row>
    <row r="113" spans="1:43">
      <c r="A113" s="207" t="s">
        <v>2017</v>
      </c>
      <c r="B113" s="527" t="s">
        <v>1358</v>
      </c>
      <c r="C113" s="528" t="s">
        <v>2018</v>
      </c>
      <c r="D113" s="480"/>
      <c r="E113" s="481"/>
      <c r="F113" s="482">
        <v>0</v>
      </c>
      <c r="G113" s="482">
        <v>0</v>
      </c>
      <c r="H113" s="482">
        <v>0</v>
      </c>
      <c r="I113" s="177">
        <v>0</v>
      </c>
      <c r="J113" s="529"/>
      <c r="K113" s="530"/>
      <c r="L113" s="482">
        <v>0</v>
      </c>
      <c r="M113" s="485">
        <v>0</v>
      </c>
      <c r="N113" s="484"/>
      <c r="O113" s="482">
        <v>0</v>
      </c>
      <c r="P113" s="485">
        <v>0</v>
      </c>
      <c r="Q113" s="478"/>
      <c r="R113" s="486">
        <v>0</v>
      </c>
      <c r="S113" s="486">
        <v>0</v>
      </c>
      <c r="T113" s="482">
        <v>0</v>
      </c>
      <c r="U113" s="482">
        <v>0</v>
      </c>
      <c r="V113" s="482">
        <v>0</v>
      </c>
      <c r="W113" s="482">
        <v>0</v>
      </c>
      <c r="X113" s="482">
        <v>0</v>
      </c>
      <c r="Y113" s="482">
        <v>0</v>
      </c>
      <c r="Z113" s="482">
        <v>0</v>
      </c>
      <c r="AA113" s="482">
        <v>0</v>
      </c>
      <c r="AB113" s="482">
        <v>0</v>
      </c>
      <c r="AC113" s="482">
        <v>0</v>
      </c>
      <c r="AD113" s="482">
        <v>0</v>
      </c>
      <c r="AE113" s="486">
        <v>0</v>
      </c>
      <c r="AF113" s="482">
        <v>0</v>
      </c>
      <c r="AG113" s="482">
        <v>0</v>
      </c>
      <c r="AH113" s="482">
        <v>0</v>
      </c>
      <c r="AI113" s="482">
        <v>0</v>
      </c>
      <c r="AJ113" s="482">
        <v>0</v>
      </c>
      <c r="AK113" s="482">
        <v>0</v>
      </c>
      <c r="AL113" s="482">
        <v>0</v>
      </c>
      <c r="AM113" s="482">
        <v>0</v>
      </c>
      <c r="AN113" s="482">
        <v>0</v>
      </c>
      <c r="AO113" s="482">
        <v>0</v>
      </c>
      <c r="AP113" s="487">
        <v>0</v>
      </c>
    </row>
    <row r="114" spans="1:43">
      <c r="A114" s="228"/>
      <c r="B114" s="524" t="s">
        <v>1361</v>
      </c>
      <c r="C114" s="531" t="s">
        <v>2019</v>
      </c>
      <c r="D114" s="472"/>
      <c r="E114" s="478"/>
      <c r="F114" s="473">
        <v>59651064.070000008</v>
      </c>
      <c r="G114" s="473">
        <v>57960270.200000003</v>
      </c>
      <c r="H114" s="473">
        <v>1690793.8700000048</v>
      </c>
      <c r="I114" s="144">
        <v>2.9171600894296809E-2</v>
      </c>
      <c r="J114" s="496"/>
      <c r="K114" s="497"/>
      <c r="L114" s="473">
        <v>44088953.969999999</v>
      </c>
      <c r="M114" s="475">
        <v>15562110.100000009</v>
      </c>
      <c r="N114" s="468"/>
      <c r="O114" s="473">
        <v>59585670.460000008</v>
      </c>
      <c r="P114" s="475">
        <v>65393.609999999404</v>
      </c>
      <c r="Q114" s="478"/>
      <c r="R114" s="469">
        <v>40179448.219999999</v>
      </c>
      <c r="S114" s="469">
        <v>40537904.270000003</v>
      </c>
      <c r="T114" s="232">
        <v>40941296.829999991</v>
      </c>
      <c r="U114" s="232">
        <v>40720741.279999994</v>
      </c>
      <c r="V114" s="232">
        <v>41036490.850000001</v>
      </c>
      <c r="W114" s="232">
        <v>41460429.159999996</v>
      </c>
      <c r="X114" s="232">
        <v>41386838.380000003</v>
      </c>
      <c r="Y114" s="232">
        <v>41749179.020000003</v>
      </c>
      <c r="Z114" s="232">
        <v>42067698.629999995</v>
      </c>
      <c r="AA114" s="232">
        <v>43563921.519999996</v>
      </c>
      <c r="AB114" s="232">
        <v>43701860.57</v>
      </c>
      <c r="AC114" s="232">
        <v>44088953.969999999</v>
      </c>
      <c r="AD114" s="232">
        <v>57960270.200000003</v>
      </c>
      <c r="AE114" s="469">
        <v>58038730.32</v>
      </c>
      <c r="AF114" s="232">
        <v>58138121.920000002</v>
      </c>
      <c r="AG114" s="232">
        <v>58509626.310000002</v>
      </c>
      <c r="AH114" s="232">
        <v>58615566.030000001</v>
      </c>
      <c r="AI114" s="232">
        <v>58716932.239999995</v>
      </c>
      <c r="AJ114" s="232">
        <v>59039998.090000004</v>
      </c>
      <c r="AK114" s="232">
        <v>59157258.620000005</v>
      </c>
      <c r="AL114" s="232">
        <v>59156040.07</v>
      </c>
      <c r="AM114" s="232">
        <v>59386065.060000002</v>
      </c>
      <c r="AN114" s="232">
        <v>59585670.460000008</v>
      </c>
      <c r="AO114" s="232">
        <v>59651064.070000008</v>
      </c>
      <c r="AP114" s="470">
        <v>59651064.070000008</v>
      </c>
    </row>
    <row r="115" spans="1:43">
      <c r="A115" s="228"/>
      <c r="B115" s="524"/>
      <c r="C115" s="213"/>
      <c r="D115" s="472"/>
      <c r="E115" s="478"/>
      <c r="F115" s="473"/>
      <c r="G115" s="473"/>
      <c r="H115" s="473"/>
      <c r="I115" s="144"/>
      <c r="J115" s="496"/>
      <c r="K115" s="497"/>
      <c r="L115" s="473"/>
      <c r="M115" s="475"/>
      <c r="N115" s="468"/>
      <c r="O115" s="473"/>
      <c r="P115" s="475"/>
      <c r="Q115" s="478"/>
      <c r="R115" s="469"/>
      <c r="S115" s="469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469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470"/>
    </row>
    <row r="116" spans="1:43" s="533" customFormat="1">
      <c r="A116" s="498"/>
      <c r="B116" s="499" t="s">
        <v>1367</v>
      </c>
      <c r="C116" s="500" t="s">
        <v>2020</v>
      </c>
      <c r="D116" s="501"/>
      <c r="E116" s="502"/>
      <c r="F116" s="503"/>
      <c r="G116" s="503"/>
      <c r="H116" s="504"/>
      <c r="I116" s="505"/>
      <c r="J116" s="506"/>
      <c r="K116" s="507"/>
      <c r="L116" s="508"/>
      <c r="M116" s="509">
        <v>0</v>
      </c>
      <c r="N116" s="532"/>
      <c r="O116" s="508"/>
      <c r="P116" s="509"/>
      <c r="Q116" s="511"/>
      <c r="R116" s="512"/>
      <c r="S116" s="512"/>
      <c r="T116" s="513"/>
      <c r="U116" s="513"/>
      <c r="V116" s="513"/>
      <c r="W116" s="513"/>
      <c r="X116" s="513"/>
      <c r="Y116" s="513"/>
      <c r="Z116" s="513"/>
      <c r="AA116" s="513"/>
      <c r="AB116" s="513"/>
      <c r="AC116" s="513"/>
      <c r="AD116" s="513"/>
      <c r="AE116" s="512"/>
      <c r="AF116" s="513"/>
      <c r="AG116" s="513"/>
      <c r="AH116" s="513"/>
      <c r="AI116" s="513"/>
      <c r="AJ116" s="513"/>
      <c r="AK116" s="513"/>
      <c r="AL116" s="513"/>
      <c r="AM116" s="513"/>
      <c r="AN116" s="513"/>
      <c r="AO116" s="513"/>
      <c r="AP116" s="514"/>
    </row>
    <row r="117" spans="1:43">
      <c r="A117" s="247"/>
      <c r="B117" s="476" t="s">
        <v>1370</v>
      </c>
      <c r="C117" s="525" t="s">
        <v>2021</v>
      </c>
      <c r="D117" s="229"/>
      <c r="E117" s="245"/>
      <c r="F117" s="232"/>
      <c r="G117" s="232"/>
      <c r="H117" s="473">
        <v>0</v>
      </c>
      <c r="I117" s="144">
        <v>0</v>
      </c>
      <c r="J117" s="496"/>
      <c r="K117" s="497"/>
      <c r="L117" s="473"/>
      <c r="M117" s="475">
        <v>0</v>
      </c>
      <c r="N117" s="468"/>
      <c r="O117" s="473"/>
      <c r="P117" s="475">
        <v>0</v>
      </c>
      <c r="Q117" s="478"/>
      <c r="R117" s="469"/>
      <c r="S117" s="469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469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470"/>
    </row>
    <row r="118" spans="1:43" outlineLevel="2">
      <c r="A118" s="247"/>
      <c r="B118" s="476"/>
      <c r="C118" s="525"/>
      <c r="D118" s="229"/>
      <c r="E118" s="245"/>
      <c r="F118" s="232"/>
      <c r="G118" s="232"/>
      <c r="H118" s="473">
        <v>0</v>
      </c>
      <c r="I118" s="144">
        <v>0</v>
      </c>
      <c r="J118" s="496"/>
      <c r="K118" s="497"/>
      <c r="L118" s="473"/>
      <c r="M118" s="475">
        <v>0</v>
      </c>
      <c r="N118" s="468"/>
      <c r="O118" s="473"/>
      <c r="P118" s="475">
        <v>0</v>
      </c>
      <c r="Q118" s="478"/>
      <c r="R118" s="469"/>
      <c r="S118" s="469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469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470"/>
    </row>
    <row r="119" spans="1:43" outlineLevel="3">
      <c r="A119" s="46" t="s">
        <v>2022</v>
      </c>
      <c r="B119" s="47" t="s">
        <v>2023</v>
      </c>
      <c r="C119" s="48" t="s">
        <v>2024</v>
      </c>
      <c r="D119" s="49"/>
      <c r="E119" s="50"/>
      <c r="F119" s="397">
        <v>1435756.55</v>
      </c>
      <c r="G119" s="397">
        <v>1532625.04</v>
      </c>
      <c r="H119" s="59">
        <v>-96868.489999999991</v>
      </c>
      <c r="I119" s="398">
        <v>-6.3204298162843522E-2</v>
      </c>
      <c r="J119" s="398"/>
      <c r="K119" s="399"/>
      <c r="L119" s="400">
        <v>1102276.8899999999</v>
      </c>
      <c r="M119" s="401">
        <v>333479.66000000015</v>
      </c>
      <c r="N119" s="402"/>
      <c r="O119" s="400">
        <v>1172427.97</v>
      </c>
      <c r="P119" s="401">
        <v>263328.58000000007</v>
      </c>
      <c r="R119" s="403">
        <v>848841.59</v>
      </c>
      <c r="S119" s="403">
        <v>880899.21</v>
      </c>
      <c r="T119" s="59">
        <v>1162717.82</v>
      </c>
      <c r="U119" s="59">
        <v>629015.21</v>
      </c>
      <c r="V119" s="59">
        <v>723691.09</v>
      </c>
      <c r="W119" s="59">
        <v>518663.65</v>
      </c>
      <c r="X119" s="59">
        <v>549850.03</v>
      </c>
      <c r="Y119" s="59">
        <v>1069688.73</v>
      </c>
      <c r="Z119" s="59">
        <v>1391958.45</v>
      </c>
      <c r="AA119" s="59">
        <v>853216.55</v>
      </c>
      <c r="AB119" s="59">
        <v>953947.76</v>
      </c>
      <c r="AC119" s="59">
        <v>1102276.8899999999</v>
      </c>
      <c r="AD119" s="59">
        <v>1532625.04</v>
      </c>
      <c r="AE119" s="403">
        <v>1464969.3</v>
      </c>
      <c r="AF119" s="59">
        <v>1489399.17</v>
      </c>
      <c r="AG119" s="59">
        <v>1050686.95</v>
      </c>
      <c r="AH119" s="59">
        <v>1363101.72</v>
      </c>
      <c r="AI119" s="59">
        <v>1057728.6299999999</v>
      </c>
      <c r="AJ119" s="59">
        <v>1054978.29</v>
      </c>
      <c r="AK119" s="59">
        <v>1478716.6400000001</v>
      </c>
      <c r="AL119" s="59">
        <v>1489836</v>
      </c>
      <c r="AM119" s="59">
        <v>1155183.6400000001</v>
      </c>
      <c r="AN119" s="59">
        <v>1172427.97</v>
      </c>
      <c r="AO119" s="59">
        <v>1435756.55</v>
      </c>
      <c r="AP119" s="404">
        <v>1812168.13</v>
      </c>
      <c r="AQ119" s="397"/>
    </row>
    <row r="120" spans="1:43">
      <c r="A120" s="228" t="s">
        <v>2025</v>
      </c>
      <c r="B120" s="476" t="s">
        <v>1379</v>
      </c>
      <c r="C120" s="525" t="s">
        <v>2026</v>
      </c>
      <c r="D120" s="229"/>
      <c r="E120" s="245"/>
      <c r="F120" s="232">
        <v>1435756.55</v>
      </c>
      <c r="G120" s="232">
        <v>1532625.04</v>
      </c>
      <c r="H120" s="473">
        <v>-96868.489999999991</v>
      </c>
      <c r="I120" s="144">
        <v>-6.3204298162843522E-2</v>
      </c>
      <c r="J120" s="496"/>
      <c r="K120" s="497"/>
      <c r="L120" s="473">
        <v>1102276.8899999999</v>
      </c>
      <c r="M120" s="475">
        <v>333479.66000000015</v>
      </c>
      <c r="N120" s="468"/>
      <c r="O120" s="473">
        <v>1172427.97</v>
      </c>
      <c r="P120" s="475">
        <v>263328.58000000007</v>
      </c>
      <c r="Q120" s="478"/>
      <c r="R120" s="469">
        <v>848841.59</v>
      </c>
      <c r="S120" s="469">
        <v>880899.21</v>
      </c>
      <c r="T120" s="232">
        <v>1162717.82</v>
      </c>
      <c r="U120" s="232">
        <v>629015.21</v>
      </c>
      <c r="V120" s="232">
        <v>723691.09</v>
      </c>
      <c r="W120" s="232">
        <v>518663.65</v>
      </c>
      <c r="X120" s="232">
        <v>549850.03</v>
      </c>
      <c r="Y120" s="232">
        <v>1069688.73</v>
      </c>
      <c r="Z120" s="232">
        <v>1391958.45</v>
      </c>
      <c r="AA120" s="232">
        <v>853216.55</v>
      </c>
      <c r="AB120" s="232">
        <v>953947.76</v>
      </c>
      <c r="AC120" s="232">
        <v>1102276.8899999999</v>
      </c>
      <c r="AD120" s="232">
        <v>1532625.04</v>
      </c>
      <c r="AE120" s="469">
        <v>1464969.3</v>
      </c>
      <c r="AF120" s="232">
        <v>1489399.17</v>
      </c>
      <c r="AG120" s="232">
        <v>1050686.95</v>
      </c>
      <c r="AH120" s="232">
        <v>1363101.72</v>
      </c>
      <c r="AI120" s="232">
        <v>1057728.6299999999</v>
      </c>
      <c r="AJ120" s="232">
        <v>1054978.29</v>
      </c>
      <c r="AK120" s="232">
        <v>1478716.6400000001</v>
      </c>
      <c r="AL120" s="232">
        <v>1489836</v>
      </c>
      <c r="AM120" s="232">
        <v>1155183.6400000001</v>
      </c>
      <c r="AN120" s="232">
        <v>1172427.97</v>
      </c>
      <c r="AO120" s="232">
        <v>1435756.55</v>
      </c>
      <c r="AP120" s="470">
        <v>1812168.13</v>
      </c>
    </row>
    <row r="121" spans="1:43" outlineLevel="2">
      <c r="A121" s="228"/>
      <c r="B121" s="476"/>
      <c r="C121" s="525"/>
      <c r="D121" s="229"/>
      <c r="E121" s="245"/>
      <c r="F121" s="232"/>
      <c r="G121" s="232"/>
      <c r="H121" s="473">
        <v>0</v>
      </c>
      <c r="I121" s="144">
        <v>0</v>
      </c>
      <c r="J121" s="496"/>
      <c r="K121" s="497"/>
      <c r="L121" s="473"/>
      <c r="M121" s="475">
        <v>0</v>
      </c>
      <c r="N121" s="468"/>
      <c r="O121" s="473"/>
      <c r="P121" s="475">
        <v>0</v>
      </c>
      <c r="Q121" s="478"/>
      <c r="R121" s="469"/>
      <c r="S121" s="469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469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470"/>
    </row>
    <row r="122" spans="1:43" outlineLevel="3">
      <c r="A122" s="46" t="s">
        <v>2027</v>
      </c>
      <c r="B122" s="47" t="s">
        <v>2028</v>
      </c>
      <c r="C122" s="48" t="s">
        <v>2029</v>
      </c>
      <c r="D122" s="49"/>
      <c r="E122" s="50"/>
      <c r="F122" s="397">
        <v>140.13200000000001</v>
      </c>
      <c r="G122" s="397">
        <v>23.972000000000001</v>
      </c>
      <c r="H122" s="59">
        <v>116.16</v>
      </c>
      <c r="I122" s="398">
        <v>4.8456532621391624</v>
      </c>
      <c r="J122" s="398"/>
      <c r="K122" s="399"/>
      <c r="L122" s="400">
        <v>23.972000000000001</v>
      </c>
      <c r="M122" s="401">
        <v>116.16</v>
      </c>
      <c r="N122" s="402"/>
      <c r="O122" s="400">
        <v>64.772000000000006</v>
      </c>
      <c r="P122" s="401">
        <v>75.36</v>
      </c>
      <c r="R122" s="403">
        <v>266.80200000000002</v>
      </c>
      <c r="S122" s="403">
        <v>23.622</v>
      </c>
      <c r="T122" s="59">
        <v>487723.62199999997</v>
      </c>
      <c r="U122" s="59">
        <v>23.622</v>
      </c>
      <c r="V122" s="59">
        <v>23.622</v>
      </c>
      <c r="W122" s="59">
        <v>23.622</v>
      </c>
      <c r="X122" s="59">
        <v>23.972000000000001</v>
      </c>
      <c r="Y122" s="59">
        <v>23.972000000000001</v>
      </c>
      <c r="Z122" s="59">
        <v>173256.47200000001</v>
      </c>
      <c r="AA122" s="59">
        <v>643458.97199999995</v>
      </c>
      <c r="AB122" s="59">
        <v>23.972000000000001</v>
      </c>
      <c r="AC122" s="59">
        <v>23.972000000000001</v>
      </c>
      <c r="AD122" s="59">
        <v>23.972000000000001</v>
      </c>
      <c r="AE122" s="403">
        <v>23.972000000000001</v>
      </c>
      <c r="AF122" s="59">
        <v>23.972000000000001</v>
      </c>
      <c r="AG122" s="59">
        <v>23.972000000000001</v>
      </c>
      <c r="AH122" s="59">
        <v>23.972000000000001</v>
      </c>
      <c r="AI122" s="59">
        <v>23.972000000000001</v>
      </c>
      <c r="AJ122" s="59">
        <v>23.972000000000001</v>
      </c>
      <c r="AK122" s="59">
        <v>23.972000000000001</v>
      </c>
      <c r="AL122" s="59">
        <v>23.932000000000002</v>
      </c>
      <c r="AM122" s="59">
        <v>36.122</v>
      </c>
      <c r="AN122" s="59">
        <v>64.772000000000006</v>
      </c>
      <c r="AO122" s="59">
        <v>140.13200000000001</v>
      </c>
      <c r="AP122" s="404">
        <v>140.13200000000001</v>
      </c>
      <c r="AQ122" s="397"/>
    </row>
    <row r="123" spans="1:43" outlineLevel="3">
      <c r="A123" s="46" t="s">
        <v>2030</v>
      </c>
      <c r="B123" s="47" t="s">
        <v>2031</v>
      </c>
      <c r="C123" s="48" t="s">
        <v>2032</v>
      </c>
      <c r="D123" s="49"/>
      <c r="E123" s="50"/>
      <c r="F123" s="397">
        <v>18607</v>
      </c>
      <c r="G123" s="397">
        <v>96022.040000000008</v>
      </c>
      <c r="H123" s="59">
        <v>-77415.040000000008</v>
      </c>
      <c r="I123" s="398">
        <v>-0.8062215716308464</v>
      </c>
      <c r="J123" s="398"/>
      <c r="K123" s="399"/>
      <c r="L123" s="400">
        <v>44955.07</v>
      </c>
      <c r="M123" s="401">
        <v>-26348.07</v>
      </c>
      <c r="N123" s="402"/>
      <c r="O123" s="400">
        <v>-1185859</v>
      </c>
      <c r="P123" s="401">
        <v>1204466</v>
      </c>
      <c r="R123" s="403">
        <v>-21626.33</v>
      </c>
      <c r="S123" s="403">
        <v>-41278.480000000003</v>
      </c>
      <c r="T123" s="59">
        <v>-378485.15</v>
      </c>
      <c r="U123" s="59">
        <v>-1016028.11</v>
      </c>
      <c r="V123" s="59">
        <v>-718598.36</v>
      </c>
      <c r="W123" s="59">
        <v>-328628.47999999998</v>
      </c>
      <c r="X123" s="59">
        <v>-117461.36</v>
      </c>
      <c r="Y123" s="59">
        <v>-96851.99</v>
      </c>
      <c r="Z123" s="59">
        <v>-165449.96</v>
      </c>
      <c r="AA123" s="59">
        <v>-177855.6</v>
      </c>
      <c r="AB123" s="59">
        <v>-72829.39</v>
      </c>
      <c r="AC123" s="59">
        <v>44955.07</v>
      </c>
      <c r="AD123" s="59">
        <v>96022.040000000008</v>
      </c>
      <c r="AE123" s="403">
        <v>110893.86</v>
      </c>
      <c r="AF123" s="59">
        <v>94414.34</v>
      </c>
      <c r="AG123" s="59">
        <v>116370.12</v>
      </c>
      <c r="AH123" s="59">
        <v>140594</v>
      </c>
      <c r="AI123" s="59">
        <v>155938</v>
      </c>
      <c r="AJ123" s="59">
        <v>-944592.48</v>
      </c>
      <c r="AK123" s="59">
        <v>-1037123</v>
      </c>
      <c r="AL123" s="59">
        <v>-689170</v>
      </c>
      <c r="AM123" s="59">
        <v>-2986332</v>
      </c>
      <c r="AN123" s="59">
        <v>-1185859</v>
      </c>
      <c r="AO123" s="59">
        <v>18607</v>
      </c>
      <c r="AP123" s="404">
        <v>0</v>
      </c>
      <c r="AQ123" s="397"/>
    </row>
    <row r="124" spans="1:43" outlineLevel="3">
      <c r="A124" s="46" t="s">
        <v>2033</v>
      </c>
      <c r="B124" s="47" t="s">
        <v>2034</v>
      </c>
      <c r="C124" s="48" t="s">
        <v>2035</v>
      </c>
      <c r="D124" s="49"/>
      <c r="E124" s="50"/>
      <c r="F124" s="397">
        <v>0</v>
      </c>
      <c r="G124" s="397">
        <v>0</v>
      </c>
      <c r="H124" s="59">
        <v>0</v>
      </c>
      <c r="I124" s="398">
        <v>0</v>
      </c>
      <c r="J124" s="398"/>
      <c r="K124" s="399"/>
      <c r="L124" s="400">
        <v>0</v>
      </c>
      <c r="M124" s="401">
        <v>0</v>
      </c>
      <c r="N124" s="402"/>
      <c r="O124" s="400">
        <v>0</v>
      </c>
      <c r="P124" s="401">
        <v>0</v>
      </c>
      <c r="R124" s="403">
        <v>88662.55</v>
      </c>
      <c r="S124" s="403">
        <v>34597.410000000003</v>
      </c>
      <c r="T124" s="59">
        <v>54682.54</v>
      </c>
      <c r="U124" s="59">
        <v>77996.89</v>
      </c>
      <c r="V124" s="59">
        <v>36613.99</v>
      </c>
      <c r="W124" s="59">
        <v>3463.7200000000003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403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404">
        <v>0</v>
      </c>
      <c r="AQ124" s="397"/>
    </row>
    <row r="125" spans="1:43" outlineLevel="3">
      <c r="A125" s="46" t="s">
        <v>2036</v>
      </c>
      <c r="B125" s="47" t="s">
        <v>2037</v>
      </c>
      <c r="C125" s="48" t="s">
        <v>2038</v>
      </c>
      <c r="D125" s="49"/>
      <c r="E125" s="50"/>
      <c r="F125" s="397">
        <v>0</v>
      </c>
      <c r="G125" s="397">
        <v>5434.41</v>
      </c>
      <c r="H125" s="59">
        <v>-5434.41</v>
      </c>
      <c r="I125" s="398" t="s">
        <v>157</v>
      </c>
      <c r="J125" s="398"/>
      <c r="K125" s="399"/>
      <c r="L125" s="400">
        <v>6391.58</v>
      </c>
      <c r="M125" s="401">
        <v>-6391.58</v>
      </c>
      <c r="N125" s="402"/>
      <c r="O125" s="400">
        <v>0</v>
      </c>
      <c r="P125" s="401">
        <v>0</v>
      </c>
      <c r="R125" s="403">
        <v>404305.11</v>
      </c>
      <c r="S125" s="403">
        <v>419577.77</v>
      </c>
      <c r="T125" s="59">
        <v>436417.25</v>
      </c>
      <c r="U125" s="59">
        <v>499801.14</v>
      </c>
      <c r="V125" s="59">
        <v>430677.51</v>
      </c>
      <c r="W125" s="59">
        <v>248327.15</v>
      </c>
      <c r="X125" s="59">
        <v>140439.98000000001</v>
      </c>
      <c r="Y125" s="59">
        <v>115886.3</v>
      </c>
      <c r="Z125" s="59">
        <v>58770.520000000004</v>
      </c>
      <c r="AA125" s="59">
        <v>88159.69</v>
      </c>
      <c r="AB125" s="59">
        <v>81675.37</v>
      </c>
      <c r="AC125" s="59">
        <v>6391.58</v>
      </c>
      <c r="AD125" s="59">
        <v>5434.41</v>
      </c>
      <c r="AE125" s="403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  <c r="AO125" s="59">
        <v>0</v>
      </c>
      <c r="AP125" s="404">
        <v>-9732.74</v>
      </c>
      <c r="AQ125" s="397"/>
    </row>
    <row r="126" spans="1:43" outlineLevel="3">
      <c r="A126" s="46" t="s">
        <v>2039</v>
      </c>
      <c r="B126" s="47" t="s">
        <v>2040</v>
      </c>
      <c r="C126" s="48" t="s">
        <v>2041</v>
      </c>
      <c r="D126" s="49"/>
      <c r="E126" s="50"/>
      <c r="F126" s="397">
        <v>36724.32</v>
      </c>
      <c r="G126" s="397">
        <v>16293.140000000001</v>
      </c>
      <c r="H126" s="59">
        <v>20431.18</v>
      </c>
      <c r="I126" s="398">
        <v>1.2539743720363292</v>
      </c>
      <c r="J126" s="398"/>
      <c r="K126" s="399"/>
      <c r="L126" s="400">
        <v>16293.140000000001</v>
      </c>
      <c r="M126" s="401">
        <v>20431.18</v>
      </c>
      <c r="N126" s="402"/>
      <c r="O126" s="400">
        <v>36724.32</v>
      </c>
      <c r="P126" s="401">
        <v>0</v>
      </c>
      <c r="R126" s="403">
        <v>17597.330000000002</v>
      </c>
      <c r="S126" s="403">
        <v>17597.330000000002</v>
      </c>
      <c r="T126" s="59">
        <v>17597.330000000002</v>
      </c>
      <c r="U126" s="59">
        <v>17597.330000000002</v>
      </c>
      <c r="V126" s="59">
        <v>17597.330000000002</v>
      </c>
      <c r="W126" s="59">
        <v>17597.330000000002</v>
      </c>
      <c r="X126" s="59">
        <v>17597.330000000002</v>
      </c>
      <c r="Y126" s="59">
        <v>17597.330000000002</v>
      </c>
      <c r="Z126" s="59">
        <v>17597.330000000002</v>
      </c>
      <c r="AA126" s="59">
        <v>16293.140000000001</v>
      </c>
      <c r="AB126" s="59">
        <v>16293.140000000001</v>
      </c>
      <c r="AC126" s="59">
        <v>16293.140000000001</v>
      </c>
      <c r="AD126" s="59">
        <v>16293.140000000001</v>
      </c>
      <c r="AE126" s="403">
        <v>36724.32</v>
      </c>
      <c r="AF126" s="59">
        <v>36724.32</v>
      </c>
      <c r="AG126" s="59">
        <v>36724.32</v>
      </c>
      <c r="AH126" s="59">
        <v>36724.32</v>
      </c>
      <c r="AI126" s="59">
        <v>36724.32</v>
      </c>
      <c r="AJ126" s="59">
        <v>36724.32</v>
      </c>
      <c r="AK126" s="59">
        <v>36724.32</v>
      </c>
      <c r="AL126" s="59">
        <v>36724.32</v>
      </c>
      <c r="AM126" s="59">
        <v>36724.32</v>
      </c>
      <c r="AN126" s="59">
        <v>36724.32</v>
      </c>
      <c r="AO126" s="59">
        <v>36724.32</v>
      </c>
      <c r="AP126" s="404">
        <v>36724.32</v>
      </c>
      <c r="AQ126" s="397"/>
    </row>
    <row r="127" spans="1:43" outlineLevel="3">
      <c r="A127" s="46" t="s">
        <v>2042</v>
      </c>
      <c r="B127" s="47" t="s">
        <v>2043</v>
      </c>
      <c r="C127" s="48" t="s">
        <v>2044</v>
      </c>
      <c r="D127" s="49"/>
      <c r="E127" s="50"/>
      <c r="F127" s="397">
        <v>0</v>
      </c>
      <c r="G127" s="397">
        <v>0</v>
      </c>
      <c r="H127" s="59">
        <v>0</v>
      </c>
      <c r="I127" s="398">
        <v>0</v>
      </c>
      <c r="J127" s="398"/>
      <c r="K127" s="399"/>
      <c r="L127" s="400">
        <v>0</v>
      </c>
      <c r="M127" s="401">
        <v>0</v>
      </c>
      <c r="N127" s="402"/>
      <c r="O127" s="400">
        <v>0</v>
      </c>
      <c r="P127" s="401">
        <v>0</v>
      </c>
      <c r="R127" s="403">
        <v>0</v>
      </c>
      <c r="S127" s="403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643435</v>
      </c>
      <c r="AC127" s="59">
        <v>0</v>
      </c>
      <c r="AD127" s="59">
        <v>0</v>
      </c>
      <c r="AE127" s="403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  <c r="AO127" s="59">
        <v>0</v>
      </c>
      <c r="AP127" s="404">
        <v>0</v>
      </c>
      <c r="AQ127" s="397"/>
    </row>
    <row r="128" spans="1:43" outlineLevel="3">
      <c r="A128" s="46" t="s">
        <v>2045</v>
      </c>
      <c r="B128" s="47" t="s">
        <v>2046</v>
      </c>
      <c r="C128" s="48" t="s">
        <v>2047</v>
      </c>
      <c r="D128" s="49"/>
      <c r="E128" s="50"/>
      <c r="F128" s="397">
        <v>10851.380000000001</v>
      </c>
      <c r="G128" s="397">
        <v>30843.360000000001</v>
      </c>
      <c r="H128" s="59">
        <v>-19991.98</v>
      </c>
      <c r="I128" s="398">
        <v>-0.64817776014027007</v>
      </c>
      <c r="J128" s="398"/>
      <c r="K128" s="399"/>
      <c r="L128" s="400">
        <v>99772.400000000009</v>
      </c>
      <c r="M128" s="401">
        <v>-88921.02</v>
      </c>
      <c r="N128" s="402"/>
      <c r="O128" s="400">
        <v>1944291.19</v>
      </c>
      <c r="P128" s="401">
        <v>-1933439.81</v>
      </c>
      <c r="R128" s="403">
        <v>128846.08</v>
      </c>
      <c r="S128" s="403">
        <v>81773.27</v>
      </c>
      <c r="T128" s="59">
        <v>394964.58</v>
      </c>
      <c r="U128" s="59">
        <v>802457.59999999998</v>
      </c>
      <c r="V128" s="59">
        <v>1031015.25</v>
      </c>
      <c r="W128" s="59">
        <v>1813355.21</v>
      </c>
      <c r="X128" s="59">
        <v>480755.09</v>
      </c>
      <c r="Y128" s="59">
        <v>597160.82999999996</v>
      </c>
      <c r="Z128" s="59">
        <v>310715.98</v>
      </c>
      <c r="AA128" s="59">
        <v>344480.5</v>
      </c>
      <c r="AB128" s="59">
        <v>86354.27</v>
      </c>
      <c r="AC128" s="59">
        <v>99772.400000000009</v>
      </c>
      <c r="AD128" s="59">
        <v>30843.360000000001</v>
      </c>
      <c r="AE128" s="403">
        <v>0</v>
      </c>
      <c r="AF128" s="59">
        <v>311516.73</v>
      </c>
      <c r="AG128" s="59">
        <v>36098.93</v>
      </c>
      <c r="AH128" s="59">
        <v>18331.18</v>
      </c>
      <c r="AI128" s="59">
        <v>18005.75</v>
      </c>
      <c r="AJ128" s="59">
        <v>1291169.73</v>
      </c>
      <c r="AK128" s="59">
        <v>2357711.11</v>
      </c>
      <c r="AL128" s="59">
        <v>1257605.55</v>
      </c>
      <c r="AM128" s="59">
        <v>3320835.26</v>
      </c>
      <c r="AN128" s="59">
        <v>1944291.19</v>
      </c>
      <c r="AO128" s="59">
        <v>10851.380000000001</v>
      </c>
      <c r="AP128" s="404">
        <v>10851.380000000001</v>
      </c>
      <c r="AQ128" s="397"/>
    </row>
    <row r="129" spans="1:43">
      <c r="A129" s="228" t="s">
        <v>2048</v>
      </c>
      <c r="B129" s="476" t="s">
        <v>1382</v>
      </c>
      <c r="C129" s="525" t="s">
        <v>2049</v>
      </c>
      <c r="D129" s="229"/>
      <c r="E129" s="245"/>
      <c r="F129" s="232">
        <v>66322.832000000009</v>
      </c>
      <c r="G129" s="232">
        <v>148616.92200000002</v>
      </c>
      <c r="H129" s="473">
        <v>-82294.090000000011</v>
      </c>
      <c r="I129" s="144">
        <v>-0.55373297261532572</v>
      </c>
      <c r="J129" s="496"/>
      <c r="K129" s="497"/>
      <c r="L129" s="473">
        <v>167436.16200000001</v>
      </c>
      <c r="M129" s="475">
        <v>-101113.33</v>
      </c>
      <c r="N129" s="468"/>
      <c r="O129" s="473">
        <v>795221.28200000012</v>
      </c>
      <c r="P129" s="475">
        <v>-728898.45000000007</v>
      </c>
      <c r="Q129" s="478"/>
      <c r="R129" s="469">
        <v>618051.54200000002</v>
      </c>
      <c r="S129" s="469">
        <v>512290.92200000008</v>
      </c>
      <c r="T129" s="232">
        <v>1012900.172</v>
      </c>
      <c r="U129" s="232">
        <v>381848.47200000001</v>
      </c>
      <c r="V129" s="232">
        <v>797329.34199999995</v>
      </c>
      <c r="W129" s="232">
        <v>1754138.5519999999</v>
      </c>
      <c r="X129" s="232">
        <v>521355.01200000005</v>
      </c>
      <c r="Y129" s="232">
        <v>633816.44199999992</v>
      </c>
      <c r="Z129" s="232">
        <v>394890.342</v>
      </c>
      <c r="AA129" s="232">
        <v>914536.70199999993</v>
      </c>
      <c r="AB129" s="232">
        <v>754952.36199999996</v>
      </c>
      <c r="AC129" s="232">
        <v>167436.16200000001</v>
      </c>
      <c r="AD129" s="232">
        <v>148616.92200000002</v>
      </c>
      <c r="AE129" s="469">
        <v>147642.152</v>
      </c>
      <c r="AF129" s="232">
        <v>442679.36199999996</v>
      </c>
      <c r="AG129" s="232">
        <v>189217.34199999998</v>
      </c>
      <c r="AH129" s="232">
        <v>195673.47200000001</v>
      </c>
      <c r="AI129" s="232">
        <v>210692.04200000002</v>
      </c>
      <c r="AJ129" s="232">
        <v>383325.5419999999</v>
      </c>
      <c r="AK129" s="232">
        <v>1357336.4019999998</v>
      </c>
      <c r="AL129" s="232">
        <v>605183.80200000003</v>
      </c>
      <c r="AM129" s="232">
        <v>371263.70199999958</v>
      </c>
      <c r="AN129" s="232">
        <v>795221.28200000012</v>
      </c>
      <c r="AO129" s="232">
        <v>66322.832000000009</v>
      </c>
      <c r="AP129" s="470">
        <v>37983.092000000004</v>
      </c>
    </row>
    <row r="130" spans="1:43" outlineLevel="2">
      <c r="A130" s="228"/>
      <c r="B130" s="476"/>
      <c r="C130" s="525"/>
      <c r="D130" s="229"/>
      <c r="E130" s="245"/>
      <c r="F130" s="232"/>
      <c r="G130" s="232"/>
      <c r="H130" s="473">
        <v>0</v>
      </c>
      <c r="I130" s="144">
        <v>0</v>
      </c>
      <c r="J130" s="496"/>
      <c r="K130" s="497"/>
      <c r="L130" s="473"/>
      <c r="M130" s="475">
        <v>0</v>
      </c>
      <c r="N130" s="468"/>
      <c r="O130" s="473"/>
      <c r="P130" s="475">
        <v>0</v>
      </c>
      <c r="Q130" s="478"/>
      <c r="R130" s="469"/>
      <c r="S130" s="469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469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470"/>
    </row>
    <row r="131" spans="1:43">
      <c r="A131" s="228" t="s">
        <v>2050</v>
      </c>
      <c r="B131" s="476" t="s">
        <v>1391</v>
      </c>
      <c r="C131" s="525" t="s">
        <v>2051</v>
      </c>
      <c r="D131" s="229"/>
      <c r="E131" s="245"/>
      <c r="F131" s="232">
        <v>0</v>
      </c>
      <c r="G131" s="232">
        <v>0</v>
      </c>
      <c r="H131" s="473">
        <v>0</v>
      </c>
      <c r="I131" s="144">
        <v>0</v>
      </c>
      <c r="J131" s="496"/>
      <c r="K131" s="497"/>
      <c r="L131" s="473">
        <v>0</v>
      </c>
      <c r="M131" s="475">
        <v>0</v>
      </c>
      <c r="N131" s="468"/>
      <c r="O131" s="473">
        <v>0</v>
      </c>
      <c r="P131" s="475">
        <v>0</v>
      </c>
      <c r="Q131" s="478"/>
      <c r="R131" s="469">
        <v>0</v>
      </c>
      <c r="S131" s="469">
        <v>0</v>
      </c>
      <c r="T131" s="232">
        <v>0</v>
      </c>
      <c r="U131" s="232">
        <v>0</v>
      </c>
      <c r="V131" s="232">
        <v>0</v>
      </c>
      <c r="W131" s="232">
        <v>0</v>
      </c>
      <c r="X131" s="232">
        <v>0</v>
      </c>
      <c r="Y131" s="232">
        <v>0</v>
      </c>
      <c r="Z131" s="232">
        <v>0</v>
      </c>
      <c r="AA131" s="232">
        <v>0</v>
      </c>
      <c r="AB131" s="232">
        <v>0</v>
      </c>
      <c r="AC131" s="232">
        <v>0</v>
      </c>
      <c r="AD131" s="232">
        <v>0</v>
      </c>
      <c r="AE131" s="469">
        <v>0</v>
      </c>
      <c r="AF131" s="232">
        <v>0</v>
      </c>
      <c r="AG131" s="232">
        <v>0</v>
      </c>
      <c r="AH131" s="232">
        <v>0</v>
      </c>
      <c r="AI131" s="232">
        <v>0</v>
      </c>
      <c r="AJ131" s="232">
        <v>0</v>
      </c>
      <c r="AK131" s="232">
        <v>0</v>
      </c>
      <c r="AL131" s="232">
        <v>0</v>
      </c>
      <c r="AM131" s="232">
        <v>0</v>
      </c>
      <c r="AN131" s="232">
        <v>0</v>
      </c>
      <c r="AO131" s="232">
        <v>0</v>
      </c>
      <c r="AP131" s="470">
        <v>0</v>
      </c>
    </row>
    <row r="132" spans="1:43" outlineLevel="2">
      <c r="A132" s="228"/>
      <c r="B132" s="476"/>
      <c r="C132" s="525"/>
      <c r="D132" s="229"/>
      <c r="E132" s="245"/>
      <c r="F132" s="232"/>
      <c r="G132" s="232"/>
      <c r="H132" s="473">
        <v>0</v>
      </c>
      <c r="I132" s="144">
        <v>0</v>
      </c>
      <c r="J132" s="496"/>
      <c r="K132" s="497"/>
      <c r="L132" s="473"/>
      <c r="M132" s="475">
        <v>0</v>
      </c>
      <c r="N132" s="468"/>
      <c r="O132" s="473"/>
      <c r="P132" s="475">
        <v>0</v>
      </c>
      <c r="Q132" s="478"/>
      <c r="R132" s="469"/>
      <c r="S132" s="469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469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470"/>
    </row>
    <row r="133" spans="1:43">
      <c r="A133" s="228" t="s">
        <v>2052</v>
      </c>
      <c r="B133" s="476" t="s">
        <v>1397</v>
      </c>
      <c r="C133" s="525" t="s">
        <v>2053</v>
      </c>
      <c r="D133" s="229"/>
      <c r="E133" s="245"/>
      <c r="F133" s="232">
        <v>0</v>
      </c>
      <c r="G133" s="232">
        <v>0</v>
      </c>
      <c r="H133" s="473">
        <v>0</v>
      </c>
      <c r="I133" s="144">
        <v>0</v>
      </c>
      <c r="J133" s="496"/>
      <c r="K133" s="497"/>
      <c r="L133" s="473">
        <v>0</v>
      </c>
      <c r="M133" s="475">
        <v>0</v>
      </c>
      <c r="N133" s="468"/>
      <c r="O133" s="473">
        <v>0</v>
      </c>
      <c r="P133" s="475">
        <v>0</v>
      </c>
      <c r="Q133" s="478"/>
      <c r="R133" s="469">
        <v>0</v>
      </c>
      <c r="S133" s="469">
        <v>0</v>
      </c>
      <c r="T133" s="232">
        <v>0</v>
      </c>
      <c r="U133" s="232">
        <v>0</v>
      </c>
      <c r="V133" s="232">
        <v>0</v>
      </c>
      <c r="W133" s="232">
        <v>0</v>
      </c>
      <c r="X133" s="232">
        <v>0</v>
      </c>
      <c r="Y133" s="232">
        <v>0</v>
      </c>
      <c r="Z133" s="232">
        <v>0</v>
      </c>
      <c r="AA133" s="232">
        <v>0</v>
      </c>
      <c r="AB133" s="232">
        <v>0</v>
      </c>
      <c r="AC133" s="232">
        <v>0</v>
      </c>
      <c r="AD133" s="232">
        <v>0</v>
      </c>
      <c r="AE133" s="469">
        <v>0</v>
      </c>
      <c r="AF133" s="232">
        <v>0</v>
      </c>
      <c r="AG133" s="232">
        <v>0</v>
      </c>
      <c r="AH133" s="232">
        <v>0</v>
      </c>
      <c r="AI133" s="232">
        <v>0</v>
      </c>
      <c r="AJ133" s="232">
        <v>0</v>
      </c>
      <c r="AK133" s="232">
        <v>0</v>
      </c>
      <c r="AL133" s="232">
        <v>0</v>
      </c>
      <c r="AM133" s="232">
        <v>0</v>
      </c>
      <c r="AN133" s="232">
        <v>0</v>
      </c>
      <c r="AO133" s="232">
        <v>0</v>
      </c>
      <c r="AP133" s="470">
        <v>0</v>
      </c>
    </row>
    <row r="134" spans="1:43" outlineLevel="2">
      <c r="A134" s="228"/>
      <c r="B134" s="476"/>
      <c r="C134" s="525"/>
      <c r="D134" s="229"/>
      <c r="E134" s="245"/>
      <c r="F134" s="232"/>
      <c r="G134" s="232"/>
      <c r="H134" s="473">
        <v>0</v>
      </c>
      <c r="I134" s="144">
        <v>0</v>
      </c>
      <c r="J134" s="496"/>
      <c r="K134" s="497"/>
      <c r="L134" s="473"/>
      <c r="M134" s="475">
        <v>0</v>
      </c>
      <c r="N134" s="468"/>
      <c r="O134" s="473"/>
      <c r="P134" s="475">
        <v>0</v>
      </c>
      <c r="Q134" s="478"/>
      <c r="R134" s="469"/>
      <c r="S134" s="469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469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470"/>
    </row>
    <row r="135" spans="1:43">
      <c r="A135" s="228" t="s">
        <v>2054</v>
      </c>
      <c r="B135" s="476" t="s">
        <v>1418</v>
      </c>
      <c r="C135" s="525" t="s">
        <v>2055</v>
      </c>
      <c r="D135" s="229"/>
      <c r="E135" s="245"/>
      <c r="F135" s="232">
        <v>0</v>
      </c>
      <c r="G135" s="232">
        <v>0</v>
      </c>
      <c r="H135" s="473">
        <v>0</v>
      </c>
      <c r="I135" s="144">
        <v>0</v>
      </c>
      <c r="J135" s="496"/>
      <c r="K135" s="497"/>
      <c r="L135" s="473">
        <v>0</v>
      </c>
      <c r="M135" s="475">
        <v>0</v>
      </c>
      <c r="N135" s="468"/>
      <c r="O135" s="473">
        <v>0</v>
      </c>
      <c r="P135" s="475">
        <v>0</v>
      </c>
      <c r="Q135" s="478"/>
      <c r="R135" s="469">
        <v>0</v>
      </c>
      <c r="S135" s="469">
        <v>0</v>
      </c>
      <c r="T135" s="232">
        <v>0</v>
      </c>
      <c r="U135" s="232">
        <v>0</v>
      </c>
      <c r="V135" s="232">
        <v>0</v>
      </c>
      <c r="W135" s="232">
        <v>0</v>
      </c>
      <c r="X135" s="232">
        <v>0</v>
      </c>
      <c r="Y135" s="232">
        <v>0</v>
      </c>
      <c r="Z135" s="232">
        <v>0</v>
      </c>
      <c r="AA135" s="232">
        <v>0</v>
      </c>
      <c r="AB135" s="232">
        <v>0</v>
      </c>
      <c r="AC135" s="232">
        <v>0</v>
      </c>
      <c r="AD135" s="232">
        <v>0</v>
      </c>
      <c r="AE135" s="469">
        <v>0</v>
      </c>
      <c r="AF135" s="232">
        <v>0</v>
      </c>
      <c r="AG135" s="232">
        <v>0</v>
      </c>
      <c r="AH135" s="232">
        <v>0</v>
      </c>
      <c r="AI135" s="232">
        <v>0</v>
      </c>
      <c r="AJ135" s="232">
        <v>0</v>
      </c>
      <c r="AK135" s="232">
        <v>0</v>
      </c>
      <c r="AL135" s="232">
        <v>0</v>
      </c>
      <c r="AM135" s="232">
        <v>0</v>
      </c>
      <c r="AN135" s="232">
        <v>0</v>
      </c>
      <c r="AO135" s="232">
        <v>0</v>
      </c>
      <c r="AP135" s="470">
        <v>0</v>
      </c>
    </row>
    <row r="136" spans="1:43" outlineLevel="2">
      <c r="A136" s="228"/>
      <c r="B136" s="476"/>
      <c r="C136" s="525"/>
      <c r="D136" s="229"/>
      <c r="E136" s="245"/>
      <c r="F136" s="232"/>
      <c r="G136" s="232"/>
      <c r="H136" s="473">
        <v>0</v>
      </c>
      <c r="I136" s="144">
        <v>0</v>
      </c>
      <c r="J136" s="496"/>
      <c r="K136" s="497"/>
      <c r="L136" s="473"/>
      <c r="M136" s="475">
        <v>0</v>
      </c>
      <c r="N136" s="468"/>
      <c r="O136" s="473"/>
      <c r="P136" s="475">
        <v>0</v>
      </c>
      <c r="Q136" s="478"/>
      <c r="R136" s="469"/>
      <c r="S136" s="469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469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470"/>
    </row>
    <row r="137" spans="1:43" outlineLevel="3">
      <c r="A137" s="46" t="s">
        <v>2056</v>
      </c>
      <c r="B137" s="47" t="s">
        <v>2057</v>
      </c>
      <c r="C137" s="48" t="s">
        <v>2058</v>
      </c>
      <c r="D137" s="49"/>
      <c r="E137" s="50"/>
      <c r="F137" s="397">
        <v>34930590.626000002</v>
      </c>
      <c r="G137" s="397">
        <v>43895997.295999996</v>
      </c>
      <c r="H137" s="59">
        <v>-8965406.6699999943</v>
      </c>
      <c r="I137" s="398">
        <v>-0.20424200889079613</v>
      </c>
      <c r="J137" s="398"/>
      <c r="K137" s="399"/>
      <c r="L137" s="400">
        <v>37308549.456</v>
      </c>
      <c r="M137" s="401">
        <v>-2377958.8299999982</v>
      </c>
      <c r="N137" s="402"/>
      <c r="O137" s="400">
        <v>36623843.706</v>
      </c>
      <c r="P137" s="401">
        <v>-1693253.0799999982</v>
      </c>
      <c r="R137" s="403">
        <v>36851504.995999999</v>
      </c>
      <c r="S137" s="403">
        <v>41694803.316</v>
      </c>
      <c r="T137" s="59">
        <v>41240975.075999998</v>
      </c>
      <c r="U137" s="59">
        <v>38660101.295999996</v>
      </c>
      <c r="V137" s="59">
        <v>37376002.696000002</v>
      </c>
      <c r="W137" s="59">
        <v>35500586.736000001</v>
      </c>
      <c r="X137" s="59">
        <v>35655055.685999997</v>
      </c>
      <c r="Y137" s="59">
        <v>35819084.325999998</v>
      </c>
      <c r="Z137" s="59">
        <v>38955109.156000003</v>
      </c>
      <c r="AA137" s="59">
        <v>42146288.685999997</v>
      </c>
      <c r="AB137" s="59">
        <v>32997612.486000001</v>
      </c>
      <c r="AC137" s="59">
        <v>37308549.456</v>
      </c>
      <c r="AD137" s="59">
        <v>43895997.295999996</v>
      </c>
      <c r="AE137" s="403">
        <v>51407611.196000002</v>
      </c>
      <c r="AF137" s="59">
        <v>55141213.865999997</v>
      </c>
      <c r="AG137" s="59">
        <v>46874997.865999997</v>
      </c>
      <c r="AH137" s="59">
        <v>45315993.245999999</v>
      </c>
      <c r="AI137" s="59">
        <v>43217342.145999998</v>
      </c>
      <c r="AJ137" s="59">
        <v>40158690.806000002</v>
      </c>
      <c r="AK137" s="59">
        <v>40574365.126000002</v>
      </c>
      <c r="AL137" s="59">
        <v>33768635.185999997</v>
      </c>
      <c r="AM137" s="59">
        <v>39152304.545999996</v>
      </c>
      <c r="AN137" s="59">
        <v>36623843.706</v>
      </c>
      <c r="AO137" s="59">
        <v>34930590.626000002</v>
      </c>
      <c r="AP137" s="404">
        <v>30604494.756000001</v>
      </c>
      <c r="AQ137" s="397"/>
    </row>
    <row r="138" spans="1:43" outlineLevel="3">
      <c r="A138" s="46" t="s">
        <v>2059</v>
      </c>
      <c r="B138" s="47" t="s">
        <v>2060</v>
      </c>
      <c r="C138" s="48" t="s">
        <v>2061</v>
      </c>
      <c r="D138" s="49"/>
      <c r="E138" s="50"/>
      <c r="F138" s="397">
        <v>550861.16099999996</v>
      </c>
      <c r="G138" s="397">
        <v>624882.74</v>
      </c>
      <c r="H138" s="59">
        <v>-74021.579000000027</v>
      </c>
      <c r="I138" s="398">
        <v>-0.11845675078175472</v>
      </c>
      <c r="J138" s="398"/>
      <c r="K138" s="399"/>
      <c r="L138" s="400">
        <v>493207.15</v>
      </c>
      <c r="M138" s="401">
        <v>57654.01099999994</v>
      </c>
      <c r="N138" s="402"/>
      <c r="O138" s="400">
        <v>486324.47100000002</v>
      </c>
      <c r="P138" s="401">
        <v>64536.689999999944</v>
      </c>
      <c r="R138" s="403">
        <v>625416.11</v>
      </c>
      <c r="S138" s="403">
        <v>638808.43000000005</v>
      </c>
      <c r="T138" s="59">
        <v>638178.20000000007</v>
      </c>
      <c r="U138" s="59">
        <v>551894.39</v>
      </c>
      <c r="V138" s="59">
        <v>489329.2</v>
      </c>
      <c r="W138" s="59">
        <v>210566.68</v>
      </c>
      <c r="X138" s="59">
        <v>241574.76</v>
      </c>
      <c r="Y138" s="59">
        <v>589561.02</v>
      </c>
      <c r="Z138" s="59">
        <v>546906.48</v>
      </c>
      <c r="AA138" s="59">
        <v>471247.93</v>
      </c>
      <c r="AB138" s="59">
        <v>460162.86</v>
      </c>
      <c r="AC138" s="59">
        <v>493207.15</v>
      </c>
      <c r="AD138" s="59">
        <v>624882.74</v>
      </c>
      <c r="AE138" s="403">
        <v>607456.87</v>
      </c>
      <c r="AF138" s="59">
        <v>601821.68000000005</v>
      </c>
      <c r="AG138" s="59">
        <v>511048.29000000004</v>
      </c>
      <c r="AH138" s="59">
        <v>525863.35</v>
      </c>
      <c r="AI138" s="59">
        <v>547846.00100000005</v>
      </c>
      <c r="AJ138" s="59">
        <v>594361.84100000001</v>
      </c>
      <c r="AK138" s="59">
        <v>493420.891</v>
      </c>
      <c r="AL138" s="59">
        <v>601712.69099999999</v>
      </c>
      <c r="AM138" s="59">
        <v>516429.58100000001</v>
      </c>
      <c r="AN138" s="59">
        <v>486324.47100000002</v>
      </c>
      <c r="AO138" s="59">
        <v>550861.16099999996</v>
      </c>
      <c r="AP138" s="404">
        <v>2.1000000000000001E-2</v>
      </c>
      <c r="AQ138" s="397"/>
    </row>
    <row r="139" spans="1:43" outlineLevel="3">
      <c r="A139" s="46" t="s">
        <v>2062</v>
      </c>
      <c r="B139" s="47" t="s">
        <v>2063</v>
      </c>
      <c r="C139" s="48" t="s">
        <v>2064</v>
      </c>
      <c r="D139" s="49"/>
      <c r="E139" s="50"/>
      <c r="F139" s="397">
        <v>4794</v>
      </c>
      <c r="G139" s="397">
        <v>10022.5</v>
      </c>
      <c r="H139" s="59">
        <v>-5228.5</v>
      </c>
      <c r="I139" s="398">
        <v>-0.52167622848590667</v>
      </c>
      <c r="J139" s="398"/>
      <c r="K139" s="399"/>
      <c r="L139" s="400">
        <v>7750.5</v>
      </c>
      <c r="M139" s="401">
        <v>-2956.5</v>
      </c>
      <c r="N139" s="402"/>
      <c r="O139" s="400">
        <v>7431</v>
      </c>
      <c r="P139" s="401">
        <v>-2637</v>
      </c>
      <c r="R139" s="403">
        <v>5302.5</v>
      </c>
      <c r="S139" s="403">
        <v>5274</v>
      </c>
      <c r="T139" s="59">
        <v>10333.5</v>
      </c>
      <c r="U139" s="59">
        <v>9166.5</v>
      </c>
      <c r="V139" s="59">
        <v>3600</v>
      </c>
      <c r="W139" s="59">
        <v>7402.5</v>
      </c>
      <c r="X139" s="59">
        <v>4252.5</v>
      </c>
      <c r="Y139" s="59">
        <v>9547.5</v>
      </c>
      <c r="Z139" s="59">
        <v>10038</v>
      </c>
      <c r="AA139" s="59">
        <v>3774</v>
      </c>
      <c r="AB139" s="59">
        <v>3573</v>
      </c>
      <c r="AC139" s="59">
        <v>7750.5</v>
      </c>
      <c r="AD139" s="59">
        <v>10022.5</v>
      </c>
      <c r="AE139" s="403">
        <v>16109.5</v>
      </c>
      <c r="AF139" s="59">
        <v>11214</v>
      </c>
      <c r="AG139" s="59">
        <v>4372.5</v>
      </c>
      <c r="AH139" s="59">
        <v>8266.5</v>
      </c>
      <c r="AI139" s="59">
        <v>3655.5</v>
      </c>
      <c r="AJ139" s="59">
        <v>4146</v>
      </c>
      <c r="AK139" s="59">
        <v>4671</v>
      </c>
      <c r="AL139" s="59">
        <v>4833</v>
      </c>
      <c r="AM139" s="59">
        <v>8619</v>
      </c>
      <c r="AN139" s="59">
        <v>7431</v>
      </c>
      <c r="AO139" s="59">
        <v>4794</v>
      </c>
      <c r="AP139" s="404">
        <v>4794</v>
      </c>
      <c r="AQ139" s="397"/>
    </row>
    <row r="140" spans="1:43" outlineLevel="3">
      <c r="A140" s="46" t="s">
        <v>2065</v>
      </c>
      <c r="B140" s="47" t="s">
        <v>2066</v>
      </c>
      <c r="C140" s="48" t="s">
        <v>2067</v>
      </c>
      <c r="D140" s="49"/>
      <c r="E140" s="50"/>
      <c r="F140" s="397">
        <v>-30858111.370000001</v>
      </c>
      <c r="G140" s="397">
        <v>-40737606</v>
      </c>
      <c r="H140" s="59">
        <v>9879494.629999999</v>
      </c>
      <c r="I140" s="398">
        <v>0.24251534638535213</v>
      </c>
      <c r="J140" s="398"/>
      <c r="K140" s="399"/>
      <c r="L140" s="400">
        <v>-35063415.75</v>
      </c>
      <c r="M140" s="401">
        <v>4205304.379999999</v>
      </c>
      <c r="N140" s="402"/>
      <c r="O140" s="400">
        <v>-34250552.170000002</v>
      </c>
      <c r="P140" s="401">
        <v>3392440.8000000007</v>
      </c>
      <c r="R140" s="403">
        <v>-30393931.260000002</v>
      </c>
      <c r="S140" s="403">
        <v>-36398121.189999998</v>
      </c>
      <c r="T140" s="59">
        <v>-35634197.68</v>
      </c>
      <c r="U140" s="59">
        <v>-35533298.68</v>
      </c>
      <c r="V140" s="59">
        <v>-33630465.909999996</v>
      </c>
      <c r="W140" s="59">
        <v>-29773016.629999999</v>
      </c>
      <c r="X140" s="59">
        <v>-31935848.309999999</v>
      </c>
      <c r="Y140" s="59">
        <v>-34768518.299999997</v>
      </c>
      <c r="Z140" s="59">
        <v>-38030890.07</v>
      </c>
      <c r="AA140" s="59">
        <v>-39685621.329999998</v>
      </c>
      <c r="AB140" s="59">
        <v>-35796197.049999997</v>
      </c>
      <c r="AC140" s="59">
        <v>-35063415.75</v>
      </c>
      <c r="AD140" s="59">
        <v>-40737606</v>
      </c>
      <c r="AE140" s="403">
        <v>-46333459.93</v>
      </c>
      <c r="AF140" s="59">
        <v>-45300235.409999996</v>
      </c>
      <c r="AG140" s="59">
        <v>-43182766.68</v>
      </c>
      <c r="AH140" s="59">
        <v>-41917153.270000003</v>
      </c>
      <c r="AI140" s="59">
        <v>-36921614.32</v>
      </c>
      <c r="AJ140" s="59">
        <v>-36336619.020000003</v>
      </c>
      <c r="AK140" s="59">
        <v>-37625337.909999996</v>
      </c>
      <c r="AL140" s="59">
        <v>-49790989.539999999</v>
      </c>
      <c r="AM140" s="59">
        <v>-37256341.890000001</v>
      </c>
      <c r="AN140" s="59">
        <v>-34250552.170000002</v>
      </c>
      <c r="AO140" s="59">
        <v>-30858111.370000001</v>
      </c>
      <c r="AP140" s="404">
        <v>-30866640.02</v>
      </c>
      <c r="AQ140" s="397"/>
    </row>
    <row r="141" spans="1:43" outlineLevel="3">
      <c r="A141" s="46" t="s">
        <v>2068</v>
      </c>
      <c r="B141" s="47" t="s">
        <v>2069</v>
      </c>
      <c r="C141" s="48" t="s">
        <v>2070</v>
      </c>
      <c r="D141" s="49"/>
      <c r="E141" s="50"/>
      <c r="F141" s="397">
        <v>101050.605</v>
      </c>
      <c r="G141" s="397">
        <v>212422.44500000001</v>
      </c>
      <c r="H141" s="59">
        <v>-111371.84000000001</v>
      </c>
      <c r="I141" s="398">
        <v>-0.52429412532183217</v>
      </c>
      <c r="J141" s="398"/>
      <c r="K141" s="399"/>
      <c r="L141" s="400">
        <v>214769.73499999999</v>
      </c>
      <c r="M141" s="401">
        <v>-113719.12999999999</v>
      </c>
      <c r="N141" s="402"/>
      <c r="O141" s="400">
        <v>74957.464999999997</v>
      </c>
      <c r="P141" s="401">
        <v>26093.14</v>
      </c>
      <c r="R141" s="403">
        <v>1104600.9950000001</v>
      </c>
      <c r="S141" s="403">
        <v>1118598.635</v>
      </c>
      <c r="T141" s="59">
        <v>1014479.1949999999</v>
      </c>
      <c r="U141" s="59">
        <v>888023.94499999995</v>
      </c>
      <c r="V141" s="59">
        <v>771784.01500000001</v>
      </c>
      <c r="W141" s="59">
        <v>810223.01500000001</v>
      </c>
      <c r="X141" s="59">
        <v>242232.255</v>
      </c>
      <c r="Y141" s="59">
        <v>315646.33500000002</v>
      </c>
      <c r="Z141" s="59">
        <v>283872.82500000001</v>
      </c>
      <c r="AA141" s="59">
        <v>207569.715</v>
      </c>
      <c r="AB141" s="59">
        <v>196897.33499999999</v>
      </c>
      <c r="AC141" s="59">
        <v>214769.73499999999</v>
      </c>
      <c r="AD141" s="59">
        <v>212422.44500000001</v>
      </c>
      <c r="AE141" s="403">
        <v>255102.63500000001</v>
      </c>
      <c r="AF141" s="59">
        <v>248858.07500000001</v>
      </c>
      <c r="AG141" s="59">
        <v>222521.67499999999</v>
      </c>
      <c r="AH141" s="59">
        <v>152338.435</v>
      </c>
      <c r="AI141" s="59">
        <v>146990.35500000001</v>
      </c>
      <c r="AJ141" s="59">
        <v>97336.884999999995</v>
      </c>
      <c r="AK141" s="59">
        <v>117641.045</v>
      </c>
      <c r="AL141" s="59">
        <v>117786.05499999999</v>
      </c>
      <c r="AM141" s="59">
        <v>82124.175000000003</v>
      </c>
      <c r="AN141" s="59">
        <v>74957.464999999997</v>
      </c>
      <c r="AO141" s="59">
        <v>101050.605</v>
      </c>
      <c r="AP141" s="404">
        <v>5.0000000000000001E-3</v>
      </c>
      <c r="AQ141" s="397"/>
    </row>
    <row r="142" spans="1:43" outlineLevel="3">
      <c r="A142" s="46" t="s">
        <v>2071</v>
      </c>
      <c r="B142" s="47" t="s">
        <v>2072</v>
      </c>
      <c r="C142" s="48" t="s">
        <v>2073</v>
      </c>
      <c r="D142" s="49"/>
      <c r="E142" s="50"/>
      <c r="F142" s="397">
        <v>-0.1</v>
      </c>
      <c r="G142" s="397">
        <v>13731.880000000001</v>
      </c>
      <c r="H142" s="59">
        <v>-13731.980000000001</v>
      </c>
      <c r="I142" s="398">
        <v>-1.0000072823240518</v>
      </c>
      <c r="J142" s="398"/>
      <c r="K142" s="399"/>
      <c r="L142" s="400">
        <v>21538.16</v>
      </c>
      <c r="M142" s="401">
        <v>-21538.26</v>
      </c>
      <c r="N142" s="402"/>
      <c r="O142" s="400">
        <v>-0.1</v>
      </c>
      <c r="P142" s="401">
        <v>0</v>
      </c>
      <c r="R142" s="403">
        <v>0</v>
      </c>
      <c r="S142" s="403">
        <v>24489.87</v>
      </c>
      <c r="T142" s="59">
        <v>24079.360000000001</v>
      </c>
      <c r="U142" s="59">
        <v>27262.36</v>
      </c>
      <c r="V142" s="59">
        <v>33581.68</v>
      </c>
      <c r="W142" s="59">
        <v>27835.89</v>
      </c>
      <c r="X142" s="59">
        <v>25062.2</v>
      </c>
      <c r="Y142" s="59">
        <v>11560.27</v>
      </c>
      <c r="Z142" s="59">
        <v>16141.73</v>
      </c>
      <c r="AA142" s="59">
        <v>23037.66</v>
      </c>
      <c r="AB142" s="59">
        <v>18879.45</v>
      </c>
      <c r="AC142" s="59">
        <v>21538.16</v>
      </c>
      <c r="AD142" s="59">
        <v>13731.880000000001</v>
      </c>
      <c r="AE142" s="403">
        <v>-0.1</v>
      </c>
      <c r="AF142" s="59">
        <v>-0.1</v>
      </c>
      <c r="AG142" s="59">
        <v>-0.1</v>
      </c>
      <c r="AH142" s="59">
        <v>-0.1</v>
      </c>
      <c r="AI142" s="59">
        <v>-0.1</v>
      </c>
      <c r="AJ142" s="59">
        <v>-0.1</v>
      </c>
      <c r="AK142" s="59">
        <v>-0.1</v>
      </c>
      <c r="AL142" s="59">
        <v>-0.1</v>
      </c>
      <c r="AM142" s="59">
        <v>-0.1</v>
      </c>
      <c r="AN142" s="59">
        <v>-0.1</v>
      </c>
      <c r="AO142" s="59">
        <v>-0.1</v>
      </c>
      <c r="AP142" s="404">
        <v>-0.1</v>
      </c>
      <c r="AQ142" s="397"/>
    </row>
    <row r="143" spans="1:43" outlineLevel="3">
      <c r="A143" s="46" t="s">
        <v>2074</v>
      </c>
      <c r="B143" s="47" t="s">
        <v>2075</v>
      </c>
      <c r="C143" s="48" t="s">
        <v>2076</v>
      </c>
      <c r="D143" s="49"/>
      <c r="E143" s="50"/>
      <c r="F143" s="397">
        <v>809461.78</v>
      </c>
      <c r="G143" s="397">
        <v>887887.33000000007</v>
      </c>
      <c r="H143" s="59">
        <v>-78425.550000000047</v>
      </c>
      <c r="I143" s="398">
        <v>-8.8328267957151776E-2</v>
      </c>
      <c r="J143" s="398"/>
      <c r="K143" s="399"/>
      <c r="L143" s="400">
        <v>517692.51</v>
      </c>
      <c r="M143" s="401">
        <v>291769.27</v>
      </c>
      <c r="N143" s="402"/>
      <c r="O143" s="400">
        <v>1000</v>
      </c>
      <c r="P143" s="401">
        <v>808461.78</v>
      </c>
      <c r="R143" s="403">
        <v>364926</v>
      </c>
      <c r="S143" s="403">
        <v>82512</v>
      </c>
      <c r="T143" s="59">
        <v>22199</v>
      </c>
      <c r="U143" s="59">
        <v>1364</v>
      </c>
      <c r="V143" s="59">
        <v>0</v>
      </c>
      <c r="W143" s="59">
        <v>404050</v>
      </c>
      <c r="X143" s="59">
        <v>383100</v>
      </c>
      <c r="Y143" s="59">
        <v>165358.19</v>
      </c>
      <c r="Z143" s="59">
        <v>66038.41</v>
      </c>
      <c r="AA143" s="59">
        <v>7230.4800000000005</v>
      </c>
      <c r="AB143" s="59">
        <v>7655.1100000000006</v>
      </c>
      <c r="AC143" s="59">
        <v>517692.51</v>
      </c>
      <c r="AD143" s="59">
        <v>887887.33000000007</v>
      </c>
      <c r="AE143" s="403">
        <v>144029.23000000001</v>
      </c>
      <c r="AF143" s="59">
        <v>32392.46</v>
      </c>
      <c r="AG143" s="59">
        <v>15907.86</v>
      </c>
      <c r="AH143" s="59">
        <v>15375.44</v>
      </c>
      <c r="AI143" s="59">
        <v>534122.12</v>
      </c>
      <c r="AJ143" s="59">
        <v>543733.29</v>
      </c>
      <c r="AK143" s="59">
        <v>79561.070000000007</v>
      </c>
      <c r="AL143" s="59">
        <v>12733.880000000001</v>
      </c>
      <c r="AM143" s="59">
        <v>12599.9</v>
      </c>
      <c r="AN143" s="59">
        <v>1000</v>
      </c>
      <c r="AO143" s="59">
        <v>809461.78</v>
      </c>
      <c r="AP143" s="404">
        <v>496140.45</v>
      </c>
      <c r="AQ143" s="397"/>
    </row>
    <row r="144" spans="1:43" outlineLevel="3">
      <c r="A144" s="46" t="s">
        <v>2077</v>
      </c>
      <c r="B144" s="47" t="s">
        <v>2078</v>
      </c>
      <c r="C144" s="48" t="s">
        <v>2079</v>
      </c>
      <c r="D144" s="49"/>
      <c r="E144" s="50"/>
      <c r="F144" s="397">
        <v>14158.880000000001</v>
      </c>
      <c r="G144" s="397">
        <v>253547.04</v>
      </c>
      <c r="H144" s="59">
        <v>-239388.16</v>
      </c>
      <c r="I144" s="398">
        <v>-0.94415679236484085</v>
      </c>
      <c r="J144" s="398"/>
      <c r="K144" s="399"/>
      <c r="L144" s="400">
        <v>446530.76</v>
      </c>
      <c r="M144" s="401">
        <v>-432371.88</v>
      </c>
      <c r="N144" s="402"/>
      <c r="O144" s="400">
        <v>220574.2</v>
      </c>
      <c r="P144" s="401">
        <v>-206415.32</v>
      </c>
      <c r="R144" s="403">
        <v>0</v>
      </c>
      <c r="S144" s="403">
        <v>664765.07999999996</v>
      </c>
      <c r="T144" s="59">
        <v>990383.38</v>
      </c>
      <c r="U144" s="59">
        <v>360184.04</v>
      </c>
      <c r="V144" s="59">
        <v>238147.31</v>
      </c>
      <c r="W144" s="59">
        <v>80231.89</v>
      </c>
      <c r="X144" s="59">
        <v>32183.22</v>
      </c>
      <c r="Y144" s="59">
        <v>347916.22000000003</v>
      </c>
      <c r="Z144" s="59">
        <v>531801.93000000005</v>
      </c>
      <c r="AA144" s="59">
        <v>573782.88</v>
      </c>
      <c r="AB144" s="59">
        <v>664167.85</v>
      </c>
      <c r="AC144" s="59">
        <v>446530.76</v>
      </c>
      <c r="AD144" s="59">
        <v>253547.04</v>
      </c>
      <c r="AE144" s="403">
        <v>712299.34</v>
      </c>
      <c r="AF144" s="59">
        <v>725767.01</v>
      </c>
      <c r="AG144" s="59">
        <v>865210.53</v>
      </c>
      <c r="AH144" s="59">
        <v>114606.8</v>
      </c>
      <c r="AI144" s="59">
        <v>37260.370000000003</v>
      </c>
      <c r="AJ144" s="59">
        <v>19539.57</v>
      </c>
      <c r="AK144" s="59">
        <v>350345.33</v>
      </c>
      <c r="AL144" s="59">
        <v>575252.31000000006</v>
      </c>
      <c r="AM144" s="59">
        <v>346309.83</v>
      </c>
      <c r="AN144" s="59">
        <v>220574.2</v>
      </c>
      <c r="AO144" s="59">
        <v>14158.880000000001</v>
      </c>
      <c r="AP144" s="404">
        <v>11549.72</v>
      </c>
      <c r="AQ144" s="397"/>
    </row>
    <row r="145" spans="1:43" outlineLevel="3">
      <c r="A145" s="46" t="s">
        <v>2080</v>
      </c>
      <c r="B145" s="47" t="s">
        <v>2081</v>
      </c>
      <c r="C145" s="48" t="s">
        <v>2082</v>
      </c>
      <c r="D145" s="49"/>
      <c r="E145" s="50"/>
      <c r="F145" s="397">
        <v>38500</v>
      </c>
      <c r="G145" s="397">
        <v>176000</v>
      </c>
      <c r="H145" s="59">
        <v>-137500</v>
      </c>
      <c r="I145" s="398">
        <v>-0.78125</v>
      </c>
      <c r="J145" s="398"/>
      <c r="K145" s="399"/>
      <c r="L145" s="400">
        <v>257950</v>
      </c>
      <c r="M145" s="401">
        <v>-219450</v>
      </c>
      <c r="N145" s="402"/>
      <c r="O145" s="400">
        <v>391400</v>
      </c>
      <c r="P145" s="401">
        <v>-352900</v>
      </c>
      <c r="R145" s="403">
        <v>0</v>
      </c>
      <c r="S145" s="403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590400</v>
      </c>
      <c r="Z145" s="59">
        <v>794750</v>
      </c>
      <c r="AA145" s="59">
        <v>465800</v>
      </c>
      <c r="AB145" s="59">
        <v>505900</v>
      </c>
      <c r="AC145" s="59">
        <v>257950</v>
      </c>
      <c r="AD145" s="59">
        <v>176000</v>
      </c>
      <c r="AE145" s="403">
        <v>44950</v>
      </c>
      <c r="AF145" s="59">
        <v>6000</v>
      </c>
      <c r="AG145" s="59">
        <v>0</v>
      </c>
      <c r="AH145" s="59">
        <v>-400</v>
      </c>
      <c r="AI145" s="59">
        <v>-400</v>
      </c>
      <c r="AJ145" s="59">
        <v>0</v>
      </c>
      <c r="AK145" s="59">
        <v>1005200</v>
      </c>
      <c r="AL145" s="59">
        <v>1710700</v>
      </c>
      <c r="AM145" s="59">
        <v>780400</v>
      </c>
      <c r="AN145" s="59">
        <v>391400</v>
      </c>
      <c r="AO145" s="59">
        <v>38500</v>
      </c>
      <c r="AP145" s="404">
        <v>38300</v>
      </c>
      <c r="AQ145" s="397"/>
    </row>
    <row r="146" spans="1:43" outlineLevel="3">
      <c r="A146" s="46" t="s">
        <v>2083</v>
      </c>
      <c r="B146" s="47" t="s">
        <v>2084</v>
      </c>
      <c r="C146" s="48" t="s">
        <v>2085</v>
      </c>
      <c r="D146" s="49"/>
      <c r="E146" s="50"/>
      <c r="F146" s="397">
        <v>11159.53</v>
      </c>
      <c r="G146" s="397">
        <v>46213.69</v>
      </c>
      <c r="H146" s="59">
        <v>-35054.160000000003</v>
      </c>
      <c r="I146" s="398">
        <v>-0.75852328606523312</v>
      </c>
      <c r="J146" s="398"/>
      <c r="K146" s="399"/>
      <c r="L146" s="400">
        <v>28402</v>
      </c>
      <c r="M146" s="401">
        <v>-17242.47</v>
      </c>
      <c r="N146" s="402"/>
      <c r="O146" s="400">
        <v>1725.31</v>
      </c>
      <c r="P146" s="401">
        <v>9434.2200000000012</v>
      </c>
      <c r="R146" s="403">
        <v>8909.18</v>
      </c>
      <c r="S146" s="403">
        <v>4478.97</v>
      </c>
      <c r="T146" s="59">
        <v>1010.5600000000001</v>
      </c>
      <c r="U146" s="59">
        <v>-22954.44</v>
      </c>
      <c r="V146" s="59">
        <v>-25150.34</v>
      </c>
      <c r="W146" s="59">
        <v>3899.06</v>
      </c>
      <c r="X146" s="59">
        <v>2009.0800000000002</v>
      </c>
      <c r="Y146" s="59">
        <v>4421.2300000000005</v>
      </c>
      <c r="Z146" s="59">
        <v>5575.75</v>
      </c>
      <c r="AA146" s="59">
        <v>6812.04</v>
      </c>
      <c r="AB146" s="59">
        <v>10160.380000000001</v>
      </c>
      <c r="AC146" s="59">
        <v>28402</v>
      </c>
      <c r="AD146" s="59">
        <v>46213.69</v>
      </c>
      <c r="AE146" s="403">
        <v>4726.71</v>
      </c>
      <c r="AF146" s="59">
        <v>4739.07</v>
      </c>
      <c r="AG146" s="59">
        <v>-0.01</v>
      </c>
      <c r="AH146" s="59">
        <v>-0.01</v>
      </c>
      <c r="AI146" s="59">
        <v>-0.01</v>
      </c>
      <c r="AJ146" s="59">
        <v>327409.24</v>
      </c>
      <c r="AK146" s="59">
        <v>18.88</v>
      </c>
      <c r="AL146" s="59">
        <v>342.19</v>
      </c>
      <c r="AM146" s="59">
        <v>837.11</v>
      </c>
      <c r="AN146" s="59">
        <v>1725.31</v>
      </c>
      <c r="AO146" s="59">
        <v>11159.53</v>
      </c>
      <c r="AP146" s="404">
        <v>-0.01</v>
      </c>
      <c r="AQ146" s="397"/>
    </row>
    <row r="147" spans="1:43" outlineLevel="3">
      <c r="A147" s="46" t="s">
        <v>2086</v>
      </c>
      <c r="B147" s="47" t="s">
        <v>2087</v>
      </c>
      <c r="C147" s="48" t="s">
        <v>2088</v>
      </c>
      <c r="D147" s="49"/>
      <c r="E147" s="50"/>
      <c r="F147" s="397">
        <v>370874</v>
      </c>
      <c r="G147" s="397">
        <v>601874</v>
      </c>
      <c r="H147" s="59">
        <v>-231000</v>
      </c>
      <c r="I147" s="398">
        <v>-0.38380126072898979</v>
      </c>
      <c r="J147" s="398"/>
      <c r="K147" s="399"/>
      <c r="L147" s="400">
        <v>135172</v>
      </c>
      <c r="M147" s="401">
        <v>235702</v>
      </c>
      <c r="N147" s="402"/>
      <c r="O147" s="400">
        <v>903880</v>
      </c>
      <c r="P147" s="401">
        <v>-533006</v>
      </c>
      <c r="R147" s="403">
        <v>1009326</v>
      </c>
      <c r="S147" s="403">
        <v>514090</v>
      </c>
      <c r="T147" s="59">
        <v>413469</v>
      </c>
      <c r="U147" s="59">
        <v>80119</v>
      </c>
      <c r="V147" s="59">
        <v>549560</v>
      </c>
      <c r="W147" s="59">
        <v>503627</v>
      </c>
      <c r="X147" s="59">
        <v>635821</v>
      </c>
      <c r="Y147" s="59">
        <v>416672</v>
      </c>
      <c r="Z147" s="59">
        <v>412166</v>
      </c>
      <c r="AA147" s="59">
        <v>409916</v>
      </c>
      <c r="AB147" s="59">
        <v>4668327</v>
      </c>
      <c r="AC147" s="59">
        <v>135172</v>
      </c>
      <c r="AD147" s="59">
        <v>601874</v>
      </c>
      <c r="AE147" s="403">
        <v>762068</v>
      </c>
      <c r="AF147" s="59">
        <v>1331577</v>
      </c>
      <c r="AG147" s="59">
        <v>687213</v>
      </c>
      <c r="AH147" s="59">
        <v>1054901.69</v>
      </c>
      <c r="AI147" s="59">
        <v>483259</v>
      </c>
      <c r="AJ147" s="59">
        <v>184635</v>
      </c>
      <c r="AK147" s="59">
        <v>433823</v>
      </c>
      <c r="AL147" s="59">
        <v>5585960.0099999998</v>
      </c>
      <c r="AM147" s="59">
        <v>377148</v>
      </c>
      <c r="AN147" s="59">
        <v>903880</v>
      </c>
      <c r="AO147" s="59">
        <v>370874</v>
      </c>
      <c r="AP147" s="404">
        <v>0</v>
      </c>
      <c r="AQ147" s="397"/>
    </row>
    <row r="148" spans="1:43" outlineLevel="3">
      <c r="A148" s="46" t="s">
        <v>2089</v>
      </c>
      <c r="B148" s="47" t="s">
        <v>2090</v>
      </c>
      <c r="C148" s="48" t="s">
        <v>2091</v>
      </c>
      <c r="D148" s="49"/>
      <c r="E148" s="50"/>
      <c r="F148" s="397">
        <v>0</v>
      </c>
      <c r="G148" s="397">
        <v>0</v>
      </c>
      <c r="H148" s="59">
        <v>0</v>
      </c>
      <c r="I148" s="398">
        <v>0</v>
      </c>
      <c r="J148" s="398"/>
      <c r="K148" s="399"/>
      <c r="L148" s="400">
        <v>-24000</v>
      </c>
      <c r="M148" s="401">
        <v>24000</v>
      </c>
      <c r="N148" s="402"/>
      <c r="O148" s="400">
        <v>0</v>
      </c>
      <c r="P148" s="401">
        <v>0</v>
      </c>
      <c r="R148" s="403">
        <v>0</v>
      </c>
      <c r="S148" s="403">
        <v>-38000</v>
      </c>
      <c r="T148" s="59">
        <v>-47200</v>
      </c>
      <c r="U148" s="59">
        <v>0</v>
      </c>
      <c r="V148" s="59">
        <v>-47200</v>
      </c>
      <c r="W148" s="59">
        <v>-81000</v>
      </c>
      <c r="X148" s="59">
        <v>0</v>
      </c>
      <c r="Y148" s="59">
        <v>-81000</v>
      </c>
      <c r="Z148" s="59">
        <v>0</v>
      </c>
      <c r="AA148" s="59">
        <v>0</v>
      </c>
      <c r="AB148" s="59">
        <v>-24000</v>
      </c>
      <c r="AC148" s="59">
        <v>-24000</v>
      </c>
      <c r="AD148" s="59">
        <v>0</v>
      </c>
      <c r="AE148" s="403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404">
        <v>0</v>
      </c>
      <c r="AQ148" s="397"/>
    </row>
    <row r="149" spans="1:43" outlineLevel="3">
      <c r="A149" s="46" t="s">
        <v>2092</v>
      </c>
      <c r="B149" s="47" t="s">
        <v>2093</v>
      </c>
      <c r="C149" s="48" t="s">
        <v>2094</v>
      </c>
      <c r="D149" s="49"/>
      <c r="E149" s="50"/>
      <c r="F149" s="397">
        <v>-1E-3</v>
      </c>
      <c r="G149" s="397">
        <v>-1E-3</v>
      </c>
      <c r="H149" s="59">
        <v>0</v>
      </c>
      <c r="I149" s="398">
        <v>0</v>
      </c>
      <c r="J149" s="398"/>
      <c r="K149" s="399"/>
      <c r="L149" s="400">
        <v>1E-3</v>
      </c>
      <c r="M149" s="401">
        <v>-2E-3</v>
      </c>
      <c r="N149" s="402"/>
      <c r="O149" s="400">
        <v>-1E-3</v>
      </c>
      <c r="P149" s="401">
        <v>0</v>
      </c>
      <c r="R149" s="403">
        <v>0.01</v>
      </c>
      <c r="S149" s="403">
        <v>291674.31</v>
      </c>
      <c r="T149" s="59">
        <v>0</v>
      </c>
      <c r="U149" s="59">
        <v>1E-3</v>
      </c>
      <c r="V149" s="59">
        <v>146064.95499999999</v>
      </c>
      <c r="W149" s="59">
        <v>3406298.713</v>
      </c>
      <c r="X149" s="59">
        <v>-5.0000000000000001E-3</v>
      </c>
      <c r="Y149" s="59">
        <v>783452.89199999999</v>
      </c>
      <c r="Z149" s="59">
        <v>2E-3</v>
      </c>
      <c r="AA149" s="59">
        <v>-5.0000000000000001E-3</v>
      </c>
      <c r="AB149" s="59">
        <v>-1E-3</v>
      </c>
      <c r="AC149" s="59">
        <v>1E-3</v>
      </c>
      <c r="AD149" s="59">
        <v>-1E-3</v>
      </c>
      <c r="AE149" s="403">
        <v>-1E-3</v>
      </c>
      <c r="AF149" s="59">
        <v>1247202.9790000001</v>
      </c>
      <c r="AG149" s="59">
        <v>-1E-3</v>
      </c>
      <c r="AH149" s="59">
        <v>-1E-3</v>
      </c>
      <c r="AI149" s="59">
        <v>-1E-3</v>
      </c>
      <c r="AJ149" s="59">
        <v>-1E-3</v>
      </c>
      <c r="AK149" s="59">
        <v>2970723.9589999998</v>
      </c>
      <c r="AL149" s="59">
        <v>-1E-3</v>
      </c>
      <c r="AM149" s="59">
        <v>-1E-3</v>
      </c>
      <c r="AN149" s="59">
        <v>-1E-3</v>
      </c>
      <c r="AO149" s="59">
        <v>-1E-3</v>
      </c>
      <c r="AP149" s="404">
        <v>15702123.259</v>
      </c>
      <c r="AQ149" s="397"/>
    </row>
    <row r="150" spans="1:43" outlineLevel="3">
      <c r="A150" s="46" t="s">
        <v>2095</v>
      </c>
      <c r="B150" s="47" t="s">
        <v>2096</v>
      </c>
      <c r="C150" s="48" t="s">
        <v>2097</v>
      </c>
      <c r="D150" s="49"/>
      <c r="E150" s="50"/>
      <c r="F150" s="397">
        <v>0</v>
      </c>
      <c r="G150" s="397">
        <v>67204.759999999995</v>
      </c>
      <c r="H150" s="59">
        <v>-67204.759999999995</v>
      </c>
      <c r="I150" s="398" t="s">
        <v>157</v>
      </c>
      <c r="J150" s="398"/>
      <c r="K150" s="399"/>
      <c r="L150" s="400">
        <v>0</v>
      </c>
      <c r="M150" s="401">
        <v>0</v>
      </c>
      <c r="N150" s="402"/>
      <c r="O150" s="400">
        <v>0</v>
      </c>
      <c r="P150" s="401">
        <v>0</v>
      </c>
      <c r="R150" s="403">
        <v>274836.98</v>
      </c>
      <c r="S150" s="403">
        <v>419030.16000000003</v>
      </c>
      <c r="T150" s="59">
        <v>478200.95</v>
      </c>
      <c r="U150" s="59">
        <v>0</v>
      </c>
      <c r="V150" s="59">
        <v>0</v>
      </c>
      <c r="W150" s="59">
        <v>0</v>
      </c>
      <c r="X150" s="59">
        <v>5916.77</v>
      </c>
      <c r="Y150" s="59">
        <v>21118</v>
      </c>
      <c r="Z150" s="59">
        <v>72378.63</v>
      </c>
      <c r="AA150" s="59">
        <v>0</v>
      </c>
      <c r="AB150" s="59">
        <v>8230.83</v>
      </c>
      <c r="AC150" s="59">
        <v>0</v>
      </c>
      <c r="AD150" s="59">
        <v>67204.759999999995</v>
      </c>
      <c r="AE150" s="403">
        <v>187036.68</v>
      </c>
      <c r="AF150" s="59">
        <v>0</v>
      </c>
      <c r="AG150" s="59">
        <v>0</v>
      </c>
      <c r="AH150" s="59">
        <v>0</v>
      </c>
      <c r="AI150" s="59">
        <v>1576.93</v>
      </c>
      <c r="AJ150" s="59">
        <v>3400.85</v>
      </c>
      <c r="AK150" s="59">
        <v>2903.51</v>
      </c>
      <c r="AL150" s="59">
        <v>0</v>
      </c>
      <c r="AM150" s="59">
        <v>43132.24</v>
      </c>
      <c r="AN150" s="59">
        <v>0</v>
      </c>
      <c r="AO150" s="59">
        <v>0</v>
      </c>
      <c r="AP150" s="404">
        <v>0</v>
      </c>
      <c r="AQ150" s="397"/>
    </row>
    <row r="151" spans="1:43" outlineLevel="3">
      <c r="A151" s="46" t="s">
        <v>2098</v>
      </c>
      <c r="B151" s="47" t="s">
        <v>2099</v>
      </c>
      <c r="C151" s="48" t="s">
        <v>2100</v>
      </c>
      <c r="D151" s="49"/>
      <c r="E151" s="50"/>
      <c r="F151" s="397">
        <v>-112020.96</v>
      </c>
      <c r="G151" s="397">
        <v>-109479.47</v>
      </c>
      <c r="H151" s="59">
        <v>-2541.4900000000052</v>
      </c>
      <c r="I151" s="398">
        <v>-2.3214306755412729E-2</v>
      </c>
      <c r="J151" s="398"/>
      <c r="K151" s="399"/>
      <c r="L151" s="400">
        <v>-103843.15000000001</v>
      </c>
      <c r="M151" s="401">
        <v>-8177.8099999999977</v>
      </c>
      <c r="N151" s="402"/>
      <c r="O151" s="400">
        <v>-126341.16</v>
      </c>
      <c r="P151" s="401">
        <v>14320.199999999997</v>
      </c>
      <c r="R151" s="403">
        <v>-91194.21</v>
      </c>
      <c r="S151" s="403">
        <v>-99808.91</v>
      </c>
      <c r="T151" s="59">
        <v>-99062.83</v>
      </c>
      <c r="U151" s="59">
        <v>-102394.76000000001</v>
      </c>
      <c r="V151" s="59">
        <v>-103637.05</v>
      </c>
      <c r="W151" s="59">
        <v>-97874.38</v>
      </c>
      <c r="X151" s="59">
        <v>-99946.83</v>
      </c>
      <c r="Y151" s="59">
        <v>-108519.38</v>
      </c>
      <c r="Z151" s="59">
        <v>-113606.2</v>
      </c>
      <c r="AA151" s="59">
        <v>-123616.74</v>
      </c>
      <c r="AB151" s="59">
        <v>-121608.3</v>
      </c>
      <c r="AC151" s="59">
        <v>-103843.15000000001</v>
      </c>
      <c r="AD151" s="59">
        <v>-109479.47</v>
      </c>
      <c r="AE151" s="403">
        <v>-111277.76000000001</v>
      </c>
      <c r="AF151" s="59">
        <v>-110455.32</v>
      </c>
      <c r="AG151" s="59">
        <v>-95625.66</v>
      </c>
      <c r="AH151" s="59">
        <v>-102757</v>
      </c>
      <c r="AI151" s="59">
        <v>-101462.18000000001</v>
      </c>
      <c r="AJ151" s="59">
        <v>-106399.64</v>
      </c>
      <c r="AK151" s="59">
        <v>-110606.41</v>
      </c>
      <c r="AL151" s="59">
        <v>-115388.33</v>
      </c>
      <c r="AM151" s="59">
        <v>-119360.7</v>
      </c>
      <c r="AN151" s="59">
        <v>-126341.16</v>
      </c>
      <c r="AO151" s="59">
        <v>-112020.96</v>
      </c>
      <c r="AP151" s="404">
        <v>-114338.1</v>
      </c>
      <c r="AQ151" s="397"/>
    </row>
    <row r="152" spans="1:43" outlineLevel="3">
      <c r="A152" s="46" t="s">
        <v>2101</v>
      </c>
      <c r="B152" s="47" t="s">
        <v>2102</v>
      </c>
      <c r="C152" s="48" t="s">
        <v>2103</v>
      </c>
      <c r="D152" s="49"/>
      <c r="E152" s="50"/>
      <c r="F152" s="397">
        <v>20163.75</v>
      </c>
      <c r="G152" s="397">
        <v>19706.27</v>
      </c>
      <c r="H152" s="59">
        <v>457.47999999999956</v>
      </c>
      <c r="I152" s="398">
        <v>2.3214946308966616E-2</v>
      </c>
      <c r="J152" s="398"/>
      <c r="K152" s="399"/>
      <c r="L152" s="400">
        <v>18691.73</v>
      </c>
      <c r="M152" s="401">
        <v>1472.0200000000004</v>
      </c>
      <c r="N152" s="402"/>
      <c r="O152" s="400">
        <v>22741.39</v>
      </c>
      <c r="P152" s="401">
        <v>-2577.6399999999994</v>
      </c>
      <c r="R152" s="403">
        <v>16414.89</v>
      </c>
      <c r="S152" s="403">
        <v>17965.54</v>
      </c>
      <c r="T152" s="59">
        <v>17831.25</v>
      </c>
      <c r="U152" s="59">
        <v>18431</v>
      </c>
      <c r="V152" s="59">
        <v>18654.61</v>
      </c>
      <c r="W152" s="59">
        <v>17617.330000000002</v>
      </c>
      <c r="X152" s="59">
        <v>17990.38</v>
      </c>
      <c r="Y152" s="59">
        <v>19533.439999999999</v>
      </c>
      <c r="Z152" s="59">
        <v>20449.07</v>
      </c>
      <c r="AA152" s="59">
        <v>22250.97</v>
      </c>
      <c r="AB152" s="59">
        <v>21889.45</v>
      </c>
      <c r="AC152" s="59">
        <v>18691.73</v>
      </c>
      <c r="AD152" s="59">
        <v>19706.27</v>
      </c>
      <c r="AE152" s="403">
        <v>20029.96</v>
      </c>
      <c r="AF152" s="59">
        <v>19881.920000000002</v>
      </c>
      <c r="AG152" s="59">
        <v>17212.59</v>
      </c>
      <c r="AH152" s="59">
        <v>18496.23</v>
      </c>
      <c r="AI152" s="59">
        <v>18263.150000000001</v>
      </c>
      <c r="AJ152" s="59">
        <v>19151.900000000001</v>
      </c>
      <c r="AK152" s="59">
        <v>19909.12</v>
      </c>
      <c r="AL152" s="59">
        <v>20769.87</v>
      </c>
      <c r="AM152" s="59">
        <v>21484.9</v>
      </c>
      <c r="AN152" s="59">
        <v>22741.39</v>
      </c>
      <c r="AO152" s="59">
        <v>20163.75</v>
      </c>
      <c r="AP152" s="404">
        <v>20163.75</v>
      </c>
      <c r="AQ152" s="397"/>
    </row>
    <row r="153" spans="1:43" outlineLevel="3">
      <c r="A153" s="46" t="s">
        <v>2104</v>
      </c>
      <c r="B153" s="47" t="s">
        <v>2105</v>
      </c>
      <c r="C153" s="48" t="s">
        <v>2106</v>
      </c>
      <c r="D153" s="49"/>
      <c r="E153" s="50"/>
      <c r="F153" s="397">
        <v>662436.56000000006</v>
      </c>
      <c r="G153" s="397">
        <v>651966.21</v>
      </c>
      <c r="H153" s="59">
        <v>10470.350000000093</v>
      </c>
      <c r="I153" s="398">
        <v>1.6059651312297449E-2</v>
      </c>
      <c r="J153" s="398"/>
      <c r="K153" s="399"/>
      <c r="L153" s="400">
        <v>651074.97</v>
      </c>
      <c r="M153" s="401">
        <v>11361.590000000084</v>
      </c>
      <c r="N153" s="402"/>
      <c r="O153" s="400">
        <v>661484.71</v>
      </c>
      <c r="P153" s="401">
        <v>951.85000000009313</v>
      </c>
      <c r="R153" s="403">
        <v>641271.32999999996</v>
      </c>
      <c r="S153" s="403">
        <v>642162.57000000007</v>
      </c>
      <c r="T153" s="59">
        <v>643053.81000000006</v>
      </c>
      <c r="U153" s="59">
        <v>643945.05000000005</v>
      </c>
      <c r="V153" s="59">
        <v>644836.29</v>
      </c>
      <c r="W153" s="59">
        <v>645727.53</v>
      </c>
      <c r="X153" s="59">
        <v>646618.77</v>
      </c>
      <c r="Y153" s="59">
        <v>647510.01</v>
      </c>
      <c r="Z153" s="59">
        <v>648401.25</v>
      </c>
      <c r="AA153" s="59">
        <v>649292.49</v>
      </c>
      <c r="AB153" s="59">
        <v>650183.73</v>
      </c>
      <c r="AC153" s="59">
        <v>651074.97</v>
      </c>
      <c r="AD153" s="59">
        <v>651966.21</v>
      </c>
      <c r="AE153" s="403">
        <v>652918.06000000006</v>
      </c>
      <c r="AF153" s="59">
        <v>653869.91</v>
      </c>
      <c r="AG153" s="59">
        <v>654821.76</v>
      </c>
      <c r="AH153" s="59">
        <v>655773.61</v>
      </c>
      <c r="AI153" s="59">
        <v>656725.46</v>
      </c>
      <c r="AJ153" s="59">
        <v>657677.31000000006</v>
      </c>
      <c r="AK153" s="59">
        <v>658629.16</v>
      </c>
      <c r="AL153" s="59">
        <v>659581.01</v>
      </c>
      <c r="AM153" s="59">
        <v>660532.86</v>
      </c>
      <c r="AN153" s="59">
        <v>661484.71</v>
      </c>
      <c r="AO153" s="59">
        <v>662436.56000000006</v>
      </c>
      <c r="AP153" s="404">
        <v>662436.56000000006</v>
      </c>
      <c r="AQ153" s="397"/>
    </row>
    <row r="154" spans="1:43" outlineLevel="3">
      <c r="A154" s="46" t="s">
        <v>2107</v>
      </c>
      <c r="B154" s="47" t="s">
        <v>2108</v>
      </c>
      <c r="C154" s="48" t="s">
        <v>2109</v>
      </c>
      <c r="D154" s="49"/>
      <c r="E154" s="50"/>
      <c r="F154" s="397">
        <v>0</v>
      </c>
      <c r="G154" s="397">
        <v>1792.8400000000001</v>
      </c>
      <c r="H154" s="59">
        <v>-1792.8400000000001</v>
      </c>
      <c r="I154" s="398" t="s">
        <v>157</v>
      </c>
      <c r="J154" s="398"/>
      <c r="K154" s="399"/>
      <c r="L154" s="400">
        <v>2026.47</v>
      </c>
      <c r="M154" s="401">
        <v>-2026.47</v>
      </c>
      <c r="N154" s="402"/>
      <c r="O154" s="400">
        <v>0</v>
      </c>
      <c r="P154" s="401">
        <v>0</v>
      </c>
      <c r="R154" s="403">
        <v>0</v>
      </c>
      <c r="S154" s="403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3985.9700000000003</v>
      </c>
      <c r="Y154" s="59">
        <v>1472.22</v>
      </c>
      <c r="Z154" s="59">
        <v>692.94</v>
      </c>
      <c r="AA154" s="59">
        <v>821.32</v>
      </c>
      <c r="AB154" s="59">
        <v>6816.3</v>
      </c>
      <c r="AC154" s="59">
        <v>2026.47</v>
      </c>
      <c r="AD154" s="59">
        <v>1792.8400000000001</v>
      </c>
      <c r="AE154" s="403">
        <v>1273.1100000000001</v>
      </c>
      <c r="AF154" s="59">
        <v>-308.43</v>
      </c>
      <c r="AG154" s="59">
        <v>118.35000000000001</v>
      </c>
      <c r="AH154" s="59">
        <v>-0.02</v>
      </c>
      <c r="AI154" s="59">
        <v>-0.02</v>
      </c>
      <c r="AJ154" s="59">
        <v>0</v>
      </c>
      <c r="AK154" s="59">
        <v>0</v>
      </c>
      <c r="AL154" s="59">
        <v>0</v>
      </c>
      <c r="AM154" s="59">
        <v>0</v>
      </c>
      <c r="AN154" s="59">
        <v>0</v>
      </c>
      <c r="AO154" s="59">
        <v>0</v>
      </c>
      <c r="AP154" s="404">
        <v>0</v>
      </c>
      <c r="AQ154" s="397"/>
    </row>
    <row r="155" spans="1:43" outlineLevel="3">
      <c r="A155" s="46" t="s">
        <v>2110</v>
      </c>
      <c r="B155" s="47" t="s">
        <v>2111</v>
      </c>
      <c r="C155" s="48" t="s">
        <v>2112</v>
      </c>
      <c r="D155" s="49"/>
      <c r="E155" s="50"/>
      <c r="F155" s="397">
        <v>0</v>
      </c>
      <c r="G155" s="397">
        <v>0</v>
      </c>
      <c r="H155" s="59">
        <v>0</v>
      </c>
      <c r="I155" s="398">
        <v>0</v>
      </c>
      <c r="J155" s="398"/>
      <c r="K155" s="399"/>
      <c r="L155" s="400">
        <v>0</v>
      </c>
      <c r="M155" s="401">
        <v>0</v>
      </c>
      <c r="N155" s="402"/>
      <c r="O155" s="400">
        <v>-0.33</v>
      </c>
      <c r="P155" s="401">
        <v>0.33</v>
      </c>
      <c r="R155" s="403">
        <v>0</v>
      </c>
      <c r="S155" s="403">
        <v>0</v>
      </c>
      <c r="T155" s="59">
        <v>0</v>
      </c>
      <c r="U155" s="59">
        <v>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403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59">
        <v>0</v>
      </c>
      <c r="AN155" s="59">
        <v>-0.33</v>
      </c>
      <c r="AO155" s="59">
        <v>0</v>
      </c>
      <c r="AP155" s="404">
        <v>-12019.59</v>
      </c>
      <c r="AQ155" s="397"/>
    </row>
    <row r="156" spans="1:43" outlineLevel="3">
      <c r="A156" s="46" t="s">
        <v>2113</v>
      </c>
      <c r="B156" s="47" t="s">
        <v>2114</v>
      </c>
      <c r="C156" s="48" t="s">
        <v>2115</v>
      </c>
      <c r="D156" s="49"/>
      <c r="E156" s="50"/>
      <c r="F156" s="397">
        <v>3110579.57</v>
      </c>
      <c r="G156" s="397">
        <v>738711.81</v>
      </c>
      <c r="H156" s="59">
        <v>2371867.7599999998</v>
      </c>
      <c r="I156" s="398">
        <v>3.210816082661518</v>
      </c>
      <c r="J156" s="398"/>
      <c r="K156" s="399"/>
      <c r="L156" s="400">
        <v>845731.85</v>
      </c>
      <c r="M156" s="401">
        <v>2264847.7199999997</v>
      </c>
      <c r="N156" s="402"/>
      <c r="O156" s="400">
        <v>927935.52</v>
      </c>
      <c r="P156" s="401">
        <v>2182644.0499999998</v>
      </c>
      <c r="R156" s="403">
        <v>1306872.1000000001</v>
      </c>
      <c r="S156" s="403">
        <v>1255005.8900000001</v>
      </c>
      <c r="T156" s="59">
        <v>2215368.41</v>
      </c>
      <c r="U156" s="59">
        <v>1395356.33</v>
      </c>
      <c r="V156" s="59">
        <v>1308765.49</v>
      </c>
      <c r="W156" s="59">
        <v>1303548.51</v>
      </c>
      <c r="X156" s="59">
        <v>4230276.47</v>
      </c>
      <c r="Y156" s="59">
        <v>1967100.06</v>
      </c>
      <c r="Z156" s="59">
        <v>1570773.67</v>
      </c>
      <c r="AA156" s="59">
        <v>1095832.25</v>
      </c>
      <c r="AB156" s="59">
        <v>971053.06</v>
      </c>
      <c r="AC156" s="59">
        <v>845731.85</v>
      </c>
      <c r="AD156" s="59">
        <v>738711.81</v>
      </c>
      <c r="AE156" s="403">
        <v>1155634.8700000001</v>
      </c>
      <c r="AF156" s="59">
        <v>1072000.1100000001</v>
      </c>
      <c r="AG156" s="59">
        <v>1483396.75</v>
      </c>
      <c r="AH156" s="59">
        <v>756828.4</v>
      </c>
      <c r="AI156" s="59">
        <v>743851.08</v>
      </c>
      <c r="AJ156" s="59">
        <v>3209110.25</v>
      </c>
      <c r="AK156" s="59">
        <v>1305349.6499999999</v>
      </c>
      <c r="AL156" s="59">
        <v>1057177.18</v>
      </c>
      <c r="AM156" s="59">
        <v>1088283.69</v>
      </c>
      <c r="AN156" s="59">
        <v>927935.52</v>
      </c>
      <c r="AO156" s="59">
        <v>3110579.57</v>
      </c>
      <c r="AP156" s="404">
        <v>2905848.58</v>
      </c>
      <c r="AQ156" s="397"/>
    </row>
    <row r="157" spans="1:43" outlineLevel="3">
      <c r="A157" s="46" t="s">
        <v>2116</v>
      </c>
      <c r="B157" s="47" t="s">
        <v>2117</v>
      </c>
      <c r="C157" s="48" t="s">
        <v>2118</v>
      </c>
      <c r="D157" s="49"/>
      <c r="E157" s="50"/>
      <c r="F157" s="397">
        <v>2035584.35</v>
      </c>
      <c r="G157" s="397">
        <v>2643690.42</v>
      </c>
      <c r="H157" s="59">
        <v>-608106.06999999983</v>
      </c>
      <c r="I157" s="398">
        <v>-0.23002166418562725</v>
      </c>
      <c r="J157" s="398"/>
      <c r="K157" s="399"/>
      <c r="L157" s="400">
        <v>2698020.94</v>
      </c>
      <c r="M157" s="401">
        <v>-662436.58999999985</v>
      </c>
      <c r="N157" s="402"/>
      <c r="O157" s="400">
        <v>2090866.72</v>
      </c>
      <c r="P157" s="401">
        <v>-55282.369999999879</v>
      </c>
      <c r="R157" s="403">
        <v>3295656.66</v>
      </c>
      <c r="S157" s="403">
        <v>3241326.14</v>
      </c>
      <c r="T157" s="59">
        <v>3186995.62</v>
      </c>
      <c r="U157" s="59">
        <v>3132665.1</v>
      </c>
      <c r="V157" s="59">
        <v>3078334.58</v>
      </c>
      <c r="W157" s="59">
        <v>3024004.06</v>
      </c>
      <c r="X157" s="59">
        <v>2969673.54</v>
      </c>
      <c r="Y157" s="59">
        <v>2915343.02</v>
      </c>
      <c r="Z157" s="59">
        <v>2861012.5</v>
      </c>
      <c r="AA157" s="59">
        <v>2806681.98</v>
      </c>
      <c r="AB157" s="59">
        <v>2752351.46</v>
      </c>
      <c r="AC157" s="59">
        <v>2698020.94</v>
      </c>
      <c r="AD157" s="59">
        <v>2643690.42</v>
      </c>
      <c r="AE157" s="403">
        <v>2588408.0499999998</v>
      </c>
      <c r="AF157" s="59">
        <v>2533125.6800000002</v>
      </c>
      <c r="AG157" s="59">
        <v>2477843.31</v>
      </c>
      <c r="AH157" s="59">
        <v>2422560.94</v>
      </c>
      <c r="AI157" s="59">
        <v>2367278.5699999998</v>
      </c>
      <c r="AJ157" s="59">
        <v>2311996.2000000002</v>
      </c>
      <c r="AK157" s="59">
        <v>2256713.83</v>
      </c>
      <c r="AL157" s="59">
        <v>2201431.46</v>
      </c>
      <c r="AM157" s="59">
        <v>2146149.09</v>
      </c>
      <c r="AN157" s="59">
        <v>2090866.72</v>
      </c>
      <c r="AO157" s="59">
        <v>2035584.35</v>
      </c>
      <c r="AP157" s="404">
        <v>2035584.35</v>
      </c>
      <c r="AQ157" s="397"/>
    </row>
    <row r="158" spans="1:43" s="471" customFormat="1">
      <c r="A158" s="228" t="s">
        <v>2119</v>
      </c>
      <c r="B158" s="476" t="s">
        <v>1424</v>
      </c>
      <c r="C158" s="525" t="s">
        <v>2120</v>
      </c>
      <c r="D158" s="229"/>
      <c r="E158" s="245"/>
      <c r="F158" s="232">
        <v>11690082.381000001</v>
      </c>
      <c r="G158" s="232">
        <v>9998565.7599999979</v>
      </c>
      <c r="H158" s="473">
        <v>1691516.6210000031</v>
      </c>
      <c r="I158" s="144">
        <v>0.16917592598800923</v>
      </c>
      <c r="J158" s="496"/>
      <c r="K158" s="497"/>
      <c r="L158" s="473">
        <v>8455849.3319999985</v>
      </c>
      <c r="M158" s="475">
        <v>3234233.0490000024</v>
      </c>
      <c r="N158" s="468"/>
      <c r="O158" s="473">
        <v>8037270.7309999978</v>
      </c>
      <c r="P158" s="475">
        <v>3652811.6500000032</v>
      </c>
      <c r="Q158" s="478"/>
      <c r="R158" s="469">
        <v>15019912.280999998</v>
      </c>
      <c r="S158" s="469">
        <v>14079054.811000003</v>
      </c>
      <c r="T158" s="232">
        <v>15116096.801000003</v>
      </c>
      <c r="U158" s="232">
        <v>10109865.131999997</v>
      </c>
      <c r="V158" s="232">
        <v>10852207.526000008</v>
      </c>
      <c r="W158" s="232">
        <v>15993727.903999999</v>
      </c>
      <c r="X158" s="232">
        <v>13059957.455999997</v>
      </c>
      <c r="Y158" s="232">
        <v>9667659.0530000031</v>
      </c>
      <c r="Z158" s="232">
        <v>8651612.0729999989</v>
      </c>
      <c r="AA158" s="232">
        <v>9081100.3259999976</v>
      </c>
      <c r="AB158" s="232">
        <v>8002054.9500000039</v>
      </c>
      <c r="AC158" s="232">
        <v>8455849.3319999985</v>
      </c>
      <c r="AD158" s="232">
        <v>9998565.7599999979</v>
      </c>
      <c r="AE158" s="469">
        <v>12114916.420000002</v>
      </c>
      <c r="AF158" s="232">
        <v>18218664.5</v>
      </c>
      <c r="AG158" s="232">
        <v>10536272.029999996</v>
      </c>
      <c r="AH158" s="232">
        <v>9020694.2400000002</v>
      </c>
      <c r="AI158" s="232">
        <v>11734694.051000001</v>
      </c>
      <c r="AJ158" s="232">
        <v>11688170.380999997</v>
      </c>
      <c r="AK158" s="232">
        <v>12537331.151000008</v>
      </c>
      <c r="AL158" s="232">
        <v>-3589463.1290000025</v>
      </c>
      <c r="AM158" s="232">
        <v>7860652.230999995</v>
      </c>
      <c r="AN158" s="232">
        <v>8037270.7309999978</v>
      </c>
      <c r="AO158" s="232">
        <v>11690082.381000001</v>
      </c>
      <c r="AP158" s="470">
        <v>21488437.631000005</v>
      </c>
    </row>
    <row r="159" spans="1:43" s="471" customFormat="1" outlineLevel="2">
      <c r="A159" s="228"/>
      <c r="B159" s="476"/>
      <c r="C159" s="525"/>
      <c r="D159" s="229"/>
      <c r="E159" s="245"/>
      <c r="F159" s="232"/>
      <c r="G159" s="232"/>
      <c r="H159" s="473">
        <v>0</v>
      </c>
      <c r="I159" s="144">
        <v>0</v>
      </c>
      <c r="J159" s="496"/>
      <c r="K159" s="497"/>
      <c r="L159" s="473"/>
      <c r="M159" s="475">
        <v>0</v>
      </c>
      <c r="N159" s="468"/>
      <c r="O159" s="473"/>
      <c r="P159" s="475">
        <v>0</v>
      </c>
      <c r="Q159" s="478"/>
      <c r="R159" s="469"/>
      <c r="S159" s="469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469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470"/>
    </row>
    <row r="160" spans="1:43" outlineLevel="3">
      <c r="A160" s="46" t="s">
        <v>2121</v>
      </c>
      <c r="B160" s="47" t="s">
        <v>2122</v>
      </c>
      <c r="C160" s="48" t="s">
        <v>2123</v>
      </c>
      <c r="D160" s="49"/>
      <c r="E160" s="50"/>
      <c r="F160" s="397">
        <v>0</v>
      </c>
      <c r="G160" s="397">
        <v>0</v>
      </c>
      <c r="H160" s="59">
        <v>0</v>
      </c>
      <c r="I160" s="398">
        <v>0</v>
      </c>
      <c r="J160" s="398"/>
      <c r="K160" s="399"/>
      <c r="L160" s="400">
        <v>0</v>
      </c>
      <c r="M160" s="401">
        <v>0</v>
      </c>
      <c r="N160" s="402"/>
      <c r="O160" s="400">
        <v>0</v>
      </c>
      <c r="P160" s="401">
        <v>0</v>
      </c>
      <c r="R160" s="403">
        <v>0</v>
      </c>
      <c r="S160" s="403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-9.83</v>
      </c>
      <c r="Z160" s="59">
        <v>0</v>
      </c>
      <c r="AA160" s="59">
        <v>0</v>
      </c>
      <c r="AB160" s="59">
        <v>0</v>
      </c>
      <c r="AC160" s="59">
        <v>0</v>
      </c>
      <c r="AD160" s="59">
        <v>0</v>
      </c>
      <c r="AE160" s="403">
        <v>0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v>0</v>
      </c>
      <c r="AM160" s="59">
        <v>0</v>
      </c>
      <c r="AN160" s="59">
        <v>0</v>
      </c>
      <c r="AO160" s="59">
        <v>0</v>
      </c>
      <c r="AP160" s="404">
        <v>0</v>
      </c>
      <c r="AQ160" s="397"/>
    </row>
    <row r="161" spans="1:43" outlineLevel="3">
      <c r="A161" s="46" t="s">
        <v>2124</v>
      </c>
      <c r="B161" s="47" t="s">
        <v>2125</v>
      </c>
      <c r="C161" s="48" t="s">
        <v>2126</v>
      </c>
      <c r="D161" s="49"/>
      <c r="E161" s="50"/>
      <c r="F161" s="397">
        <v>25795.66</v>
      </c>
      <c r="G161" s="397">
        <v>31628.45</v>
      </c>
      <c r="H161" s="59">
        <v>-5832.7900000000009</v>
      </c>
      <c r="I161" s="398">
        <v>-0.18441592932944867</v>
      </c>
      <c r="J161" s="398"/>
      <c r="K161" s="399"/>
      <c r="L161" s="400">
        <v>31628.45</v>
      </c>
      <c r="M161" s="401">
        <v>-5832.7900000000009</v>
      </c>
      <c r="N161" s="402"/>
      <c r="O161" s="400">
        <v>25795.66</v>
      </c>
      <c r="P161" s="401">
        <v>0</v>
      </c>
      <c r="R161" s="403">
        <v>37804.49</v>
      </c>
      <c r="S161" s="403">
        <v>36741.090000000004</v>
      </c>
      <c r="T161" s="59">
        <v>35575.53</v>
      </c>
      <c r="U161" s="59">
        <v>36197.730000000003</v>
      </c>
      <c r="V161" s="59">
        <v>36197.730000000003</v>
      </c>
      <c r="W161" s="59">
        <v>35109.270000000004</v>
      </c>
      <c r="X161" s="59">
        <v>35109.270000000004</v>
      </c>
      <c r="Y161" s="59">
        <v>33726.550000000003</v>
      </c>
      <c r="Z161" s="59">
        <v>32605.37</v>
      </c>
      <c r="AA161" s="59">
        <v>31628.45</v>
      </c>
      <c r="AB161" s="59">
        <v>31628.45</v>
      </c>
      <c r="AC161" s="59">
        <v>31628.45</v>
      </c>
      <c r="AD161" s="59">
        <v>31628.45</v>
      </c>
      <c r="AE161" s="403">
        <v>30178.57</v>
      </c>
      <c r="AF161" s="59">
        <v>30178.57</v>
      </c>
      <c r="AG161" s="59">
        <v>30178.57</v>
      </c>
      <c r="AH161" s="59">
        <v>30178.57</v>
      </c>
      <c r="AI161" s="59">
        <v>30178.57</v>
      </c>
      <c r="AJ161" s="59">
        <v>29059.31</v>
      </c>
      <c r="AK161" s="59">
        <v>25795.66</v>
      </c>
      <c r="AL161" s="59">
        <v>25795.66</v>
      </c>
      <c r="AM161" s="59">
        <v>25795.66</v>
      </c>
      <c r="AN161" s="59">
        <v>25795.66</v>
      </c>
      <c r="AO161" s="59">
        <v>25795.66</v>
      </c>
      <c r="AP161" s="404">
        <v>25795.66</v>
      </c>
      <c r="AQ161" s="397"/>
    </row>
    <row r="162" spans="1:43" outlineLevel="3">
      <c r="A162" s="46" t="s">
        <v>2127</v>
      </c>
      <c r="B162" s="47" t="s">
        <v>2128</v>
      </c>
      <c r="C162" s="48" t="s">
        <v>2129</v>
      </c>
      <c r="D162" s="49"/>
      <c r="E162" s="50"/>
      <c r="F162" s="397">
        <v>17126</v>
      </c>
      <c r="G162" s="397">
        <v>14163</v>
      </c>
      <c r="H162" s="59">
        <v>2963</v>
      </c>
      <c r="I162" s="398">
        <v>0.20920708889359599</v>
      </c>
      <c r="J162" s="398"/>
      <c r="K162" s="399"/>
      <c r="L162" s="400">
        <v>21917.33</v>
      </c>
      <c r="M162" s="401">
        <v>-4791.3300000000017</v>
      </c>
      <c r="N162" s="402"/>
      <c r="O162" s="400">
        <v>21232</v>
      </c>
      <c r="P162" s="401">
        <v>-4106</v>
      </c>
      <c r="R162" s="403">
        <v>5447</v>
      </c>
      <c r="S162" s="403">
        <v>38024.6</v>
      </c>
      <c r="T162" s="59">
        <v>1327.65</v>
      </c>
      <c r="U162" s="59">
        <v>2041</v>
      </c>
      <c r="V162" s="59">
        <v>6600</v>
      </c>
      <c r="W162" s="59">
        <v>4584</v>
      </c>
      <c r="X162" s="59">
        <v>4872</v>
      </c>
      <c r="Y162" s="59">
        <v>8520</v>
      </c>
      <c r="Z162" s="59">
        <v>6384</v>
      </c>
      <c r="AA162" s="59">
        <v>22736</v>
      </c>
      <c r="AB162" s="59">
        <v>28268</v>
      </c>
      <c r="AC162" s="59">
        <v>21917.33</v>
      </c>
      <c r="AD162" s="59">
        <v>14163</v>
      </c>
      <c r="AE162" s="403">
        <v>11908</v>
      </c>
      <c r="AF162" s="59">
        <v>6376</v>
      </c>
      <c r="AG162" s="59">
        <v>13767</v>
      </c>
      <c r="AH162" s="59">
        <v>13967</v>
      </c>
      <c r="AI162" s="59">
        <v>13767</v>
      </c>
      <c r="AJ162" s="59">
        <v>14999</v>
      </c>
      <c r="AK162" s="59">
        <v>16809</v>
      </c>
      <c r="AL162" s="59">
        <v>1928</v>
      </c>
      <c r="AM162" s="59">
        <v>1836</v>
      </c>
      <c r="AN162" s="59">
        <v>21232</v>
      </c>
      <c r="AO162" s="59">
        <v>17126</v>
      </c>
      <c r="AP162" s="404">
        <v>15293</v>
      </c>
      <c r="AQ162" s="397"/>
    </row>
    <row r="163" spans="1:43" outlineLevel="3">
      <c r="A163" s="46" t="s">
        <v>2130</v>
      </c>
      <c r="B163" s="47" t="s">
        <v>2131</v>
      </c>
      <c r="C163" s="48" t="s">
        <v>2132</v>
      </c>
      <c r="D163" s="49"/>
      <c r="E163" s="50"/>
      <c r="F163" s="397">
        <v>-18260.002</v>
      </c>
      <c r="G163" s="397">
        <v>-14163</v>
      </c>
      <c r="H163" s="59">
        <v>-4097.0020000000004</v>
      </c>
      <c r="I163" s="398">
        <v>-0.28927501235613928</v>
      </c>
      <c r="J163" s="398"/>
      <c r="K163" s="399"/>
      <c r="L163" s="400">
        <v>-22653.002</v>
      </c>
      <c r="M163" s="401">
        <v>4393</v>
      </c>
      <c r="N163" s="402"/>
      <c r="O163" s="400">
        <v>-22366.002</v>
      </c>
      <c r="P163" s="401">
        <v>4106</v>
      </c>
      <c r="R163" s="403">
        <v>-5447</v>
      </c>
      <c r="S163" s="403">
        <v>-39227.002</v>
      </c>
      <c r="T163" s="59">
        <v>-2096.652</v>
      </c>
      <c r="U163" s="59">
        <v>-2041</v>
      </c>
      <c r="V163" s="59">
        <v>-7369.0020000000004</v>
      </c>
      <c r="W163" s="59">
        <v>-5353.0020000000004</v>
      </c>
      <c r="X163" s="59">
        <v>-4872</v>
      </c>
      <c r="Y163" s="59">
        <v>-9289.0020000000004</v>
      </c>
      <c r="Z163" s="59">
        <v>-7153.0020000000004</v>
      </c>
      <c r="AA163" s="59">
        <v>-22736</v>
      </c>
      <c r="AB163" s="59">
        <v>-29037.002</v>
      </c>
      <c r="AC163" s="59">
        <v>-22653.002</v>
      </c>
      <c r="AD163" s="59">
        <v>-14163</v>
      </c>
      <c r="AE163" s="403">
        <v>-12677.002</v>
      </c>
      <c r="AF163" s="59">
        <v>-7145.0020000000004</v>
      </c>
      <c r="AG163" s="59">
        <v>-13767</v>
      </c>
      <c r="AH163" s="59">
        <v>-14536.002</v>
      </c>
      <c r="AI163" s="59">
        <v>-14536.002</v>
      </c>
      <c r="AJ163" s="59">
        <v>-13637.002</v>
      </c>
      <c r="AK163" s="59">
        <v>-14198.002</v>
      </c>
      <c r="AL163" s="59">
        <v>-2970.002</v>
      </c>
      <c r="AM163" s="59">
        <v>-1836</v>
      </c>
      <c r="AN163" s="59">
        <v>-22366.002</v>
      </c>
      <c r="AO163" s="59">
        <v>-18260.002</v>
      </c>
      <c r="AP163" s="404">
        <v>-16059.002</v>
      </c>
      <c r="AQ163" s="397"/>
    </row>
    <row r="164" spans="1:43" outlineLevel="3">
      <c r="A164" s="46" t="s">
        <v>2133</v>
      </c>
      <c r="B164" s="47" t="s">
        <v>2134</v>
      </c>
      <c r="C164" s="48" t="s">
        <v>2135</v>
      </c>
      <c r="D164" s="49"/>
      <c r="E164" s="50"/>
      <c r="F164" s="397">
        <v>30716.74</v>
      </c>
      <c r="G164" s="397">
        <v>47987.73</v>
      </c>
      <c r="H164" s="59">
        <v>-17270.990000000002</v>
      </c>
      <c r="I164" s="398">
        <v>-0.35990429220136066</v>
      </c>
      <c r="J164" s="398"/>
      <c r="K164" s="399"/>
      <c r="L164" s="400">
        <v>70545.39</v>
      </c>
      <c r="M164" s="401">
        <v>-39828.649999999994</v>
      </c>
      <c r="N164" s="402"/>
      <c r="O164" s="400">
        <v>42889.98</v>
      </c>
      <c r="P164" s="401">
        <v>-12173.240000000002</v>
      </c>
      <c r="R164" s="403">
        <v>107431.58</v>
      </c>
      <c r="S164" s="403">
        <v>103629.03</v>
      </c>
      <c r="T164" s="59">
        <v>56785.279999999999</v>
      </c>
      <c r="U164" s="59">
        <v>51433.270000000004</v>
      </c>
      <c r="V164" s="59">
        <v>32116.11</v>
      </c>
      <c r="W164" s="59">
        <v>17849.93</v>
      </c>
      <c r="X164" s="59">
        <v>8025.42</v>
      </c>
      <c r="Y164" s="59">
        <v>103343.58</v>
      </c>
      <c r="Z164" s="59">
        <v>51419.16</v>
      </c>
      <c r="AA164" s="59">
        <v>88598.650000000009</v>
      </c>
      <c r="AB164" s="59">
        <v>42027.41</v>
      </c>
      <c r="AC164" s="59">
        <v>70545.39</v>
      </c>
      <c r="AD164" s="59">
        <v>47987.73</v>
      </c>
      <c r="AE164" s="403">
        <v>50452.28</v>
      </c>
      <c r="AF164" s="59">
        <v>11537.77</v>
      </c>
      <c r="AG164" s="59">
        <v>5437.84</v>
      </c>
      <c r="AH164" s="59">
        <v>2839.64</v>
      </c>
      <c r="AI164" s="59">
        <v>3211.79</v>
      </c>
      <c r="AJ164" s="59">
        <v>2858.71</v>
      </c>
      <c r="AK164" s="59">
        <v>399224.92</v>
      </c>
      <c r="AL164" s="59">
        <v>364231.67</v>
      </c>
      <c r="AM164" s="59">
        <v>85532.77</v>
      </c>
      <c r="AN164" s="59">
        <v>42889.98</v>
      </c>
      <c r="AO164" s="59">
        <v>30716.74</v>
      </c>
      <c r="AP164" s="404">
        <v>11100780.33</v>
      </c>
      <c r="AQ164" s="397"/>
    </row>
    <row r="165" spans="1:43" outlineLevel="3">
      <c r="A165" s="46" t="s">
        <v>2136</v>
      </c>
      <c r="B165" s="47" t="s">
        <v>1426</v>
      </c>
      <c r="C165" s="48" t="s">
        <v>2137</v>
      </c>
      <c r="D165" s="49"/>
      <c r="E165" s="50"/>
      <c r="F165" s="397">
        <v>55378.398000000001</v>
      </c>
      <c r="G165" s="397">
        <v>79616.179999999993</v>
      </c>
      <c r="H165" s="59">
        <v>-24237.781999999992</v>
      </c>
      <c r="I165" s="398">
        <v>-0.30443286779144635</v>
      </c>
      <c r="J165" s="398"/>
      <c r="K165" s="399"/>
      <c r="L165" s="400">
        <v>101438.16800000001</v>
      </c>
      <c r="M165" s="401">
        <v>-46059.770000000004</v>
      </c>
      <c r="N165" s="402"/>
      <c r="O165" s="400">
        <v>67551.638000000006</v>
      </c>
      <c r="P165" s="401">
        <v>-12173.240000000005</v>
      </c>
      <c r="R165" s="403">
        <v>145236.07</v>
      </c>
      <c r="S165" s="403">
        <v>139167.71799999999</v>
      </c>
      <c r="T165" s="59">
        <v>91591.80799999999</v>
      </c>
      <c r="U165" s="59">
        <v>87631</v>
      </c>
      <c r="V165" s="59">
        <v>67544.838000000003</v>
      </c>
      <c r="W165" s="59">
        <v>52190.198000000004</v>
      </c>
      <c r="X165" s="59">
        <v>43134.69</v>
      </c>
      <c r="Y165" s="59">
        <v>136291.29800000001</v>
      </c>
      <c r="Z165" s="59">
        <v>83255.527999999991</v>
      </c>
      <c r="AA165" s="59">
        <v>120227.1</v>
      </c>
      <c r="AB165" s="59">
        <v>72886.858000000007</v>
      </c>
      <c r="AC165" s="59">
        <v>101438.16800000001</v>
      </c>
      <c r="AD165" s="59">
        <v>79616.179999999993</v>
      </c>
      <c r="AE165" s="403">
        <v>79861.847999999998</v>
      </c>
      <c r="AF165" s="59">
        <v>40947.338000000003</v>
      </c>
      <c r="AG165" s="59">
        <v>35616.410000000003</v>
      </c>
      <c r="AH165" s="59">
        <v>32449.207999999999</v>
      </c>
      <c r="AI165" s="59">
        <v>32621.358</v>
      </c>
      <c r="AJ165" s="59">
        <v>33280.017999999996</v>
      </c>
      <c r="AK165" s="59">
        <v>427631.57799999998</v>
      </c>
      <c r="AL165" s="59">
        <v>388985.32799999998</v>
      </c>
      <c r="AM165" s="59">
        <v>111328.43000000001</v>
      </c>
      <c r="AN165" s="59">
        <v>67551.638000000006</v>
      </c>
      <c r="AO165" s="59">
        <v>55378.398000000001</v>
      </c>
      <c r="AP165" s="404">
        <v>11125809.988</v>
      </c>
      <c r="AQ165" s="397"/>
    </row>
    <row r="166" spans="1:43" s="471" customFormat="1">
      <c r="A166" s="228"/>
      <c r="B166" s="476"/>
      <c r="C166" s="525"/>
      <c r="D166" s="229"/>
      <c r="E166" s="245"/>
      <c r="F166" s="232"/>
      <c r="G166" s="232"/>
      <c r="H166" s="473">
        <v>0</v>
      </c>
      <c r="I166" s="144">
        <v>0</v>
      </c>
      <c r="J166" s="496"/>
      <c r="K166" s="497"/>
      <c r="L166" s="473"/>
      <c r="M166" s="475">
        <v>0</v>
      </c>
      <c r="N166" s="468"/>
      <c r="O166" s="473"/>
      <c r="P166" s="475">
        <v>0</v>
      </c>
      <c r="Q166" s="478"/>
      <c r="R166" s="469"/>
      <c r="S166" s="469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469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470"/>
    </row>
    <row r="167" spans="1:43" s="471" customFormat="1" outlineLevel="2">
      <c r="A167" s="228" t="s">
        <v>2138</v>
      </c>
      <c r="B167" s="476" t="s">
        <v>2139</v>
      </c>
      <c r="C167" s="525" t="s">
        <v>2140</v>
      </c>
      <c r="D167" s="229"/>
      <c r="E167" s="245"/>
      <c r="F167" s="232">
        <v>2538.4700000000003</v>
      </c>
      <c r="G167" s="232">
        <v>87344.95</v>
      </c>
      <c r="H167" s="473">
        <v>-84806.48</v>
      </c>
      <c r="I167" s="144">
        <v>-0.97093741538577782</v>
      </c>
      <c r="J167" s="496"/>
      <c r="K167" s="497"/>
      <c r="L167" s="473">
        <v>170921.43</v>
      </c>
      <c r="M167" s="475">
        <v>-168382.96</v>
      </c>
      <c r="N167" s="468"/>
      <c r="O167" s="473">
        <v>8778.81</v>
      </c>
      <c r="P167" s="475">
        <v>-6240.3399999999992</v>
      </c>
      <c r="Q167" s="478"/>
      <c r="R167" s="469">
        <v>345516.37</v>
      </c>
      <c r="S167" s="469">
        <v>180205.34</v>
      </c>
      <c r="T167" s="232">
        <v>181924.32</v>
      </c>
      <c r="U167" s="232">
        <v>531063.35</v>
      </c>
      <c r="V167" s="232">
        <v>530534.53</v>
      </c>
      <c r="W167" s="232">
        <v>263934.28000000003</v>
      </c>
      <c r="X167" s="232">
        <v>92187.13</v>
      </c>
      <c r="Y167" s="232">
        <v>318846.99</v>
      </c>
      <c r="Z167" s="232">
        <v>305405.03999999998</v>
      </c>
      <c r="AA167" s="232">
        <v>180056.26</v>
      </c>
      <c r="AB167" s="232">
        <v>305335.66000000003</v>
      </c>
      <c r="AC167" s="232">
        <v>170921.43</v>
      </c>
      <c r="AD167" s="232">
        <v>87344.95</v>
      </c>
      <c r="AE167" s="469">
        <v>86056.78</v>
      </c>
      <c r="AF167" s="232">
        <v>87848.150000000009</v>
      </c>
      <c r="AG167" s="232">
        <v>24008.670000000002</v>
      </c>
      <c r="AH167" s="232">
        <v>9659.25</v>
      </c>
      <c r="AI167" s="232">
        <v>4617.68</v>
      </c>
      <c r="AJ167" s="232">
        <v>3627.6</v>
      </c>
      <c r="AK167" s="232">
        <v>20935.7</v>
      </c>
      <c r="AL167" s="232">
        <v>14615.45</v>
      </c>
      <c r="AM167" s="232">
        <v>11899.37</v>
      </c>
      <c r="AN167" s="232">
        <v>8778.81</v>
      </c>
      <c r="AO167" s="232">
        <v>2538.4700000000003</v>
      </c>
      <c r="AP167" s="470">
        <v>0</v>
      </c>
    </row>
    <row r="168" spans="1:43" outlineLevel="3">
      <c r="A168" s="46" t="s">
        <v>2141</v>
      </c>
      <c r="B168" s="47" t="s">
        <v>1428</v>
      </c>
      <c r="C168" s="48" t="s">
        <v>2142</v>
      </c>
      <c r="D168" s="49"/>
      <c r="E168" s="50"/>
      <c r="F168" s="397">
        <v>2538.4700000000003</v>
      </c>
      <c r="G168" s="397">
        <v>87344.95</v>
      </c>
      <c r="H168" s="59">
        <v>-84806.48</v>
      </c>
      <c r="I168" s="398">
        <v>-0.97093741538577782</v>
      </c>
      <c r="J168" s="398"/>
      <c r="K168" s="399"/>
      <c r="L168" s="400">
        <v>170921.43</v>
      </c>
      <c r="M168" s="401">
        <v>-168382.96</v>
      </c>
      <c r="N168" s="402"/>
      <c r="O168" s="400">
        <v>8778.81</v>
      </c>
      <c r="P168" s="401">
        <v>-6240.3399999999992</v>
      </c>
      <c r="R168" s="403">
        <v>345516.37</v>
      </c>
      <c r="S168" s="403">
        <v>180205.34</v>
      </c>
      <c r="T168" s="59">
        <v>181924.32</v>
      </c>
      <c r="U168" s="59">
        <v>531063.35</v>
      </c>
      <c r="V168" s="59">
        <v>530534.53</v>
      </c>
      <c r="W168" s="59">
        <v>263934.28000000003</v>
      </c>
      <c r="X168" s="59">
        <v>92187.13</v>
      </c>
      <c r="Y168" s="59">
        <v>318846.99</v>
      </c>
      <c r="Z168" s="59">
        <v>305405.03999999998</v>
      </c>
      <c r="AA168" s="59">
        <v>180056.26</v>
      </c>
      <c r="AB168" s="59">
        <v>305335.66000000003</v>
      </c>
      <c r="AC168" s="59">
        <v>170921.43</v>
      </c>
      <c r="AD168" s="59">
        <v>87344.95</v>
      </c>
      <c r="AE168" s="403">
        <v>86056.78</v>
      </c>
      <c r="AF168" s="59">
        <v>87848.150000000009</v>
      </c>
      <c r="AG168" s="59">
        <v>24008.670000000002</v>
      </c>
      <c r="AH168" s="59">
        <v>9659.25</v>
      </c>
      <c r="AI168" s="59">
        <v>4617.68</v>
      </c>
      <c r="AJ168" s="59">
        <v>3627.6</v>
      </c>
      <c r="AK168" s="59">
        <v>20935.7</v>
      </c>
      <c r="AL168" s="59">
        <v>14615.45</v>
      </c>
      <c r="AM168" s="59">
        <v>11899.37</v>
      </c>
      <c r="AN168" s="59">
        <v>8778.81</v>
      </c>
      <c r="AO168" s="59">
        <v>2538.4700000000003</v>
      </c>
      <c r="AP168" s="404">
        <v>0</v>
      </c>
      <c r="AQ168" s="397"/>
    </row>
    <row r="169" spans="1:43" s="471" customFormat="1">
      <c r="A169" s="228"/>
      <c r="B169" s="526"/>
      <c r="C169" s="525"/>
      <c r="D169" s="229"/>
      <c r="E169" s="245"/>
      <c r="F169" s="232"/>
      <c r="G169" s="232"/>
      <c r="H169" s="473">
        <v>0</v>
      </c>
      <c r="I169" s="144">
        <v>0</v>
      </c>
      <c r="J169" s="496"/>
      <c r="K169" s="497"/>
      <c r="L169" s="473"/>
      <c r="M169" s="475">
        <v>0</v>
      </c>
      <c r="N169" s="468"/>
      <c r="O169" s="473"/>
      <c r="P169" s="475">
        <v>0</v>
      </c>
      <c r="Q169" s="478"/>
      <c r="R169" s="469"/>
      <c r="S169" s="469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469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470"/>
    </row>
    <row r="170" spans="1:43" s="471" customFormat="1" outlineLevel="2">
      <c r="A170" s="228" t="s">
        <v>2143</v>
      </c>
      <c r="B170" s="476" t="s">
        <v>1434</v>
      </c>
      <c r="C170" s="525" t="s">
        <v>2144</v>
      </c>
      <c r="D170" s="229"/>
      <c r="E170" s="245"/>
      <c r="F170" s="232">
        <v>0</v>
      </c>
      <c r="G170" s="232">
        <v>0</v>
      </c>
      <c r="H170" s="473">
        <v>0</v>
      </c>
      <c r="I170" s="144">
        <v>0</v>
      </c>
      <c r="J170" s="496"/>
      <c r="K170" s="497"/>
      <c r="L170" s="473">
        <v>0</v>
      </c>
      <c r="M170" s="475">
        <v>0</v>
      </c>
      <c r="N170" s="468"/>
      <c r="O170" s="473">
        <v>0</v>
      </c>
      <c r="P170" s="475">
        <v>0</v>
      </c>
      <c r="Q170" s="478"/>
      <c r="R170" s="469">
        <v>0</v>
      </c>
      <c r="S170" s="469">
        <v>0</v>
      </c>
      <c r="T170" s="232">
        <v>0</v>
      </c>
      <c r="U170" s="232">
        <v>0</v>
      </c>
      <c r="V170" s="232">
        <v>0</v>
      </c>
      <c r="W170" s="232">
        <v>0</v>
      </c>
      <c r="X170" s="232">
        <v>0</v>
      </c>
      <c r="Y170" s="232">
        <v>0</v>
      </c>
      <c r="Z170" s="232">
        <v>0</v>
      </c>
      <c r="AA170" s="232">
        <v>0</v>
      </c>
      <c r="AB170" s="232">
        <v>0</v>
      </c>
      <c r="AC170" s="232">
        <v>0</v>
      </c>
      <c r="AD170" s="232">
        <v>0</v>
      </c>
      <c r="AE170" s="469">
        <v>0</v>
      </c>
      <c r="AF170" s="232">
        <v>0</v>
      </c>
      <c r="AG170" s="232">
        <v>0</v>
      </c>
      <c r="AH170" s="232">
        <v>0</v>
      </c>
      <c r="AI170" s="232">
        <v>0</v>
      </c>
      <c r="AJ170" s="232">
        <v>0</v>
      </c>
      <c r="AK170" s="232">
        <v>0</v>
      </c>
      <c r="AL170" s="232">
        <v>0</v>
      </c>
      <c r="AM170" s="232">
        <v>0</v>
      </c>
      <c r="AN170" s="232">
        <v>0</v>
      </c>
      <c r="AO170" s="232">
        <v>0</v>
      </c>
      <c r="AP170" s="470">
        <v>0</v>
      </c>
    </row>
    <row r="171" spans="1:43">
      <c r="A171" s="228"/>
      <c r="B171" s="476"/>
      <c r="C171" s="525"/>
      <c r="D171" s="229"/>
      <c r="E171" s="245"/>
      <c r="F171" s="232"/>
      <c r="G171" s="232"/>
      <c r="H171" s="473">
        <v>0</v>
      </c>
      <c r="I171" s="144">
        <v>0</v>
      </c>
      <c r="J171" s="496"/>
      <c r="K171" s="497"/>
      <c r="L171" s="473"/>
      <c r="M171" s="475">
        <v>0</v>
      </c>
      <c r="N171" s="468"/>
      <c r="O171" s="473"/>
      <c r="P171" s="475">
        <v>0</v>
      </c>
      <c r="Q171" s="478"/>
      <c r="R171" s="469"/>
      <c r="S171" s="469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469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470"/>
    </row>
    <row r="172" spans="1:43" outlineLevel="2">
      <c r="A172" s="228" t="s">
        <v>2145</v>
      </c>
      <c r="B172" s="476" t="s">
        <v>2146</v>
      </c>
      <c r="C172" s="525" t="s">
        <v>2147</v>
      </c>
      <c r="D172" s="229"/>
      <c r="E172" s="245"/>
      <c r="F172" s="232">
        <v>24011730.953000002</v>
      </c>
      <c r="G172" s="232">
        <v>18873916.98</v>
      </c>
      <c r="H172" s="473">
        <v>5137813.9730000012</v>
      </c>
      <c r="I172" s="144">
        <v>0.27221768424881571</v>
      </c>
      <c r="J172" s="496"/>
      <c r="K172" s="497"/>
      <c r="L172" s="473">
        <v>14596466.99</v>
      </c>
      <c r="M172" s="475">
        <v>9415263.9630000014</v>
      </c>
      <c r="N172" s="468"/>
      <c r="O172" s="473">
        <v>19990646.440000001</v>
      </c>
      <c r="P172" s="475">
        <v>4021084.5130000003</v>
      </c>
      <c r="Q172" s="478"/>
      <c r="R172" s="469">
        <v>17650222.289999999</v>
      </c>
      <c r="S172" s="469">
        <v>13897395.734999999</v>
      </c>
      <c r="T172" s="232">
        <v>15722505.470000001</v>
      </c>
      <c r="U172" s="232">
        <v>18930718.925999999</v>
      </c>
      <c r="V172" s="232">
        <v>14180583.550000001</v>
      </c>
      <c r="W172" s="232">
        <v>13643531.140000001</v>
      </c>
      <c r="X172" s="232">
        <v>24466220.100000001</v>
      </c>
      <c r="Y172" s="232">
        <v>17096278.489999998</v>
      </c>
      <c r="Z172" s="232">
        <v>17884541.440000001</v>
      </c>
      <c r="AA172" s="232">
        <v>15890324.07</v>
      </c>
      <c r="AB172" s="232">
        <v>16231193.6</v>
      </c>
      <c r="AC172" s="232">
        <v>14596466.99</v>
      </c>
      <c r="AD172" s="232">
        <v>18873916.98</v>
      </c>
      <c r="AE172" s="469">
        <v>18016787.631999999</v>
      </c>
      <c r="AF172" s="232">
        <v>15421334.843</v>
      </c>
      <c r="AG172" s="232">
        <v>17808358.002999999</v>
      </c>
      <c r="AH172" s="232">
        <v>16272433.763</v>
      </c>
      <c r="AI172" s="232">
        <v>16255389.793</v>
      </c>
      <c r="AJ172" s="232">
        <v>20526810.263</v>
      </c>
      <c r="AK172" s="232">
        <v>9183153.3499999996</v>
      </c>
      <c r="AL172" s="232">
        <v>17646156.34</v>
      </c>
      <c r="AM172" s="232">
        <v>18853672.34</v>
      </c>
      <c r="AN172" s="232">
        <v>19990646.440000001</v>
      </c>
      <c r="AO172" s="232">
        <v>24011730.953000002</v>
      </c>
      <c r="AP172" s="470">
        <v>113480.41</v>
      </c>
    </row>
    <row r="173" spans="1:43" outlineLevel="3">
      <c r="A173" s="46" t="s">
        <v>2148</v>
      </c>
      <c r="B173" s="47" t="s">
        <v>2149</v>
      </c>
      <c r="C173" s="48" t="s">
        <v>2150</v>
      </c>
      <c r="D173" s="49"/>
      <c r="E173" s="50"/>
      <c r="F173" s="397">
        <v>128921.76000000001</v>
      </c>
      <c r="G173" s="397">
        <v>136492.48000000001</v>
      </c>
      <c r="H173" s="59">
        <v>-7570.7200000000012</v>
      </c>
      <c r="I173" s="398">
        <v>-5.5466205903797784E-2</v>
      </c>
      <c r="J173" s="398"/>
      <c r="K173" s="399"/>
      <c r="L173" s="400">
        <v>131136.22</v>
      </c>
      <c r="M173" s="401">
        <v>-2214.4599999999919</v>
      </c>
      <c r="N173" s="402"/>
      <c r="O173" s="400">
        <v>44079.13</v>
      </c>
      <c r="P173" s="401">
        <v>84842.63</v>
      </c>
      <c r="R173" s="403">
        <v>1070073.6399999999</v>
      </c>
      <c r="S173" s="403">
        <v>-647989.79</v>
      </c>
      <c r="T173" s="59">
        <v>254637.64</v>
      </c>
      <c r="U173" s="59">
        <v>164192.33000000002</v>
      </c>
      <c r="V173" s="59">
        <v>138706.99</v>
      </c>
      <c r="W173" s="59">
        <v>122704.49</v>
      </c>
      <c r="X173" s="59">
        <v>153559.92000000001</v>
      </c>
      <c r="Y173" s="59">
        <v>178748.43</v>
      </c>
      <c r="Z173" s="59">
        <v>194338.36000000002</v>
      </c>
      <c r="AA173" s="59">
        <v>153936.67000000001</v>
      </c>
      <c r="AB173" s="59">
        <v>140441.37</v>
      </c>
      <c r="AC173" s="59">
        <v>131136.22</v>
      </c>
      <c r="AD173" s="59">
        <v>136492.48000000001</v>
      </c>
      <c r="AE173" s="403">
        <v>161925.54</v>
      </c>
      <c r="AF173" s="59">
        <v>100118.68000000001</v>
      </c>
      <c r="AG173" s="59">
        <v>236817.24</v>
      </c>
      <c r="AH173" s="59">
        <v>125022.47</v>
      </c>
      <c r="AI173" s="59">
        <v>145746.92000000001</v>
      </c>
      <c r="AJ173" s="59">
        <v>79142.7</v>
      </c>
      <c r="AK173" s="59">
        <v>114330.64</v>
      </c>
      <c r="AL173" s="59">
        <v>86589.67</v>
      </c>
      <c r="AM173" s="59">
        <v>78079.820000000007</v>
      </c>
      <c r="AN173" s="59">
        <v>44079.13</v>
      </c>
      <c r="AO173" s="59">
        <v>128921.76000000001</v>
      </c>
      <c r="AP173" s="404">
        <v>0</v>
      </c>
      <c r="AQ173" s="397"/>
    </row>
    <row r="174" spans="1:43" outlineLevel="3">
      <c r="A174" s="46" t="s">
        <v>2151</v>
      </c>
      <c r="B174" s="47" t="s">
        <v>2152</v>
      </c>
      <c r="C174" s="48" t="s">
        <v>2153</v>
      </c>
      <c r="D174" s="49"/>
      <c r="E174" s="50"/>
      <c r="F174" s="397">
        <v>55.38</v>
      </c>
      <c r="G174" s="397">
        <v>6434.6100000000006</v>
      </c>
      <c r="H174" s="59">
        <v>-6379.2300000000005</v>
      </c>
      <c r="I174" s="398">
        <v>-0.99139341778289591</v>
      </c>
      <c r="J174" s="398"/>
      <c r="K174" s="399"/>
      <c r="L174" s="400">
        <v>385152.4</v>
      </c>
      <c r="M174" s="401">
        <v>-385097.02</v>
      </c>
      <c r="N174" s="402"/>
      <c r="O174" s="400">
        <v>53.01</v>
      </c>
      <c r="P174" s="401">
        <v>2.3700000000000045</v>
      </c>
      <c r="R174" s="403">
        <v>148.02000000000001</v>
      </c>
      <c r="S174" s="403">
        <v>153.31</v>
      </c>
      <c r="T174" s="59">
        <v>1641.16</v>
      </c>
      <c r="U174" s="59">
        <v>0.02</v>
      </c>
      <c r="V174" s="59">
        <v>67.290000000000006</v>
      </c>
      <c r="W174" s="59">
        <v>399.54</v>
      </c>
      <c r="X174" s="59">
        <v>9294.32</v>
      </c>
      <c r="Y174" s="59">
        <v>10528.69</v>
      </c>
      <c r="Z174" s="59">
        <v>3595.58</v>
      </c>
      <c r="AA174" s="59">
        <v>23.38</v>
      </c>
      <c r="AB174" s="59">
        <v>435.77</v>
      </c>
      <c r="AC174" s="59">
        <v>385152.4</v>
      </c>
      <c r="AD174" s="59">
        <v>6434.6100000000006</v>
      </c>
      <c r="AE174" s="403">
        <v>161.24</v>
      </c>
      <c r="AF174" s="59">
        <v>6156.46</v>
      </c>
      <c r="AG174" s="59">
        <v>0.02</v>
      </c>
      <c r="AH174" s="59">
        <v>111.68</v>
      </c>
      <c r="AI174" s="59">
        <v>2.6</v>
      </c>
      <c r="AJ174" s="59">
        <v>0.02</v>
      </c>
      <c r="AK174" s="59">
        <v>0.02</v>
      </c>
      <c r="AL174" s="59">
        <v>0.02</v>
      </c>
      <c r="AM174" s="59">
        <v>5504.53</v>
      </c>
      <c r="AN174" s="59">
        <v>53.01</v>
      </c>
      <c r="AO174" s="59">
        <v>55.38</v>
      </c>
      <c r="AP174" s="404">
        <v>991422.12</v>
      </c>
      <c r="AQ174" s="397"/>
    </row>
    <row r="175" spans="1:43" outlineLevel="3">
      <c r="A175" s="46" t="s">
        <v>2154</v>
      </c>
      <c r="B175" s="47" t="s">
        <v>2155</v>
      </c>
      <c r="C175" s="48" t="s">
        <v>2156</v>
      </c>
      <c r="D175" s="49"/>
      <c r="E175" s="50"/>
      <c r="F175" s="397">
        <v>564722.80000000005</v>
      </c>
      <c r="G175" s="397">
        <v>789087.93</v>
      </c>
      <c r="H175" s="59">
        <v>-224365.13</v>
      </c>
      <c r="I175" s="398">
        <v>-0.2843347635541707</v>
      </c>
      <c r="J175" s="398"/>
      <c r="K175" s="399"/>
      <c r="L175" s="400">
        <v>2371469.7400000002</v>
      </c>
      <c r="M175" s="401">
        <v>-1806746.9400000002</v>
      </c>
      <c r="N175" s="402"/>
      <c r="O175" s="400">
        <v>1362831.23</v>
      </c>
      <c r="P175" s="401">
        <v>-798108.42999999993</v>
      </c>
      <c r="R175" s="403">
        <v>1046504.56</v>
      </c>
      <c r="S175" s="403">
        <v>682077.95000000007</v>
      </c>
      <c r="T175" s="59">
        <v>711572.01</v>
      </c>
      <c r="U175" s="59">
        <v>1672656.9100000001</v>
      </c>
      <c r="V175" s="59">
        <v>654309.76</v>
      </c>
      <c r="W175" s="59">
        <v>737122.56</v>
      </c>
      <c r="X175" s="59">
        <v>1241034.6000000001</v>
      </c>
      <c r="Y175" s="59">
        <v>615995.56000000006</v>
      </c>
      <c r="Z175" s="59">
        <v>1445618.99</v>
      </c>
      <c r="AA175" s="59">
        <v>688919.13</v>
      </c>
      <c r="AB175" s="59">
        <v>779558.6</v>
      </c>
      <c r="AC175" s="59">
        <v>2371469.7400000002</v>
      </c>
      <c r="AD175" s="59">
        <v>789087.93</v>
      </c>
      <c r="AE175" s="403">
        <v>948528.52</v>
      </c>
      <c r="AF175" s="59">
        <v>1050952.8400000001</v>
      </c>
      <c r="AG175" s="59">
        <v>1066027.6599999999</v>
      </c>
      <c r="AH175" s="59">
        <v>873819.75</v>
      </c>
      <c r="AI175" s="59">
        <v>627306.70000000007</v>
      </c>
      <c r="AJ175" s="59">
        <v>949437.46</v>
      </c>
      <c r="AK175" s="59">
        <v>764199.22</v>
      </c>
      <c r="AL175" s="59">
        <v>772782.95000000007</v>
      </c>
      <c r="AM175" s="59">
        <v>1153084.45</v>
      </c>
      <c r="AN175" s="59">
        <v>1362831.23</v>
      </c>
      <c r="AO175" s="59">
        <v>564722.80000000005</v>
      </c>
      <c r="AP175" s="404">
        <v>1801901.33</v>
      </c>
      <c r="AQ175" s="397"/>
    </row>
    <row r="176" spans="1:43" outlineLevel="3">
      <c r="A176" s="46" t="s">
        <v>2157</v>
      </c>
      <c r="B176" s="47" t="s">
        <v>2158</v>
      </c>
      <c r="C176" s="48" t="s">
        <v>2159</v>
      </c>
      <c r="D176" s="49"/>
      <c r="E176" s="50"/>
      <c r="F176" s="397">
        <v>0</v>
      </c>
      <c r="G176" s="397">
        <v>0</v>
      </c>
      <c r="H176" s="59">
        <v>0</v>
      </c>
      <c r="I176" s="398">
        <v>0</v>
      </c>
      <c r="J176" s="398"/>
      <c r="K176" s="399"/>
      <c r="L176" s="400">
        <v>0</v>
      </c>
      <c r="M176" s="401">
        <v>0</v>
      </c>
      <c r="N176" s="402"/>
      <c r="O176" s="400">
        <v>0</v>
      </c>
      <c r="P176" s="401">
        <v>0</v>
      </c>
      <c r="R176" s="403">
        <v>0</v>
      </c>
      <c r="S176" s="403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403">
        <v>0</v>
      </c>
      <c r="AF176" s="59">
        <v>0</v>
      </c>
      <c r="AG176" s="59">
        <v>1672808.1</v>
      </c>
      <c r="AH176" s="59">
        <v>1672808.1</v>
      </c>
      <c r="AI176" s="59">
        <v>0</v>
      </c>
      <c r="AJ176" s="59">
        <v>1781608.62</v>
      </c>
      <c r="AK176" s="59">
        <v>0</v>
      </c>
      <c r="AL176" s="59">
        <v>0</v>
      </c>
      <c r="AM176" s="59">
        <v>0</v>
      </c>
      <c r="AN176" s="59">
        <v>0</v>
      </c>
      <c r="AO176" s="59">
        <v>0</v>
      </c>
      <c r="AP176" s="404">
        <v>0</v>
      </c>
      <c r="AQ176" s="397"/>
    </row>
    <row r="177" spans="1:43" outlineLevel="3">
      <c r="A177" s="46" t="s">
        <v>2160</v>
      </c>
      <c r="B177" s="47" t="s">
        <v>2161</v>
      </c>
      <c r="C177" s="48" t="s">
        <v>2162</v>
      </c>
      <c r="D177" s="49"/>
      <c r="E177" s="50"/>
      <c r="F177" s="397">
        <v>112806.90000000001</v>
      </c>
      <c r="G177" s="397">
        <v>118317.94</v>
      </c>
      <c r="H177" s="59">
        <v>-5511.0399999999936</v>
      </c>
      <c r="I177" s="398">
        <v>-4.6578228119928337E-2</v>
      </c>
      <c r="J177" s="398"/>
      <c r="K177" s="399"/>
      <c r="L177" s="400">
        <v>70230.12</v>
      </c>
      <c r="M177" s="401">
        <v>42576.780000000013</v>
      </c>
      <c r="N177" s="402"/>
      <c r="O177" s="400">
        <v>132819.32</v>
      </c>
      <c r="P177" s="401">
        <v>-20012.419999999998</v>
      </c>
      <c r="R177" s="403">
        <v>63440.25</v>
      </c>
      <c r="S177" s="403">
        <v>142655.54</v>
      </c>
      <c r="T177" s="59">
        <v>107087.7</v>
      </c>
      <c r="U177" s="59">
        <v>174875.39</v>
      </c>
      <c r="V177" s="59">
        <v>118401.69</v>
      </c>
      <c r="W177" s="59">
        <v>105008.02</v>
      </c>
      <c r="X177" s="59">
        <v>196140.53</v>
      </c>
      <c r="Y177" s="59">
        <v>103748.33</v>
      </c>
      <c r="Z177" s="59">
        <v>111344.05</v>
      </c>
      <c r="AA177" s="59">
        <v>159122.03</v>
      </c>
      <c r="AB177" s="59">
        <v>93621.05</v>
      </c>
      <c r="AC177" s="59">
        <v>70230.12</v>
      </c>
      <c r="AD177" s="59">
        <v>118317.94</v>
      </c>
      <c r="AE177" s="403">
        <v>128688.87000000001</v>
      </c>
      <c r="AF177" s="59">
        <v>123515.77</v>
      </c>
      <c r="AG177" s="59">
        <v>227602.56</v>
      </c>
      <c r="AH177" s="59">
        <v>117619.74</v>
      </c>
      <c r="AI177" s="59">
        <v>51769.73</v>
      </c>
      <c r="AJ177" s="59">
        <v>116301.46</v>
      </c>
      <c r="AK177" s="59">
        <v>82886.06</v>
      </c>
      <c r="AL177" s="59">
        <v>109712.67</v>
      </c>
      <c r="AM177" s="59">
        <v>108256.03</v>
      </c>
      <c r="AN177" s="59">
        <v>132819.32</v>
      </c>
      <c r="AO177" s="59">
        <v>112806.90000000001</v>
      </c>
      <c r="AP177" s="404">
        <v>0</v>
      </c>
      <c r="AQ177" s="397"/>
    </row>
    <row r="178" spans="1:43" outlineLevel="3">
      <c r="A178" s="46" t="s">
        <v>2163</v>
      </c>
      <c r="B178" s="47" t="s">
        <v>1437</v>
      </c>
      <c r="C178" s="48" t="s">
        <v>2164</v>
      </c>
      <c r="D178" s="49"/>
      <c r="E178" s="50"/>
      <c r="F178" s="397">
        <v>24818237.793000001</v>
      </c>
      <c r="G178" s="397">
        <v>19924249.940000001</v>
      </c>
      <c r="H178" s="59">
        <v>4893987.8530000001</v>
      </c>
      <c r="I178" s="398">
        <v>0.24562971593599672</v>
      </c>
      <c r="J178" s="398"/>
      <c r="K178" s="399"/>
      <c r="L178" s="400">
        <v>17554455.470000003</v>
      </c>
      <c r="M178" s="401">
        <v>7263782.3229999989</v>
      </c>
      <c r="N178" s="402"/>
      <c r="O178" s="400">
        <v>21530429.130000003</v>
      </c>
      <c r="P178" s="401">
        <v>3287808.6629999988</v>
      </c>
      <c r="R178" s="403">
        <v>19830388.759999998</v>
      </c>
      <c r="S178" s="403">
        <v>14074292.744999999</v>
      </c>
      <c r="T178" s="59">
        <v>16797443.98</v>
      </c>
      <c r="U178" s="59">
        <v>20942443.575999998</v>
      </c>
      <c r="V178" s="59">
        <v>15092069.279999999</v>
      </c>
      <c r="W178" s="59">
        <v>14608765.75</v>
      </c>
      <c r="X178" s="59">
        <v>26066249.470000006</v>
      </c>
      <c r="Y178" s="59">
        <v>18005299.499999996</v>
      </c>
      <c r="Z178" s="59">
        <v>19639438.419999998</v>
      </c>
      <c r="AA178" s="59">
        <v>16892325.280000001</v>
      </c>
      <c r="AB178" s="59">
        <v>17245250.390000001</v>
      </c>
      <c r="AC178" s="59">
        <v>17554455.470000003</v>
      </c>
      <c r="AD178" s="59">
        <v>19924249.940000001</v>
      </c>
      <c r="AE178" s="403">
        <v>19256091.801999997</v>
      </c>
      <c r="AF178" s="59">
        <v>16702078.593</v>
      </c>
      <c r="AG178" s="59">
        <v>21011613.582999997</v>
      </c>
      <c r="AH178" s="59">
        <v>19061815.503000002</v>
      </c>
      <c r="AI178" s="59">
        <v>17080215.743000001</v>
      </c>
      <c r="AJ178" s="59">
        <v>23453300.523000002</v>
      </c>
      <c r="AK178" s="59">
        <v>10144569.290000001</v>
      </c>
      <c r="AL178" s="59">
        <v>18615241.650000002</v>
      </c>
      <c r="AM178" s="59">
        <v>20198597.170000002</v>
      </c>
      <c r="AN178" s="59">
        <v>21530429.130000003</v>
      </c>
      <c r="AO178" s="59">
        <v>24818237.793000001</v>
      </c>
      <c r="AP178" s="404">
        <v>2906803.8600000003</v>
      </c>
      <c r="AQ178" s="397"/>
    </row>
    <row r="179" spans="1:43">
      <c r="A179" s="228"/>
      <c r="B179" s="476"/>
      <c r="C179" s="525"/>
      <c r="D179" s="229"/>
      <c r="E179" s="245"/>
      <c r="F179" s="232"/>
      <c r="G179" s="232"/>
      <c r="H179" s="473">
        <v>0</v>
      </c>
      <c r="I179" s="144">
        <v>0</v>
      </c>
      <c r="J179" s="496"/>
      <c r="K179" s="497"/>
      <c r="L179" s="473"/>
      <c r="M179" s="475">
        <v>0</v>
      </c>
      <c r="N179" s="468"/>
      <c r="O179" s="473"/>
      <c r="P179" s="475">
        <v>0</v>
      </c>
      <c r="Q179" s="478"/>
      <c r="R179" s="469"/>
      <c r="S179" s="469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469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470"/>
    </row>
    <row r="180" spans="1:43" outlineLevel="2">
      <c r="A180" s="228" t="s">
        <v>2165</v>
      </c>
      <c r="B180" s="476" t="s">
        <v>2166</v>
      </c>
      <c r="C180" s="525" t="s">
        <v>2167</v>
      </c>
      <c r="D180" s="229"/>
      <c r="E180" s="245"/>
      <c r="F180" s="232">
        <v>8452087.8000000007</v>
      </c>
      <c r="G180" s="232">
        <v>19671666.41</v>
      </c>
      <c r="H180" s="473">
        <v>-11219578.609999999</v>
      </c>
      <c r="I180" s="144">
        <v>-0.57034205319263542</v>
      </c>
      <c r="J180" s="496"/>
      <c r="K180" s="497"/>
      <c r="L180" s="473">
        <v>22448121.23</v>
      </c>
      <c r="M180" s="475">
        <v>-13996033.43</v>
      </c>
      <c r="N180" s="468"/>
      <c r="O180" s="473">
        <v>7760458.4400000004</v>
      </c>
      <c r="P180" s="475">
        <v>691629.36000000034</v>
      </c>
      <c r="Q180" s="478"/>
      <c r="R180" s="469">
        <v>27731314.949999999</v>
      </c>
      <c r="S180" s="469">
        <v>25815245.59</v>
      </c>
      <c r="T180" s="232">
        <v>21403163.34</v>
      </c>
      <c r="U180" s="232">
        <v>21443205.879999999</v>
      </c>
      <c r="V180" s="232">
        <v>23291397.420000002</v>
      </c>
      <c r="W180" s="232">
        <v>21642951.690000001</v>
      </c>
      <c r="X180" s="232">
        <v>22580078.460000001</v>
      </c>
      <c r="Y180" s="232">
        <v>20842581.600000001</v>
      </c>
      <c r="Z180" s="232">
        <v>22541029.77</v>
      </c>
      <c r="AA180" s="232">
        <v>23449480.760000002</v>
      </c>
      <c r="AB180" s="232">
        <v>23941890.43</v>
      </c>
      <c r="AC180" s="232">
        <v>22448121.23</v>
      </c>
      <c r="AD180" s="232">
        <v>19671666.41</v>
      </c>
      <c r="AE180" s="469">
        <v>21170645.489999998</v>
      </c>
      <c r="AF180" s="232">
        <v>18556896.149999999</v>
      </c>
      <c r="AG180" s="232">
        <v>20318688.93</v>
      </c>
      <c r="AH180" s="232">
        <v>22034061.379999999</v>
      </c>
      <c r="AI180" s="232">
        <v>21619239.190000001</v>
      </c>
      <c r="AJ180" s="232">
        <v>18391432.469999999</v>
      </c>
      <c r="AK180" s="232">
        <v>11605206.199999999</v>
      </c>
      <c r="AL180" s="232">
        <v>8090419.9900000002</v>
      </c>
      <c r="AM180" s="232">
        <v>6274830.0199999996</v>
      </c>
      <c r="AN180" s="232">
        <v>7760458.4400000004</v>
      </c>
      <c r="AO180" s="232">
        <v>8452087.8000000007</v>
      </c>
      <c r="AP180" s="470">
        <v>6681155.1900000004</v>
      </c>
    </row>
    <row r="181" spans="1:43" outlineLevel="3">
      <c r="A181" s="46" t="s">
        <v>2168</v>
      </c>
      <c r="B181" s="47" t="s">
        <v>2169</v>
      </c>
      <c r="C181" s="48" t="s">
        <v>2170</v>
      </c>
      <c r="D181" s="49"/>
      <c r="E181" s="50"/>
      <c r="F181" s="397">
        <v>713345.16</v>
      </c>
      <c r="G181" s="397">
        <v>620328.88</v>
      </c>
      <c r="H181" s="59">
        <v>93016.280000000028</v>
      </c>
      <c r="I181" s="398">
        <v>0.14994671858579278</v>
      </c>
      <c r="J181" s="398"/>
      <c r="K181" s="399"/>
      <c r="L181" s="400">
        <v>644314.80000000005</v>
      </c>
      <c r="M181" s="401">
        <v>69030.359999999986</v>
      </c>
      <c r="N181" s="402"/>
      <c r="O181" s="400">
        <v>904098.82000000007</v>
      </c>
      <c r="P181" s="401">
        <v>-190753.66000000003</v>
      </c>
      <c r="R181" s="403">
        <v>712934.55</v>
      </c>
      <c r="S181" s="403">
        <v>733992.58</v>
      </c>
      <c r="T181" s="59">
        <v>768358.9</v>
      </c>
      <c r="U181" s="59">
        <v>810543.69000000006</v>
      </c>
      <c r="V181" s="59">
        <v>644050.36</v>
      </c>
      <c r="W181" s="59">
        <v>709878.85</v>
      </c>
      <c r="X181" s="59">
        <v>586547.42000000004</v>
      </c>
      <c r="Y181" s="59">
        <v>644706.34</v>
      </c>
      <c r="Z181" s="59">
        <v>608475.12</v>
      </c>
      <c r="AA181" s="59">
        <v>580466.06000000006</v>
      </c>
      <c r="AB181" s="59">
        <v>546726.84</v>
      </c>
      <c r="AC181" s="59">
        <v>644314.80000000005</v>
      </c>
      <c r="AD181" s="59">
        <v>620328.88</v>
      </c>
      <c r="AE181" s="403">
        <v>570928.77</v>
      </c>
      <c r="AF181" s="59">
        <v>568447.17000000004</v>
      </c>
      <c r="AG181" s="59">
        <v>747614.6</v>
      </c>
      <c r="AH181" s="59">
        <v>676857.20000000007</v>
      </c>
      <c r="AI181" s="59">
        <v>602712.92000000004</v>
      </c>
      <c r="AJ181" s="59">
        <v>434207.81</v>
      </c>
      <c r="AK181" s="59">
        <v>266488.09000000003</v>
      </c>
      <c r="AL181" s="59">
        <v>546560.28</v>
      </c>
      <c r="AM181" s="59">
        <v>817248.05</v>
      </c>
      <c r="AN181" s="59">
        <v>904098.82000000007</v>
      </c>
      <c r="AO181" s="59">
        <v>713345.16</v>
      </c>
      <c r="AP181" s="404">
        <v>612316.61</v>
      </c>
      <c r="AQ181" s="397"/>
    </row>
    <row r="182" spans="1:43" outlineLevel="3">
      <c r="A182" s="46" t="s">
        <v>2171</v>
      </c>
      <c r="B182" s="47" t="s">
        <v>2172</v>
      </c>
      <c r="C182" s="48" t="s">
        <v>2173</v>
      </c>
      <c r="D182" s="49"/>
      <c r="E182" s="50"/>
      <c r="F182" s="397">
        <v>-261.56</v>
      </c>
      <c r="G182" s="397">
        <v>137638.33000000002</v>
      </c>
      <c r="H182" s="59">
        <v>-137899.89000000001</v>
      </c>
      <c r="I182" s="398">
        <v>-1.0019003427315631</v>
      </c>
      <c r="J182" s="398"/>
      <c r="K182" s="399"/>
      <c r="L182" s="400">
        <v>15834.130000000001</v>
      </c>
      <c r="M182" s="401">
        <v>-16095.69</v>
      </c>
      <c r="N182" s="402"/>
      <c r="O182" s="400">
        <v>10.38</v>
      </c>
      <c r="P182" s="401">
        <v>-271.94</v>
      </c>
      <c r="R182" s="403">
        <v>0</v>
      </c>
      <c r="S182" s="403">
        <v>44110.03</v>
      </c>
      <c r="T182" s="59">
        <v>43784.61</v>
      </c>
      <c r="U182" s="59">
        <v>43784.61</v>
      </c>
      <c r="V182" s="59">
        <v>15656.84</v>
      </c>
      <c r="W182" s="59">
        <v>-28980.59</v>
      </c>
      <c r="X182" s="59">
        <v>0</v>
      </c>
      <c r="Y182" s="59">
        <v>7140.89</v>
      </c>
      <c r="Z182" s="59">
        <v>-94162.47</v>
      </c>
      <c r="AA182" s="59">
        <v>2337.89</v>
      </c>
      <c r="AB182" s="59">
        <v>-1879.3700000000001</v>
      </c>
      <c r="AC182" s="59">
        <v>15834.130000000001</v>
      </c>
      <c r="AD182" s="59">
        <v>137638.33000000002</v>
      </c>
      <c r="AE182" s="403">
        <v>81137.070000000007</v>
      </c>
      <c r="AF182" s="59">
        <v>1874969.33</v>
      </c>
      <c r="AG182" s="59">
        <v>12036.34</v>
      </c>
      <c r="AH182" s="59">
        <v>319.56</v>
      </c>
      <c r="AI182" s="59">
        <v>-34192.49</v>
      </c>
      <c r="AJ182" s="59">
        <v>27535.81</v>
      </c>
      <c r="AK182" s="59">
        <v>-76114.23</v>
      </c>
      <c r="AL182" s="59">
        <v>-34942.410000000003</v>
      </c>
      <c r="AM182" s="59">
        <v>0</v>
      </c>
      <c r="AN182" s="59">
        <v>10.38</v>
      </c>
      <c r="AO182" s="59">
        <v>-261.56</v>
      </c>
      <c r="AP182" s="404">
        <v>10.38</v>
      </c>
      <c r="AQ182" s="397"/>
    </row>
    <row r="183" spans="1:43" outlineLevel="3">
      <c r="A183" s="46" t="s">
        <v>2174</v>
      </c>
      <c r="B183" s="47" t="s">
        <v>2175</v>
      </c>
      <c r="C183" s="48" t="s">
        <v>2176</v>
      </c>
      <c r="D183" s="49"/>
      <c r="E183" s="50"/>
      <c r="F183" s="397">
        <v>148053.46</v>
      </c>
      <c r="G183" s="397">
        <v>705496.61</v>
      </c>
      <c r="H183" s="59">
        <v>-557443.15</v>
      </c>
      <c r="I183" s="398">
        <v>-0.79014291790856372</v>
      </c>
      <c r="J183" s="398"/>
      <c r="K183" s="399"/>
      <c r="L183" s="400">
        <v>-214964.06</v>
      </c>
      <c r="M183" s="401">
        <v>363017.52</v>
      </c>
      <c r="N183" s="402"/>
      <c r="O183" s="400">
        <v>0.02</v>
      </c>
      <c r="P183" s="401">
        <v>148053.44</v>
      </c>
      <c r="R183" s="403">
        <v>0.01</v>
      </c>
      <c r="S183" s="403">
        <v>182161.75</v>
      </c>
      <c r="T183" s="59">
        <v>323323.97000000003</v>
      </c>
      <c r="U183" s="59">
        <v>86309.98</v>
      </c>
      <c r="V183" s="59">
        <v>0.01</v>
      </c>
      <c r="W183" s="59">
        <v>654300.14</v>
      </c>
      <c r="X183" s="59">
        <v>337968.22000000003</v>
      </c>
      <c r="Y183" s="59">
        <v>936424.27</v>
      </c>
      <c r="Z183" s="59">
        <v>731372.84</v>
      </c>
      <c r="AA183" s="59">
        <v>526426.82999999996</v>
      </c>
      <c r="AB183" s="59">
        <v>50317.41</v>
      </c>
      <c r="AC183" s="59">
        <v>-214964.06</v>
      </c>
      <c r="AD183" s="59">
        <v>705496.61</v>
      </c>
      <c r="AE183" s="403">
        <v>965520.55</v>
      </c>
      <c r="AF183" s="59">
        <v>800259.54</v>
      </c>
      <c r="AG183" s="59">
        <v>400827.28</v>
      </c>
      <c r="AH183" s="59">
        <v>285131.63</v>
      </c>
      <c r="AI183" s="59">
        <v>181734.5</v>
      </c>
      <c r="AJ183" s="59">
        <v>155972.23000000001</v>
      </c>
      <c r="AK183" s="59">
        <v>607006.65</v>
      </c>
      <c r="AL183" s="59">
        <v>250847.26</v>
      </c>
      <c r="AM183" s="59">
        <v>191180.69</v>
      </c>
      <c r="AN183" s="59">
        <v>0.02</v>
      </c>
      <c r="AO183" s="59">
        <v>148053.46</v>
      </c>
      <c r="AP183" s="404">
        <v>0.02</v>
      </c>
      <c r="AQ183" s="397"/>
    </row>
    <row r="184" spans="1:43" outlineLevel="3">
      <c r="A184" s="46" t="s">
        <v>2177</v>
      </c>
      <c r="B184" s="47" t="s">
        <v>1443</v>
      </c>
      <c r="C184" s="48" t="s">
        <v>2178</v>
      </c>
      <c r="D184" s="49"/>
      <c r="E184" s="50"/>
      <c r="F184" s="397">
        <v>9313224.8600000013</v>
      </c>
      <c r="G184" s="397">
        <v>21135130.229999997</v>
      </c>
      <c r="H184" s="59">
        <v>-11821905.369999995</v>
      </c>
      <c r="I184" s="398">
        <v>-0.55934859361403599</v>
      </c>
      <c r="J184" s="398"/>
      <c r="K184" s="399"/>
      <c r="L184" s="400">
        <v>22893306.100000001</v>
      </c>
      <c r="M184" s="401">
        <v>-13580081.24</v>
      </c>
      <c r="N184" s="402"/>
      <c r="O184" s="400">
        <v>8664567.6600000001</v>
      </c>
      <c r="P184" s="401">
        <v>648657.20000000112</v>
      </c>
      <c r="R184" s="403">
        <v>28444249.510000002</v>
      </c>
      <c r="S184" s="403">
        <v>26775509.949999999</v>
      </c>
      <c r="T184" s="59">
        <v>22538630.819999997</v>
      </c>
      <c r="U184" s="59">
        <v>22383844.16</v>
      </c>
      <c r="V184" s="59">
        <v>23951104.630000003</v>
      </c>
      <c r="W184" s="59">
        <v>22978150.090000004</v>
      </c>
      <c r="X184" s="59">
        <v>23504594.100000001</v>
      </c>
      <c r="Y184" s="59">
        <v>22430853.100000001</v>
      </c>
      <c r="Z184" s="59">
        <v>23786715.260000002</v>
      </c>
      <c r="AA184" s="59">
        <v>24558711.539999999</v>
      </c>
      <c r="AB184" s="59">
        <v>24537055.309999999</v>
      </c>
      <c r="AC184" s="59">
        <v>22893306.100000001</v>
      </c>
      <c r="AD184" s="59">
        <v>21135130.229999997</v>
      </c>
      <c r="AE184" s="403">
        <v>22788231.879999999</v>
      </c>
      <c r="AF184" s="59">
        <v>21800572.189999998</v>
      </c>
      <c r="AG184" s="59">
        <v>21479167.150000002</v>
      </c>
      <c r="AH184" s="59">
        <v>22996369.769999996</v>
      </c>
      <c r="AI184" s="59">
        <v>22369494.120000005</v>
      </c>
      <c r="AJ184" s="59">
        <v>19009148.319999997</v>
      </c>
      <c r="AK184" s="59">
        <v>12402586.709999999</v>
      </c>
      <c r="AL184" s="59">
        <v>8852885.1199999992</v>
      </c>
      <c r="AM184" s="59">
        <v>7283258.7599999998</v>
      </c>
      <c r="AN184" s="59">
        <v>8664567.6600000001</v>
      </c>
      <c r="AO184" s="59">
        <v>9313224.8600000013</v>
      </c>
      <c r="AP184" s="404">
        <v>7293482.2000000002</v>
      </c>
      <c r="AQ184" s="397"/>
    </row>
    <row r="185" spans="1:43">
      <c r="A185" s="228"/>
      <c r="B185" s="476"/>
      <c r="C185" s="525"/>
      <c r="D185" s="229"/>
      <c r="E185" s="245"/>
      <c r="F185" s="232"/>
      <c r="G185" s="232"/>
      <c r="H185" s="473">
        <v>0</v>
      </c>
      <c r="I185" s="144">
        <v>0</v>
      </c>
      <c r="J185" s="496"/>
      <c r="K185" s="497"/>
      <c r="L185" s="473"/>
      <c r="M185" s="475">
        <v>0</v>
      </c>
      <c r="N185" s="468"/>
      <c r="O185" s="473"/>
      <c r="P185" s="475">
        <v>0</v>
      </c>
      <c r="Q185" s="478"/>
      <c r="R185" s="469"/>
      <c r="S185" s="469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469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470"/>
    </row>
    <row r="186" spans="1:43" outlineLevel="2">
      <c r="A186" s="228" t="s">
        <v>2179</v>
      </c>
      <c r="B186" s="476" t="s">
        <v>2180</v>
      </c>
      <c r="C186" s="525" t="s">
        <v>2181</v>
      </c>
      <c r="D186" s="229"/>
      <c r="E186" s="245"/>
      <c r="F186" s="232">
        <v>588015.82400000002</v>
      </c>
      <c r="G186" s="232">
        <v>1351908.9040000001</v>
      </c>
      <c r="H186" s="473">
        <v>-763893.08000000007</v>
      </c>
      <c r="I186" s="144">
        <v>-0.5650477467378231</v>
      </c>
      <c r="J186" s="496"/>
      <c r="K186" s="497"/>
      <c r="L186" s="473">
        <v>1364264.6640000001</v>
      </c>
      <c r="M186" s="475">
        <v>-776248.84000000008</v>
      </c>
      <c r="N186" s="468"/>
      <c r="O186" s="473">
        <v>462506.21399999998</v>
      </c>
      <c r="P186" s="475">
        <v>125509.61000000004</v>
      </c>
      <c r="Q186" s="478"/>
      <c r="R186" s="469">
        <v>1410787.824</v>
      </c>
      <c r="S186" s="469">
        <v>1340840.6240000001</v>
      </c>
      <c r="T186" s="232">
        <v>1209958.9439999999</v>
      </c>
      <c r="U186" s="232">
        <v>1168045.574</v>
      </c>
      <c r="V186" s="232">
        <v>1261940.9339999999</v>
      </c>
      <c r="W186" s="232">
        <v>1234641.8640000001</v>
      </c>
      <c r="X186" s="232">
        <v>1343941.9739999999</v>
      </c>
      <c r="Y186" s="232">
        <v>1188437.9539999999</v>
      </c>
      <c r="Z186" s="232">
        <v>1198048.9439999999</v>
      </c>
      <c r="AA186" s="232">
        <v>1306938.4240000001</v>
      </c>
      <c r="AB186" s="232">
        <v>1379471.4539999999</v>
      </c>
      <c r="AC186" s="232">
        <v>1364264.6640000001</v>
      </c>
      <c r="AD186" s="232">
        <v>1351908.9040000001</v>
      </c>
      <c r="AE186" s="469">
        <v>1420970.6839999999</v>
      </c>
      <c r="AF186" s="232">
        <v>1285656.9839999999</v>
      </c>
      <c r="AG186" s="232">
        <v>1450856.9240000001</v>
      </c>
      <c r="AH186" s="232">
        <v>1505872.4739999999</v>
      </c>
      <c r="AI186" s="232">
        <v>1438499.9839999999</v>
      </c>
      <c r="AJ186" s="232">
        <v>1208984.8640000001</v>
      </c>
      <c r="AK186" s="232">
        <v>810925.24399999995</v>
      </c>
      <c r="AL186" s="232">
        <v>509219.87400000001</v>
      </c>
      <c r="AM186" s="232">
        <v>412867.77399999998</v>
      </c>
      <c r="AN186" s="232">
        <v>462506.21399999998</v>
      </c>
      <c r="AO186" s="232">
        <v>588015.82400000002</v>
      </c>
      <c r="AP186" s="470">
        <v>629479.32400000002</v>
      </c>
    </row>
    <row r="187" spans="1:43" outlineLevel="3">
      <c r="A187" s="46" t="s">
        <v>2182</v>
      </c>
      <c r="B187" s="47" t="s">
        <v>1446</v>
      </c>
      <c r="C187" s="48" t="s">
        <v>2183</v>
      </c>
      <c r="D187" s="49"/>
      <c r="E187" s="50"/>
      <c r="F187" s="397">
        <v>588015.82400000002</v>
      </c>
      <c r="G187" s="397">
        <v>1351908.9040000001</v>
      </c>
      <c r="H187" s="59">
        <v>-763893.08000000007</v>
      </c>
      <c r="I187" s="398">
        <v>-0.5650477467378231</v>
      </c>
      <c r="J187" s="398"/>
      <c r="K187" s="399"/>
      <c r="L187" s="400">
        <v>1364264.6640000001</v>
      </c>
      <c r="M187" s="401">
        <v>-776248.84000000008</v>
      </c>
      <c r="N187" s="402"/>
      <c r="O187" s="400">
        <v>462506.21399999998</v>
      </c>
      <c r="P187" s="401">
        <v>125509.61000000004</v>
      </c>
      <c r="R187" s="403">
        <v>1410787.824</v>
      </c>
      <c r="S187" s="403">
        <v>1340840.6240000001</v>
      </c>
      <c r="T187" s="59">
        <v>1209958.9439999999</v>
      </c>
      <c r="U187" s="59">
        <v>1168045.574</v>
      </c>
      <c r="V187" s="59">
        <v>1261940.9339999999</v>
      </c>
      <c r="W187" s="59">
        <v>1234641.8640000001</v>
      </c>
      <c r="X187" s="59">
        <v>1343941.9739999999</v>
      </c>
      <c r="Y187" s="59">
        <v>1188437.9539999999</v>
      </c>
      <c r="Z187" s="59">
        <v>1198048.9439999999</v>
      </c>
      <c r="AA187" s="59">
        <v>1306938.4240000001</v>
      </c>
      <c r="AB187" s="59">
        <v>1379471.4539999999</v>
      </c>
      <c r="AC187" s="59">
        <v>1364264.6640000001</v>
      </c>
      <c r="AD187" s="59">
        <v>1351908.9040000001</v>
      </c>
      <c r="AE187" s="403">
        <v>1420970.6839999999</v>
      </c>
      <c r="AF187" s="59">
        <v>1285656.9839999999</v>
      </c>
      <c r="AG187" s="59">
        <v>1450856.9240000001</v>
      </c>
      <c r="AH187" s="59">
        <v>1505872.4739999999</v>
      </c>
      <c r="AI187" s="59">
        <v>1438499.9839999999</v>
      </c>
      <c r="AJ187" s="59">
        <v>1208984.8640000001</v>
      </c>
      <c r="AK187" s="59">
        <v>810925.24399999995</v>
      </c>
      <c r="AL187" s="59">
        <v>509219.87400000001</v>
      </c>
      <c r="AM187" s="59">
        <v>412867.77399999998</v>
      </c>
      <c r="AN187" s="59">
        <v>462506.21399999998</v>
      </c>
      <c r="AO187" s="59">
        <v>588015.82400000002</v>
      </c>
      <c r="AP187" s="404">
        <v>629479.32400000002</v>
      </c>
      <c r="AQ187" s="397"/>
    </row>
    <row r="188" spans="1:43">
      <c r="A188" s="228"/>
      <c r="B188" s="476"/>
      <c r="C188" s="525"/>
      <c r="D188" s="229"/>
      <c r="E188" s="245"/>
      <c r="F188" s="232"/>
      <c r="G188" s="232"/>
      <c r="H188" s="473">
        <v>0</v>
      </c>
      <c r="I188" s="144">
        <v>0</v>
      </c>
      <c r="J188" s="496"/>
      <c r="K188" s="497"/>
      <c r="L188" s="473"/>
      <c r="M188" s="475">
        <v>0</v>
      </c>
      <c r="N188" s="468"/>
      <c r="O188" s="473"/>
      <c r="P188" s="475">
        <v>0</v>
      </c>
      <c r="Q188" s="478"/>
      <c r="R188" s="469"/>
      <c r="S188" s="469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469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470"/>
    </row>
    <row r="189" spans="1:43" outlineLevel="2">
      <c r="A189" s="228" t="s">
        <v>2184</v>
      </c>
      <c r="B189" s="476" t="s">
        <v>1455</v>
      </c>
      <c r="C189" s="525" t="s">
        <v>2185</v>
      </c>
      <c r="D189" s="229"/>
      <c r="E189" s="245"/>
      <c r="F189" s="232">
        <v>0</v>
      </c>
      <c r="G189" s="232">
        <v>0</v>
      </c>
      <c r="H189" s="473">
        <v>0</v>
      </c>
      <c r="I189" s="144">
        <v>0</v>
      </c>
      <c r="J189" s="496"/>
      <c r="K189" s="497"/>
      <c r="L189" s="473">
        <v>0</v>
      </c>
      <c r="M189" s="475">
        <v>0</v>
      </c>
      <c r="N189" s="468"/>
      <c r="O189" s="473">
        <v>0</v>
      </c>
      <c r="P189" s="475">
        <v>0</v>
      </c>
      <c r="Q189" s="478"/>
      <c r="R189" s="469">
        <v>0</v>
      </c>
      <c r="S189" s="469">
        <v>0</v>
      </c>
      <c r="T189" s="232">
        <v>0</v>
      </c>
      <c r="U189" s="232">
        <v>0</v>
      </c>
      <c r="V189" s="232">
        <v>0</v>
      </c>
      <c r="W189" s="232">
        <v>0</v>
      </c>
      <c r="X189" s="232">
        <v>0</v>
      </c>
      <c r="Y189" s="232">
        <v>0</v>
      </c>
      <c r="Z189" s="232">
        <v>0</v>
      </c>
      <c r="AA189" s="232">
        <v>0</v>
      </c>
      <c r="AB189" s="232">
        <v>0</v>
      </c>
      <c r="AC189" s="232">
        <v>0</v>
      </c>
      <c r="AD189" s="232">
        <v>0</v>
      </c>
      <c r="AE189" s="469">
        <v>0</v>
      </c>
      <c r="AF189" s="232">
        <v>0</v>
      </c>
      <c r="AG189" s="232">
        <v>0</v>
      </c>
      <c r="AH189" s="232">
        <v>0</v>
      </c>
      <c r="AI189" s="232">
        <v>0</v>
      </c>
      <c r="AJ189" s="232">
        <v>0</v>
      </c>
      <c r="AK189" s="232">
        <v>0</v>
      </c>
      <c r="AL189" s="232">
        <v>0</v>
      </c>
      <c r="AM189" s="232">
        <v>0</v>
      </c>
      <c r="AN189" s="232">
        <v>0</v>
      </c>
      <c r="AO189" s="232">
        <v>0</v>
      </c>
      <c r="AP189" s="470">
        <v>0</v>
      </c>
    </row>
    <row r="190" spans="1:43">
      <c r="A190" s="228"/>
      <c r="B190" s="476"/>
      <c r="C190" s="534"/>
      <c r="D190" s="229"/>
      <c r="E190" s="245"/>
      <c r="F190" s="232"/>
      <c r="G190" s="232"/>
      <c r="H190" s="473">
        <v>0</v>
      </c>
      <c r="I190" s="144">
        <v>0</v>
      </c>
      <c r="J190" s="496"/>
      <c r="K190" s="497"/>
      <c r="L190" s="473"/>
      <c r="M190" s="475">
        <v>0</v>
      </c>
      <c r="N190" s="468"/>
      <c r="O190" s="473"/>
      <c r="P190" s="475">
        <v>0</v>
      </c>
      <c r="Q190" s="478"/>
      <c r="R190" s="469"/>
      <c r="S190" s="469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469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470"/>
    </row>
    <row r="191" spans="1:43" outlineLevel="2">
      <c r="A191" s="228" t="s">
        <v>2186</v>
      </c>
      <c r="B191" s="476" t="s">
        <v>2187</v>
      </c>
      <c r="C191" s="534" t="s">
        <v>2188</v>
      </c>
      <c r="D191" s="229"/>
      <c r="E191" s="245"/>
      <c r="F191" s="232">
        <v>16688873.772</v>
      </c>
      <c r="G191" s="232">
        <v>16295593.232000001</v>
      </c>
      <c r="H191" s="473">
        <v>393280.53999999911</v>
      </c>
      <c r="I191" s="144">
        <v>2.4134165255653647E-2</v>
      </c>
      <c r="J191" s="496"/>
      <c r="K191" s="497"/>
      <c r="L191" s="473">
        <v>16182528.352</v>
      </c>
      <c r="M191" s="475">
        <v>506345.41999999993</v>
      </c>
      <c r="N191" s="468"/>
      <c r="O191" s="473">
        <v>16612848.992000001</v>
      </c>
      <c r="P191" s="475">
        <v>76024.779999999329</v>
      </c>
      <c r="Q191" s="478"/>
      <c r="R191" s="469">
        <v>14427169.862</v>
      </c>
      <c r="S191" s="469">
        <v>14259444.402000001</v>
      </c>
      <c r="T191" s="232">
        <v>14493340.982000001</v>
      </c>
      <c r="U191" s="232">
        <v>14437791.922</v>
      </c>
      <c r="V191" s="232">
        <v>14963556.142000001</v>
      </c>
      <c r="W191" s="232">
        <v>15331585.022</v>
      </c>
      <c r="X191" s="232">
        <v>15995466.272</v>
      </c>
      <c r="Y191" s="232">
        <v>15824302.782</v>
      </c>
      <c r="Z191" s="232">
        <v>16068203.312000001</v>
      </c>
      <c r="AA191" s="232">
        <v>16034855.342</v>
      </c>
      <c r="AB191" s="232">
        <v>16202876.012</v>
      </c>
      <c r="AC191" s="232">
        <v>16182528.352</v>
      </c>
      <c r="AD191" s="232">
        <v>16295593.232000001</v>
      </c>
      <c r="AE191" s="469">
        <v>16475865.502</v>
      </c>
      <c r="AF191" s="232">
        <v>16358741.842</v>
      </c>
      <c r="AG191" s="232">
        <v>16908066.291999999</v>
      </c>
      <c r="AH191" s="232">
        <v>16689907.842</v>
      </c>
      <c r="AI191" s="232">
        <v>16600410.752</v>
      </c>
      <c r="AJ191" s="232">
        <v>16586924.112</v>
      </c>
      <c r="AK191" s="232">
        <v>16462320.051999999</v>
      </c>
      <c r="AL191" s="232">
        <v>16475768.602</v>
      </c>
      <c r="AM191" s="232">
        <v>16472242.791999999</v>
      </c>
      <c r="AN191" s="232">
        <v>16612848.992000001</v>
      </c>
      <c r="AO191" s="232">
        <v>16688873.772</v>
      </c>
      <c r="AP191" s="470">
        <v>16675736.482000001</v>
      </c>
    </row>
    <row r="192" spans="1:43" outlineLevel="3">
      <c r="A192" s="46" t="s">
        <v>2189</v>
      </c>
      <c r="B192" s="47" t="s">
        <v>2190</v>
      </c>
      <c r="C192" s="48" t="s">
        <v>2191</v>
      </c>
      <c r="D192" s="49"/>
      <c r="E192" s="50"/>
      <c r="F192" s="397">
        <v>78798.87</v>
      </c>
      <c r="G192" s="397">
        <v>30559.040000000001</v>
      </c>
      <c r="H192" s="59">
        <v>48239.829999999994</v>
      </c>
      <c r="I192" s="398">
        <v>1.5785780574258874</v>
      </c>
      <c r="J192" s="398"/>
      <c r="K192" s="399"/>
      <c r="L192" s="400">
        <v>25783.41</v>
      </c>
      <c r="M192" s="401">
        <v>53015.459999999992</v>
      </c>
      <c r="N192" s="402"/>
      <c r="O192" s="400">
        <v>36945.5</v>
      </c>
      <c r="P192" s="401">
        <v>41853.369999999995</v>
      </c>
      <c r="R192" s="403">
        <v>19522.54</v>
      </c>
      <c r="S192" s="403">
        <v>33229.61</v>
      </c>
      <c r="T192" s="59">
        <v>45931.21</v>
      </c>
      <c r="U192" s="59">
        <v>91230.23</v>
      </c>
      <c r="V192" s="59">
        <v>36565.160000000003</v>
      </c>
      <c r="W192" s="59">
        <v>44039.72</v>
      </c>
      <c r="X192" s="59">
        <v>132431.73000000001</v>
      </c>
      <c r="Y192" s="59">
        <v>159617.82</v>
      </c>
      <c r="Z192" s="59">
        <v>79449.820000000007</v>
      </c>
      <c r="AA192" s="59">
        <v>45551.13</v>
      </c>
      <c r="AB192" s="59">
        <v>43447.98</v>
      </c>
      <c r="AC192" s="59">
        <v>25783.41</v>
      </c>
      <c r="AD192" s="59">
        <v>30559.040000000001</v>
      </c>
      <c r="AE192" s="403">
        <v>16448.5</v>
      </c>
      <c r="AF192" s="59">
        <v>24119.600000000002</v>
      </c>
      <c r="AG192" s="59">
        <v>2686.2400000000002</v>
      </c>
      <c r="AH192" s="59">
        <v>31059.55</v>
      </c>
      <c r="AI192" s="59">
        <v>9694.98</v>
      </c>
      <c r="AJ192" s="59">
        <v>42704.020000000004</v>
      </c>
      <c r="AK192" s="59">
        <v>26681.010000000002</v>
      </c>
      <c r="AL192" s="59">
        <v>19571.23</v>
      </c>
      <c r="AM192" s="59">
        <v>58514.37</v>
      </c>
      <c r="AN192" s="59">
        <v>36945.5</v>
      </c>
      <c r="AO192" s="59">
        <v>78798.87</v>
      </c>
      <c r="AP192" s="404">
        <v>21962.400000000001</v>
      </c>
      <c r="AQ192" s="397"/>
    </row>
    <row r="193" spans="1:43" outlineLevel="3">
      <c r="A193" s="46" t="s">
        <v>2192</v>
      </c>
      <c r="B193" s="47" t="s">
        <v>2193</v>
      </c>
      <c r="C193" s="48" t="s">
        <v>2194</v>
      </c>
      <c r="D193" s="49"/>
      <c r="E193" s="50"/>
      <c r="F193" s="397">
        <v>85472.116999999998</v>
      </c>
      <c r="G193" s="397">
        <v>85218.256999999998</v>
      </c>
      <c r="H193" s="59">
        <v>253.86000000000058</v>
      </c>
      <c r="I193" s="398">
        <v>2.978939125685246E-3</v>
      </c>
      <c r="J193" s="398"/>
      <c r="K193" s="399"/>
      <c r="L193" s="400">
        <v>85218.256999999998</v>
      </c>
      <c r="M193" s="401">
        <v>253.86000000000058</v>
      </c>
      <c r="N193" s="402"/>
      <c r="O193" s="400">
        <v>87481.267000000007</v>
      </c>
      <c r="P193" s="401">
        <v>-2009.1500000000087</v>
      </c>
      <c r="R193" s="403">
        <v>86878.077000000005</v>
      </c>
      <c r="S193" s="403">
        <v>84686.417000000001</v>
      </c>
      <c r="T193" s="59">
        <v>85680.917000000001</v>
      </c>
      <c r="U193" s="59">
        <v>85680.917000000001</v>
      </c>
      <c r="V193" s="59">
        <v>84980.986999999994</v>
      </c>
      <c r="W193" s="59">
        <v>84980.986999999994</v>
      </c>
      <c r="X193" s="59">
        <v>85218.256999999998</v>
      </c>
      <c r="Y193" s="59">
        <v>85218.256999999998</v>
      </c>
      <c r="Z193" s="59">
        <v>85218.256999999998</v>
      </c>
      <c r="AA193" s="59">
        <v>85218.256999999998</v>
      </c>
      <c r="AB193" s="59">
        <v>85218.256999999998</v>
      </c>
      <c r="AC193" s="59">
        <v>85218.256999999998</v>
      </c>
      <c r="AD193" s="59">
        <v>85218.256999999998</v>
      </c>
      <c r="AE193" s="403">
        <v>85218.256999999998</v>
      </c>
      <c r="AF193" s="59">
        <v>85236.256999999998</v>
      </c>
      <c r="AG193" s="59">
        <v>85472.116999999998</v>
      </c>
      <c r="AH193" s="59">
        <v>85472.116999999998</v>
      </c>
      <c r="AI193" s="59">
        <v>85472.116999999998</v>
      </c>
      <c r="AJ193" s="59">
        <v>85472.116999999998</v>
      </c>
      <c r="AK193" s="59">
        <v>85472.116999999998</v>
      </c>
      <c r="AL193" s="59">
        <v>85472.116999999998</v>
      </c>
      <c r="AM193" s="59">
        <v>85472.116999999998</v>
      </c>
      <c r="AN193" s="59">
        <v>87481.267000000007</v>
      </c>
      <c r="AO193" s="59">
        <v>85472.116999999998</v>
      </c>
      <c r="AP193" s="404">
        <v>85472.116999999998</v>
      </c>
      <c r="AQ193" s="397"/>
    </row>
    <row r="194" spans="1:43" outlineLevel="3">
      <c r="A194" s="46" t="s">
        <v>2195</v>
      </c>
      <c r="B194" s="47" t="s">
        <v>2196</v>
      </c>
      <c r="C194" s="48" t="s">
        <v>2197</v>
      </c>
      <c r="D194" s="49"/>
      <c r="E194" s="50"/>
      <c r="F194" s="397">
        <v>1701057.9500000002</v>
      </c>
      <c r="G194" s="397">
        <v>2338477.56</v>
      </c>
      <c r="H194" s="59">
        <v>-637419.60999999987</v>
      </c>
      <c r="I194" s="398">
        <v>-0.27257888675228503</v>
      </c>
      <c r="J194" s="398"/>
      <c r="K194" s="399"/>
      <c r="L194" s="400">
        <v>2051766.2</v>
      </c>
      <c r="M194" s="401">
        <v>-350708.24999999977</v>
      </c>
      <c r="N194" s="402"/>
      <c r="O194" s="400">
        <v>1028266.45</v>
      </c>
      <c r="P194" s="401">
        <v>672791.50000000023</v>
      </c>
      <c r="R194" s="403">
        <v>2085134.1</v>
      </c>
      <c r="S194" s="403">
        <v>2105175.9500000002</v>
      </c>
      <c r="T194" s="59">
        <v>1824320.9500000002</v>
      </c>
      <c r="U194" s="59">
        <v>1723249.02</v>
      </c>
      <c r="V194" s="59">
        <v>1670020.21</v>
      </c>
      <c r="W194" s="59">
        <v>1555233.9300000002</v>
      </c>
      <c r="X194" s="59">
        <v>1687978.74</v>
      </c>
      <c r="Y194" s="59">
        <v>1550511.06</v>
      </c>
      <c r="Z194" s="59">
        <v>1651146.74</v>
      </c>
      <c r="AA194" s="59">
        <v>1886723.13</v>
      </c>
      <c r="AB194" s="59">
        <v>2004353.24</v>
      </c>
      <c r="AC194" s="59">
        <v>2051766.2</v>
      </c>
      <c r="AD194" s="59">
        <v>2338477.56</v>
      </c>
      <c r="AE194" s="403">
        <v>2241232.63</v>
      </c>
      <c r="AF194" s="59">
        <v>1997553.24</v>
      </c>
      <c r="AG194" s="59">
        <v>1982314.74</v>
      </c>
      <c r="AH194" s="59">
        <v>1891976.3900000001</v>
      </c>
      <c r="AI194" s="59">
        <v>1531465.1600000001</v>
      </c>
      <c r="AJ194" s="59">
        <v>1148810.5900000001</v>
      </c>
      <c r="AK194" s="59">
        <v>665224.41</v>
      </c>
      <c r="AL194" s="59">
        <v>334290.60000000003</v>
      </c>
      <c r="AM194" s="59">
        <v>827026.16</v>
      </c>
      <c r="AN194" s="59">
        <v>1028266.45</v>
      </c>
      <c r="AO194" s="59">
        <v>1701057.9500000002</v>
      </c>
      <c r="AP194" s="404">
        <v>493218.87</v>
      </c>
      <c r="AQ194" s="397"/>
    </row>
    <row r="195" spans="1:43" outlineLevel="3">
      <c r="A195" s="46" t="s">
        <v>2198</v>
      </c>
      <c r="B195" s="47" t="s">
        <v>2199</v>
      </c>
      <c r="C195" s="48" t="s">
        <v>2200</v>
      </c>
      <c r="D195" s="49"/>
      <c r="E195" s="50"/>
      <c r="F195" s="397">
        <v>334120.03000000003</v>
      </c>
      <c r="G195" s="397">
        <v>177659.75</v>
      </c>
      <c r="H195" s="59">
        <v>156460.28000000003</v>
      </c>
      <c r="I195" s="398">
        <v>0.88067375981335128</v>
      </c>
      <c r="J195" s="398"/>
      <c r="K195" s="399"/>
      <c r="L195" s="400">
        <v>204281.76</v>
      </c>
      <c r="M195" s="401">
        <v>129838.27000000002</v>
      </c>
      <c r="N195" s="402"/>
      <c r="O195" s="400">
        <v>298725.66000000003</v>
      </c>
      <c r="P195" s="401">
        <v>35394.369999999995</v>
      </c>
      <c r="R195" s="403">
        <v>326423.09000000003</v>
      </c>
      <c r="S195" s="403">
        <v>292049.63</v>
      </c>
      <c r="T195" s="59">
        <v>223957.65</v>
      </c>
      <c r="U195" s="59">
        <v>157319.73000000001</v>
      </c>
      <c r="V195" s="59">
        <v>152851.85</v>
      </c>
      <c r="W195" s="59">
        <v>291661.35000000003</v>
      </c>
      <c r="X195" s="59">
        <v>247870.25</v>
      </c>
      <c r="Y195" s="59">
        <v>167528.26</v>
      </c>
      <c r="Z195" s="59">
        <v>127375.83</v>
      </c>
      <c r="AA195" s="59">
        <v>112971.04000000001</v>
      </c>
      <c r="AB195" s="59">
        <v>94920.430000000008</v>
      </c>
      <c r="AC195" s="59">
        <v>204281.76</v>
      </c>
      <c r="AD195" s="59">
        <v>177659.75</v>
      </c>
      <c r="AE195" s="403">
        <v>148721.89000000001</v>
      </c>
      <c r="AF195" s="59">
        <v>112757.45</v>
      </c>
      <c r="AG195" s="59">
        <v>92855.900000000009</v>
      </c>
      <c r="AH195" s="59">
        <v>80977.45</v>
      </c>
      <c r="AI195" s="59">
        <v>201705.67</v>
      </c>
      <c r="AJ195" s="59">
        <v>142611.71</v>
      </c>
      <c r="AK195" s="59">
        <v>50890.47</v>
      </c>
      <c r="AL195" s="59">
        <v>164353.48000000001</v>
      </c>
      <c r="AM195" s="59">
        <v>372554.5</v>
      </c>
      <c r="AN195" s="59">
        <v>298725.66000000003</v>
      </c>
      <c r="AO195" s="59">
        <v>334120.03000000003</v>
      </c>
      <c r="AP195" s="404">
        <v>334120.03000000003</v>
      </c>
      <c r="AQ195" s="397"/>
    </row>
    <row r="196" spans="1:43" outlineLevel="3">
      <c r="A196" s="46" t="s">
        <v>2201</v>
      </c>
      <c r="B196" s="47" t="s">
        <v>2202</v>
      </c>
      <c r="C196" s="48" t="s">
        <v>2203</v>
      </c>
      <c r="D196" s="49"/>
      <c r="E196" s="50"/>
      <c r="F196" s="397">
        <v>492387.35000000003</v>
      </c>
      <c r="G196" s="397">
        <v>385482.57</v>
      </c>
      <c r="H196" s="59">
        <v>106904.78000000003</v>
      </c>
      <c r="I196" s="398">
        <v>0.27732714348148096</v>
      </c>
      <c r="J196" s="398"/>
      <c r="K196" s="399"/>
      <c r="L196" s="400">
        <v>385482.57</v>
      </c>
      <c r="M196" s="401">
        <v>106904.78000000003</v>
      </c>
      <c r="N196" s="402"/>
      <c r="O196" s="400">
        <v>492387.35000000003</v>
      </c>
      <c r="P196" s="401">
        <v>0</v>
      </c>
      <c r="R196" s="403">
        <v>321070</v>
      </c>
      <c r="S196" s="403">
        <v>336711.3</v>
      </c>
      <c r="T196" s="59">
        <v>336711.3</v>
      </c>
      <c r="U196" s="59">
        <v>336711.3</v>
      </c>
      <c r="V196" s="59">
        <v>336711.3</v>
      </c>
      <c r="W196" s="59">
        <v>336711.3</v>
      </c>
      <c r="X196" s="59">
        <v>336711.3</v>
      </c>
      <c r="Y196" s="59">
        <v>336711.3</v>
      </c>
      <c r="Z196" s="59">
        <v>336711.3</v>
      </c>
      <c r="AA196" s="59">
        <v>336711.3</v>
      </c>
      <c r="AB196" s="59">
        <v>385482.57</v>
      </c>
      <c r="AC196" s="59">
        <v>385482.57</v>
      </c>
      <c r="AD196" s="59">
        <v>385482.57</v>
      </c>
      <c r="AE196" s="403">
        <v>400567.22000000003</v>
      </c>
      <c r="AF196" s="59">
        <v>400567.22000000003</v>
      </c>
      <c r="AG196" s="59">
        <v>400567.22000000003</v>
      </c>
      <c r="AH196" s="59">
        <v>400567.22000000003</v>
      </c>
      <c r="AI196" s="59">
        <v>400567.22000000003</v>
      </c>
      <c r="AJ196" s="59">
        <v>400567.22000000003</v>
      </c>
      <c r="AK196" s="59">
        <v>400567.22000000003</v>
      </c>
      <c r="AL196" s="59">
        <v>400567.22000000003</v>
      </c>
      <c r="AM196" s="59">
        <v>400567.22000000003</v>
      </c>
      <c r="AN196" s="59">
        <v>492387.35000000003</v>
      </c>
      <c r="AO196" s="59">
        <v>492387.35000000003</v>
      </c>
      <c r="AP196" s="404">
        <v>492387.35000000003</v>
      </c>
      <c r="AQ196" s="397"/>
    </row>
    <row r="197" spans="1:43" outlineLevel="3">
      <c r="A197" s="46" t="s">
        <v>2204</v>
      </c>
      <c r="B197" s="47" t="s">
        <v>2205</v>
      </c>
      <c r="C197" s="48" t="s">
        <v>2206</v>
      </c>
      <c r="D197" s="49"/>
      <c r="E197" s="50"/>
      <c r="F197" s="397">
        <v>0</v>
      </c>
      <c r="G197" s="397">
        <v>0</v>
      </c>
      <c r="H197" s="59">
        <v>0</v>
      </c>
      <c r="I197" s="398">
        <v>0</v>
      </c>
      <c r="J197" s="398"/>
      <c r="K197" s="399"/>
      <c r="L197" s="400">
        <v>0</v>
      </c>
      <c r="M197" s="401">
        <v>0</v>
      </c>
      <c r="N197" s="402"/>
      <c r="O197" s="400">
        <v>0</v>
      </c>
      <c r="P197" s="401">
        <v>0</v>
      </c>
      <c r="R197" s="403">
        <v>0</v>
      </c>
      <c r="S197" s="403">
        <v>0</v>
      </c>
      <c r="T197" s="59">
        <v>0</v>
      </c>
      <c r="U197" s="59">
        <v>0</v>
      </c>
      <c r="V197" s="59">
        <v>0</v>
      </c>
      <c r="W197" s="59">
        <v>0</v>
      </c>
      <c r="X197" s="59">
        <v>0</v>
      </c>
      <c r="Y197" s="59">
        <v>0</v>
      </c>
      <c r="Z197" s="59">
        <v>0</v>
      </c>
      <c r="AA197" s="59">
        <v>0</v>
      </c>
      <c r="AB197" s="59">
        <v>0</v>
      </c>
      <c r="AC197" s="59">
        <v>0</v>
      </c>
      <c r="AD197" s="59">
        <v>0</v>
      </c>
      <c r="AE197" s="403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v>0</v>
      </c>
      <c r="AM197" s="59">
        <v>0</v>
      </c>
      <c r="AN197" s="59">
        <v>0</v>
      </c>
      <c r="AO197" s="59">
        <v>0</v>
      </c>
      <c r="AP197" s="404">
        <v>-375.8</v>
      </c>
      <c r="AQ197" s="397"/>
    </row>
    <row r="198" spans="1:43" outlineLevel="3">
      <c r="A198" s="46" t="s">
        <v>2207</v>
      </c>
      <c r="B198" s="47" t="s">
        <v>2208</v>
      </c>
      <c r="C198" s="48" t="s">
        <v>2209</v>
      </c>
      <c r="D198" s="49"/>
      <c r="E198" s="50"/>
      <c r="F198" s="397">
        <v>0</v>
      </c>
      <c r="G198" s="397">
        <v>0</v>
      </c>
      <c r="H198" s="59">
        <v>0</v>
      </c>
      <c r="I198" s="398">
        <v>0</v>
      </c>
      <c r="J198" s="398"/>
      <c r="K198" s="399"/>
      <c r="L198" s="400">
        <v>0</v>
      </c>
      <c r="M198" s="401">
        <v>0</v>
      </c>
      <c r="N198" s="402"/>
      <c r="O198" s="400">
        <v>0</v>
      </c>
      <c r="P198" s="401">
        <v>0</v>
      </c>
      <c r="R198" s="403">
        <v>0</v>
      </c>
      <c r="S198" s="403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0</v>
      </c>
      <c r="AB198" s="59">
        <v>0</v>
      </c>
      <c r="AC198" s="59">
        <v>0</v>
      </c>
      <c r="AD198" s="59">
        <v>0</v>
      </c>
      <c r="AE198" s="403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v>0</v>
      </c>
      <c r="AM198" s="59">
        <v>0</v>
      </c>
      <c r="AN198" s="59">
        <v>0</v>
      </c>
      <c r="AO198" s="59">
        <v>0</v>
      </c>
      <c r="AP198" s="404">
        <v>12662.65</v>
      </c>
      <c r="AQ198" s="397"/>
    </row>
    <row r="199" spans="1:43" outlineLevel="3">
      <c r="A199" s="46" t="s">
        <v>2210</v>
      </c>
      <c r="B199" s="47" t="s">
        <v>2211</v>
      </c>
      <c r="C199" s="48" t="s">
        <v>2212</v>
      </c>
      <c r="D199" s="49"/>
      <c r="E199" s="50"/>
      <c r="F199" s="397">
        <v>146098.35</v>
      </c>
      <c r="G199" s="397">
        <v>62873.66</v>
      </c>
      <c r="H199" s="59">
        <v>83224.69</v>
      </c>
      <c r="I199" s="398">
        <v>1.3236813317373284</v>
      </c>
      <c r="J199" s="398"/>
      <c r="K199" s="399"/>
      <c r="L199" s="400">
        <v>21772.55</v>
      </c>
      <c r="M199" s="401">
        <v>124325.8</v>
      </c>
      <c r="N199" s="402"/>
      <c r="O199" s="400">
        <v>183712.95</v>
      </c>
      <c r="P199" s="401">
        <v>-37614.600000000006</v>
      </c>
      <c r="R199" s="403">
        <v>101204.86</v>
      </c>
      <c r="S199" s="403">
        <v>197066.65</v>
      </c>
      <c r="T199" s="59">
        <v>-54905.74</v>
      </c>
      <c r="U199" s="59">
        <v>0</v>
      </c>
      <c r="V199" s="59">
        <v>0</v>
      </c>
      <c r="W199" s="59">
        <v>131839.31</v>
      </c>
      <c r="X199" s="59">
        <v>178898.58000000002</v>
      </c>
      <c r="Y199" s="59">
        <v>100555.86</v>
      </c>
      <c r="Z199" s="59">
        <v>0</v>
      </c>
      <c r="AA199" s="59">
        <v>40548.950000000004</v>
      </c>
      <c r="AB199" s="59">
        <v>106009.91</v>
      </c>
      <c r="AC199" s="59">
        <v>21772.55</v>
      </c>
      <c r="AD199" s="59">
        <v>62873.66</v>
      </c>
      <c r="AE199" s="403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v>53752.6</v>
      </c>
      <c r="AM199" s="59">
        <v>82883.25</v>
      </c>
      <c r="AN199" s="59">
        <v>183712.95</v>
      </c>
      <c r="AO199" s="59">
        <v>146098.35</v>
      </c>
      <c r="AP199" s="404">
        <v>0</v>
      </c>
      <c r="AQ199" s="397"/>
    </row>
    <row r="200" spans="1:43" outlineLevel="3">
      <c r="A200" s="46" t="s">
        <v>2213</v>
      </c>
      <c r="B200" s="47" t="s">
        <v>2214</v>
      </c>
      <c r="C200" s="48" t="s">
        <v>2215</v>
      </c>
      <c r="D200" s="49"/>
      <c r="E200" s="50"/>
      <c r="F200" s="397">
        <v>961780.76</v>
      </c>
      <c r="G200" s="397">
        <v>350002.52</v>
      </c>
      <c r="H200" s="59">
        <v>611778.24</v>
      </c>
      <c r="I200" s="398">
        <v>1.7479252435096753</v>
      </c>
      <c r="J200" s="398"/>
      <c r="K200" s="399"/>
      <c r="L200" s="400">
        <v>164968.91</v>
      </c>
      <c r="M200" s="401">
        <v>796811.85</v>
      </c>
      <c r="N200" s="402"/>
      <c r="O200" s="400">
        <v>379424.85000000003</v>
      </c>
      <c r="P200" s="401">
        <v>582355.90999999992</v>
      </c>
      <c r="R200" s="403">
        <v>347638.03</v>
      </c>
      <c r="S200" s="403">
        <v>508732.09</v>
      </c>
      <c r="T200" s="59">
        <v>508732.09</v>
      </c>
      <c r="U200" s="59">
        <v>508732.09</v>
      </c>
      <c r="V200" s="59">
        <v>508732.09</v>
      </c>
      <c r="W200" s="59">
        <v>326062.97000000003</v>
      </c>
      <c r="X200" s="59">
        <v>326062.97000000003</v>
      </c>
      <c r="Y200" s="59">
        <v>326062.97000000003</v>
      </c>
      <c r="Z200" s="59">
        <v>326062.97000000003</v>
      </c>
      <c r="AA200" s="59">
        <v>326062.97000000003</v>
      </c>
      <c r="AB200" s="59">
        <v>326062.97000000003</v>
      </c>
      <c r="AC200" s="59">
        <v>164968.91</v>
      </c>
      <c r="AD200" s="59">
        <v>350002.52</v>
      </c>
      <c r="AE200" s="403">
        <v>350002.52</v>
      </c>
      <c r="AF200" s="59">
        <v>350002.52</v>
      </c>
      <c r="AG200" s="59">
        <v>350002.52</v>
      </c>
      <c r="AH200" s="59">
        <v>350002.52</v>
      </c>
      <c r="AI200" s="59">
        <v>185033.08000000002</v>
      </c>
      <c r="AJ200" s="59">
        <v>482258.21</v>
      </c>
      <c r="AK200" s="59">
        <v>482258.21</v>
      </c>
      <c r="AL200" s="59">
        <v>297224.61</v>
      </c>
      <c r="AM200" s="59">
        <v>379424.85000000003</v>
      </c>
      <c r="AN200" s="59">
        <v>379424.85000000003</v>
      </c>
      <c r="AO200" s="59">
        <v>961780.76</v>
      </c>
      <c r="AP200" s="404">
        <v>758850.22</v>
      </c>
      <c r="AQ200" s="397"/>
    </row>
    <row r="201" spans="1:43" outlineLevel="3">
      <c r="A201" s="46" t="s">
        <v>2216</v>
      </c>
      <c r="B201" s="47" t="s">
        <v>1464</v>
      </c>
      <c r="C201" s="48" t="s">
        <v>2217</v>
      </c>
      <c r="D201" s="49"/>
      <c r="E201" s="50"/>
      <c r="F201" s="397">
        <v>20488589.199000005</v>
      </c>
      <c r="G201" s="397">
        <v>19725866.588999998</v>
      </c>
      <c r="H201" s="59">
        <v>762722.61000000685</v>
      </c>
      <c r="I201" s="398">
        <v>3.8666114188632618E-2</v>
      </c>
      <c r="J201" s="398"/>
      <c r="K201" s="399"/>
      <c r="L201" s="400">
        <v>19121802.009000003</v>
      </c>
      <c r="M201" s="401">
        <v>1366787.1900000013</v>
      </c>
      <c r="N201" s="402"/>
      <c r="O201" s="400">
        <v>19119793.019000005</v>
      </c>
      <c r="P201" s="401">
        <v>1368796.1799999997</v>
      </c>
      <c r="R201" s="403">
        <v>17715040.559</v>
      </c>
      <c r="S201" s="403">
        <v>17817096.048999999</v>
      </c>
      <c r="T201" s="59">
        <v>17463769.359000001</v>
      </c>
      <c r="U201" s="59">
        <v>17340715.208999999</v>
      </c>
      <c r="V201" s="59">
        <v>17753417.739000004</v>
      </c>
      <c r="W201" s="59">
        <v>18102114.589000002</v>
      </c>
      <c r="X201" s="59">
        <v>18990638.098999996</v>
      </c>
      <c r="Y201" s="59">
        <v>18550508.309</v>
      </c>
      <c r="Z201" s="59">
        <v>18674168.228999998</v>
      </c>
      <c r="AA201" s="59">
        <v>18868642.118999999</v>
      </c>
      <c r="AB201" s="59">
        <v>19248371.368999999</v>
      </c>
      <c r="AC201" s="59">
        <v>19121802.009000003</v>
      </c>
      <c r="AD201" s="59">
        <v>19725866.588999998</v>
      </c>
      <c r="AE201" s="403">
        <v>19718056.518999998</v>
      </c>
      <c r="AF201" s="59">
        <v>19328978.128999997</v>
      </c>
      <c r="AG201" s="59">
        <v>19821965.028999992</v>
      </c>
      <c r="AH201" s="59">
        <v>19529963.088999998</v>
      </c>
      <c r="AI201" s="59">
        <v>19014348.979000002</v>
      </c>
      <c r="AJ201" s="59">
        <v>18889347.979000002</v>
      </c>
      <c r="AK201" s="59">
        <v>18173413.488999996</v>
      </c>
      <c r="AL201" s="59">
        <v>17831000.459000003</v>
      </c>
      <c r="AM201" s="59">
        <v>18678685.259</v>
      </c>
      <c r="AN201" s="59">
        <v>19119793.019000005</v>
      </c>
      <c r="AO201" s="59">
        <v>20488589.199000005</v>
      </c>
      <c r="AP201" s="404">
        <v>18874034.319000002</v>
      </c>
      <c r="AQ201" s="397"/>
    </row>
    <row r="202" spans="1:43">
      <c r="A202" s="228"/>
      <c r="B202" s="476"/>
      <c r="C202" s="525"/>
      <c r="D202" s="229"/>
      <c r="E202" s="245"/>
      <c r="F202" s="232"/>
      <c r="G202" s="232"/>
      <c r="H202" s="473">
        <v>0</v>
      </c>
      <c r="I202" s="144">
        <v>0</v>
      </c>
      <c r="J202" s="496"/>
      <c r="K202" s="497"/>
      <c r="L202" s="473"/>
      <c r="M202" s="475">
        <v>0</v>
      </c>
      <c r="N202" s="468"/>
      <c r="O202" s="473"/>
      <c r="P202" s="475">
        <v>0</v>
      </c>
      <c r="Q202" s="478"/>
      <c r="R202" s="469"/>
      <c r="S202" s="469"/>
      <c r="T202" s="232"/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469"/>
      <c r="AF202" s="232"/>
      <c r="AG202" s="232"/>
      <c r="AH202" s="232"/>
      <c r="AI202" s="232"/>
      <c r="AJ202" s="232"/>
      <c r="AK202" s="232"/>
      <c r="AL202" s="232"/>
      <c r="AM202" s="232"/>
      <c r="AN202" s="232"/>
      <c r="AO202" s="232"/>
      <c r="AP202" s="470"/>
    </row>
    <row r="203" spans="1:43" outlineLevel="2">
      <c r="A203" s="228" t="s">
        <v>2218</v>
      </c>
      <c r="B203" s="476" t="s">
        <v>1482</v>
      </c>
      <c r="C203" s="525" t="s">
        <v>2219</v>
      </c>
      <c r="D203" s="229"/>
      <c r="E203" s="245"/>
      <c r="F203" s="232">
        <v>0</v>
      </c>
      <c r="G203" s="232">
        <v>0</v>
      </c>
      <c r="H203" s="473">
        <v>0</v>
      </c>
      <c r="I203" s="144">
        <v>0</v>
      </c>
      <c r="J203" s="496"/>
      <c r="K203" s="497"/>
      <c r="L203" s="473">
        <v>0</v>
      </c>
      <c r="M203" s="475">
        <v>0</v>
      </c>
      <c r="N203" s="468"/>
      <c r="O203" s="473">
        <v>0</v>
      </c>
      <c r="P203" s="475">
        <v>0</v>
      </c>
      <c r="Q203" s="478"/>
      <c r="R203" s="469">
        <v>0</v>
      </c>
      <c r="S203" s="469">
        <v>0</v>
      </c>
      <c r="T203" s="232">
        <v>0</v>
      </c>
      <c r="U203" s="232">
        <v>0</v>
      </c>
      <c r="V203" s="232">
        <v>0</v>
      </c>
      <c r="W203" s="232">
        <v>0</v>
      </c>
      <c r="X203" s="232">
        <v>0</v>
      </c>
      <c r="Y203" s="232">
        <v>0</v>
      </c>
      <c r="Z203" s="232">
        <v>0</v>
      </c>
      <c r="AA203" s="232">
        <v>0</v>
      </c>
      <c r="AB203" s="232">
        <v>0</v>
      </c>
      <c r="AC203" s="232">
        <v>0</v>
      </c>
      <c r="AD203" s="232">
        <v>0</v>
      </c>
      <c r="AE203" s="469">
        <v>0</v>
      </c>
      <c r="AF203" s="232">
        <v>0</v>
      </c>
      <c r="AG203" s="232">
        <v>0</v>
      </c>
      <c r="AH203" s="232">
        <v>0</v>
      </c>
      <c r="AI203" s="232">
        <v>0</v>
      </c>
      <c r="AJ203" s="232">
        <v>0</v>
      </c>
      <c r="AK203" s="232">
        <v>0</v>
      </c>
      <c r="AL203" s="232">
        <v>0</v>
      </c>
      <c r="AM203" s="232">
        <v>0</v>
      </c>
      <c r="AN203" s="232">
        <v>0</v>
      </c>
      <c r="AO203" s="232">
        <v>0</v>
      </c>
      <c r="AP203" s="470">
        <v>0</v>
      </c>
    </row>
    <row r="204" spans="1:43">
      <c r="A204" s="228"/>
      <c r="B204" s="476"/>
      <c r="C204" s="525"/>
      <c r="D204" s="229"/>
      <c r="E204" s="245"/>
      <c r="F204" s="232"/>
      <c r="G204" s="232"/>
      <c r="H204" s="473">
        <v>0</v>
      </c>
      <c r="I204" s="144">
        <v>0</v>
      </c>
      <c r="J204" s="496"/>
      <c r="K204" s="497"/>
      <c r="L204" s="473"/>
      <c r="M204" s="475">
        <v>0</v>
      </c>
      <c r="N204" s="468"/>
      <c r="O204" s="473"/>
      <c r="P204" s="475">
        <v>0</v>
      </c>
      <c r="Q204" s="478"/>
      <c r="R204" s="469"/>
      <c r="S204" s="469"/>
      <c r="T204" s="232"/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469"/>
      <c r="AF204" s="232"/>
      <c r="AG204" s="232"/>
      <c r="AH204" s="232"/>
      <c r="AI204" s="232"/>
      <c r="AJ204" s="232"/>
      <c r="AK204" s="232"/>
      <c r="AL204" s="232"/>
      <c r="AM204" s="232"/>
      <c r="AN204" s="232"/>
      <c r="AO204" s="232"/>
      <c r="AP204" s="470"/>
    </row>
    <row r="205" spans="1:43" outlineLevel="2">
      <c r="A205" s="228" t="s">
        <v>2220</v>
      </c>
      <c r="B205" s="476" t="s">
        <v>1484</v>
      </c>
      <c r="C205" s="525" t="s">
        <v>2221</v>
      </c>
      <c r="D205" s="229"/>
      <c r="E205" s="245"/>
      <c r="F205" s="232">
        <v>0</v>
      </c>
      <c r="G205" s="232">
        <v>0</v>
      </c>
      <c r="H205" s="473">
        <v>0</v>
      </c>
      <c r="I205" s="144">
        <v>0</v>
      </c>
      <c r="J205" s="496"/>
      <c r="K205" s="497"/>
      <c r="L205" s="473">
        <v>0</v>
      </c>
      <c r="M205" s="475">
        <v>0</v>
      </c>
      <c r="N205" s="468"/>
      <c r="O205" s="473">
        <v>0</v>
      </c>
      <c r="P205" s="475">
        <v>0</v>
      </c>
      <c r="Q205" s="478"/>
      <c r="R205" s="469">
        <v>0</v>
      </c>
      <c r="S205" s="469">
        <v>0</v>
      </c>
      <c r="T205" s="232">
        <v>0</v>
      </c>
      <c r="U205" s="232">
        <v>0</v>
      </c>
      <c r="V205" s="232">
        <v>0</v>
      </c>
      <c r="W205" s="232">
        <v>0</v>
      </c>
      <c r="X205" s="232">
        <v>0</v>
      </c>
      <c r="Y205" s="232">
        <v>0</v>
      </c>
      <c r="Z205" s="232">
        <v>0</v>
      </c>
      <c r="AA205" s="232">
        <v>0</v>
      </c>
      <c r="AB205" s="232">
        <v>0</v>
      </c>
      <c r="AC205" s="232">
        <v>0</v>
      </c>
      <c r="AD205" s="232">
        <v>0</v>
      </c>
      <c r="AE205" s="469">
        <v>0</v>
      </c>
      <c r="AF205" s="232">
        <v>0</v>
      </c>
      <c r="AG205" s="232">
        <v>0</v>
      </c>
      <c r="AH205" s="232">
        <v>0</v>
      </c>
      <c r="AI205" s="232">
        <v>0</v>
      </c>
      <c r="AJ205" s="232">
        <v>0</v>
      </c>
      <c r="AK205" s="232">
        <v>0</v>
      </c>
      <c r="AL205" s="232">
        <v>0</v>
      </c>
      <c r="AM205" s="232">
        <v>0</v>
      </c>
      <c r="AN205" s="232">
        <v>0</v>
      </c>
      <c r="AO205" s="232">
        <v>0</v>
      </c>
      <c r="AP205" s="470">
        <v>0</v>
      </c>
    </row>
    <row r="206" spans="1:43">
      <c r="A206" s="228"/>
      <c r="B206" s="476"/>
      <c r="C206" s="525"/>
      <c r="D206" s="229"/>
      <c r="E206" s="245"/>
      <c r="F206" s="232"/>
      <c r="G206" s="232"/>
      <c r="H206" s="473">
        <v>0</v>
      </c>
      <c r="I206" s="144">
        <v>0</v>
      </c>
      <c r="J206" s="496"/>
      <c r="K206" s="497"/>
      <c r="L206" s="473"/>
      <c r="M206" s="475">
        <v>0</v>
      </c>
      <c r="N206" s="468"/>
      <c r="O206" s="473"/>
      <c r="P206" s="475">
        <v>0</v>
      </c>
      <c r="Q206" s="478"/>
      <c r="R206" s="469"/>
      <c r="S206" s="469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469"/>
      <c r="AF206" s="232"/>
      <c r="AG206" s="232"/>
      <c r="AH206" s="232"/>
      <c r="AI206" s="232"/>
      <c r="AJ206" s="232"/>
      <c r="AK206" s="232"/>
      <c r="AL206" s="232"/>
      <c r="AM206" s="232"/>
      <c r="AN206" s="232"/>
      <c r="AO206" s="232"/>
      <c r="AP206" s="470"/>
    </row>
    <row r="207" spans="1:43" outlineLevel="2">
      <c r="A207" s="228" t="s">
        <v>2222</v>
      </c>
      <c r="B207" s="476" t="s">
        <v>1486</v>
      </c>
      <c r="C207" s="525" t="s">
        <v>2223</v>
      </c>
      <c r="D207" s="229"/>
      <c r="E207" s="245"/>
      <c r="F207" s="232">
        <v>0</v>
      </c>
      <c r="G207" s="232">
        <v>0</v>
      </c>
      <c r="H207" s="473">
        <v>0</v>
      </c>
      <c r="I207" s="144">
        <v>0</v>
      </c>
      <c r="J207" s="496"/>
      <c r="K207" s="497"/>
      <c r="L207" s="473">
        <v>0</v>
      </c>
      <c r="M207" s="475">
        <v>0</v>
      </c>
      <c r="N207" s="468"/>
      <c r="O207" s="473">
        <v>0</v>
      </c>
      <c r="P207" s="475">
        <v>0</v>
      </c>
      <c r="Q207" s="478"/>
      <c r="R207" s="469">
        <v>0</v>
      </c>
      <c r="S207" s="469">
        <v>0</v>
      </c>
      <c r="T207" s="232">
        <v>0</v>
      </c>
      <c r="U207" s="232">
        <v>0</v>
      </c>
      <c r="V207" s="232">
        <v>0</v>
      </c>
      <c r="W207" s="232">
        <v>0</v>
      </c>
      <c r="X207" s="232">
        <v>0</v>
      </c>
      <c r="Y207" s="232">
        <v>0</v>
      </c>
      <c r="Z207" s="232">
        <v>0</v>
      </c>
      <c r="AA207" s="232">
        <v>0</v>
      </c>
      <c r="AB207" s="232">
        <v>0</v>
      </c>
      <c r="AC207" s="232">
        <v>0</v>
      </c>
      <c r="AD207" s="232">
        <v>0</v>
      </c>
      <c r="AE207" s="469">
        <v>0</v>
      </c>
      <c r="AF207" s="232">
        <v>0</v>
      </c>
      <c r="AG207" s="232">
        <v>0</v>
      </c>
      <c r="AH207" s="232">
        <v>0</v>
      </c>
      <c r="AI207" s="232">
        <v>0</v>
      </c>
      <c r="AJ207" s="232">
        <v>0</v>
      </c>
      <c r="AK207" s="232">
        <v>0</v>
      </c>
      <c r="AL207" s="232">
        <v>0</v>
      </c>
      <c r="AM207" s="232">
        <v>0</v>
      </c>
      <c r="AN207" s="232">
        <v>0</v>
      </c>
      <c r="AO207" s="232">
        <v>0</v>
      </c>
      <c r="AP207" s="470">
        <v>0</v>
      </c>
    </row>
    <row r="208" spans="1:43">
      <c r="A208" s="228"/>
      <c r="B208" s="476"/>
      <c r="C208" s="525"/>
      <c r="D208" s="229"/>
      <c r="E208" s="245"/>
      <c r="F208" s="232"/>
      <c r="G208" s="232"/>
      <c r="H208" s="473">
        <v>0</v>
      </c>
      <c r="I208" s="144">
        <v>0</v>
      </c>
      <c r="J208" s="496"/>
      <c r="K208" s="497"/>
      <c r="L208" s="473"/>
      <c r="M208" s="475">
        <v>0</v>
      </c>
      <c r="N208" s="468"/>
      <c r="O208" s="473"/>
      <c r="P208" s="475">
        <v>0</v>
      </c>
      <c r="Q208" s="478"/>
      <c r="R208" s="469"/>
      <c r="S208" s="469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469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470"/>
    </row>
    <row r="209" spans="1:43" outlineLevel="2">
      <c r="A209" s="228" t="s">
        <v>1959</v>
      </c>
      <c r="B209" s="476" t="s">
        <v>1960</v>
      </c>
      <c r="C209" s="525" t="s">
        <v>1961</v>
      </c>
      <c r="D209" s="229"/>
      <c r="E209" s="245"/>
      <c r="F209" s="232">
        <v>8388654.4299999997</v>
      </c>
      <c r="G209" s="232">
        <v>8485833.2400000002</v>
      </c>
      <c r="H209" s="473">
        <v>-97178.810000000522</v>
      </c>
      <c r="I209" s="144">
        <v>-1.145188778185329E-2</v>
      </c>
      <c r="J209" s="496"/>
      <c r="K209" s="497"/>
      <c r="L209" s="473">
        <v>8737619.8300000001</v>
      </c>
      <c r="M209" s="475">
        <v>-348965.40000000037</v>
      </c>
      <c r="N209" s="468"/>
      <c r="O209" s="473">
        <v>8388654.4299999997</v>
      </c>
      <c r="P209" s="475">
        <v>0</v>
      </c>
      <c r="Q209" s="478"/>
      <c r="R209" s="469">
        <v>8399493.3499999996</v>
      </c>
      <c r="S209" s="469">
        <v>8399493.3499999996</v>
      </c>
      <c r="T209" s="232">
        <v>8399493.3499999996</v>
      </c>
      <c r="U209" s="232">
        <v>8404073.2599999998</v>
      </c>
      <c r="V209" s="232">
        <v>8404073.2599999998</v>
      </c>
      <c r="W209" s="232">
        <v>8404073.2599999998</v>
      </c>
      <c r="X209" s="232">
        <v>8547680.5700000003</v>
      </c>
      <c r="Y209" s="232">
        <v>8547680.5700000003</v>
      </c>
      <c r="Z209" s="232">
        <v>8547680.5700000003</v>
      </c>
      <c r="AA209" s="232">
        <v>8512010.2100000009</v>
      </c>
      <c r="AB209" s="232">
        <v>8512010.2100000009</v>
      </c>
      <c r="AC209" s="232">
        <v>8737619.8300000001</v>
      </c>
      <c r="AD209" s="232">
        <v>8485833.2400000002</v>
      </c>
      <c r="AE209" s="469">
        <v>8485833.2400000002</v>
      </c>
      <c r="AF209" s="232">
        <v>8485833.2400000002</v>
      </c>
      <c r="AG209" s="232">
        <v>8477354.5299999993</v>
      </c>
      <c r="AH209" s="232">
        <v>8477354.5299999993</v>
      </c>
      <c r="AI209" s="232">
        <v>8477354.5299999993</v>
      </c>
      <c r="AJ209" s="232">
        <v>8432828.5299999993</v>
      </c>
      <c r="AK209" s="232">
        <v>8432828.5299999993</v>
      </c>
      <c r="AL209" s="232">
        <v>8432828.5299999993</v>
      </c>
      <c r="AM209" s="232">
        <v>8388654.4299999997</v>
      </c>
      <c r="AN209" s="232">
        <v>8388654.4299999997</v>
      </c>
      <c r="AO209" s="232">
        <v>8388654.4299999997</v>
      </c>
      <c r="AP209" s="470">
        <v>8388654.4299999997</v>
      </c>
    </row>
    <row r="210" spans="1:43" outlineLevel="3">
      <c r="A210" s="46" t="s">
        <v>2224</v>
      </c>
      <c r="B210" s="47" t="s">
        <v>2225</v>
      </c>
      <c r="C210" s="48" t="s">
        <v>2226</v>
      </c>
      <c r="D210" s="49"/>
      <c r="E210" s="50"/>
      <c r="F210" s="397">
        <v>148202.17000000001</v>
      </c>
      <c r="G210" s="397">
        <v>113551.19</v>
      </c>
      <c r="H210" s="59">
        <v>34650.98000000001</v>
      </c>
      <c r="I210" s="398">
        <v>0.3051573479767144</v>
      </c>
      <c r="J210" s="398"/>
      <c r="K210" s="399"/>
      <c r="L210" s="400">
        <v>-136483.99</v>
      </c>
      <c r="M210" s="401">
        <v>284686.16000000003</v>
      </c>
      <c r="N210" s="402"/>
      <c r="O210" s="400">
        <v>149995.74</v>
      </c>
      <c r="P210" s="401">
        <v>-1793.5699999999779</v>
      </c>
      <c r="R210" s="403">
        <v>270680.73</v>
      </c>
      <c r="S210" s="403">
        <v>269674.58</v>
      </c>
      <c r="T210" s="59">
        <v>267151.90000000002</v>
      </c>
      <c r="U210" s="59">
        <v>257143.91</v>
      </c>
      <c r="V210" s="59">
        <v>250614.39</v>
      </c>
      <c r="W210" s="59">
        <v>244620.88</v>
      </c>
      <c r="X210" s="59">
        <v>91609.11</v>
      </c>
      <c r="Y210" s="59">
        <v>78793.7</v>
      </c>
      <c r="Z210" s="59">
        <v>67245.22</v>
      </c>
      <c r="AA210" s="59">
        <v>96678.430000000008</v>
      </c>
      <c r="AB210" s="59">
        <v>94388.23</v>
      </c>
      <c r="AC210" s="59">
        <v>-136483.99</v>
      </c>
      <c r="AD210" s="59">
        <v>113551.19</v>
      </c>
      <c r="AE210" s="403">
        <v>110642.7</v>
      </c>
      <c r="AF210" s="59">
        <v>103856.23</v>
      </c>
      <c r="AG210" s="59">
        <v>110056.62</v>
      </c>
      <c r="AH210" s="59">
        <v>107778.31</v>
      </c>
      <c r="AI210" s="59">
        <v>101966.03</v>
      </c>
      <c r="AJ210" s="59">
        <v>136603.16</v>
      </c>
      <c r="AK210" s="59">
        <v>126132.6</v>
      </c>
      <c r="AL210" s="59">
        <v>115662.04000000001</v>
      </c>
      <c r="AM210" s="59">
        <v>153776.78</v>
      </c>
      <c r="AN210" s="59">
        <v>149995.74</v>
      </c>
      <c r="AO210" s="59">
        <v>148202.17000000001</v>
      </c>
      <c r="AP210" s="404">
        <v>148202.17000000001</v>
      </c>
      <c r="AQ210" s="397"/>
    </row>
    <row r="211" spans="1:43" outlineLevel="3">
      <c r="A211" s="46" t="s">
        <v>2227</v>
      </c>
      <c r="B211" s="47" t="s">
        <v>2228</v>
      </c>
      <c r="C211" s="48" t="s">
        <v>2229</v>
      </c>
      <c r="D211" s="49"/>
      <c r="E211" s="50"/>
      <c r="F211" s="397">
        <v>20754.13</v>
      </c>
      <c r="G211" s="397">
        <v>21124.87</v>
      </c>
      <c r="H211" s="59">
        <v>-370.73999999999796</v>
      </c>
      <c r="I211" s="398">
        <v>-1.7549930484779219E-2</v>
      </c>
      <c r="J211" s="398"/>
      <c r="K211" s="399"/>
      <c r="L211" s="400">
        <v>21136.720000000001</v>
      </c>
      <c r="M211" s="401">
        <v>-382.59000000000015</v>
      </c>
      <c r="N211" s="402"/>
      <c r="O211" s="400">
        <v>20764.73</v>
      </c>
      <c r="P211" s="401">
        <v>-10.599999999998545</v>
      </c>
      <c r="R211" s="403">
        <v>25040.27</v>
      </c>
      <c r="S211" s="403">
        <v>25032.97</v>
      </c>
      <c r="T211" s="59">
        <v>25013</v>
      </c>
      <c r="U211" s="59">
        <v>24972.940000000002</v>
      </c>
      <c r="V211" s="59">
        <v>24927.18</v>
      </c>
      <c r="W211" s="59">
        <v>21469.59</v>
      </c>
      <c r="X211" s="59">
        <v>21403.68</v>
      </c>
      <c r="Y211" s="59">
        <v>21313.850000000002</v>
      </c>
      <c r="Z211" s="59">
        <v>21232.9</v>
      </c>
      <c r="AA211" s="59">
        <v>21189.18</v>
      </c>
      <c r="AB211" s="59">
        <v>21173.27</v>
      </c>
      <c r="AC211" s="59">
        <v>21136.720000000001</v>
      </c>
      <c r="AD211" s="59">
        <v>21124.87</v>
      </c>
      <c r="AE211" s="403">
        <v>21107.350000000002</v>
      </c>
      <c r="AF211" s="59">
        <v>21066.47</v>
      </c>
      <c r="AG211" s="59">
        <v>21052.75</v>
      </c>
      <c r="AH211" s="59">
        <v>21039.279999999999</v>
      </c>
      <c r="AI211" s="59">
        <v>21005.06</v>
      </c>
      <c r="AJ211" s="59">
        <v>20946.63</v>
      </c>
      <c r="AK211" s="59">
        <v>20884.760000000002</v>
      </c>
      <c r="AL211" s="59">
        <v>20822.88</v>
      </c>
      <c r="AM211" s="59">
        <v>20787.07</v>
      </c>
      <c r="AN211" s="59">
        <v>20764.73</v>
      </c>
      <c r="AO211" s="59">
        <v>20754.13</v>
      </c>
      <c r="AP211" s="404">
        <v>20754.13</v>
      </c>
      <c r="AQ211" s="397"/>
    </row>
    <row r="212" spans="1:43" outlineLevel="3">
      <c r="A212" s="46" t="s">
        <v>2230</v>
      </c>
      <c r="B212" s="47" t="s">
        <v>1495</v>
      </c>
      <c r="C212" s="48" t="s">
        <v>2231</v>
      </c>
      <c r="D212" s="49"/>
      <c r="E212" s="50"/>
      <c r="F212" s="397">
        <v>8557610.7300000004</v>
      </c>
      <c r="G212" s="397">
        <v>8620509.2999999989</v>
      </c>
      <c r="H212" s="59">
        <v>-62898.569999998435</v>
      </c>
      <c r="I212" s="398">
        <v>-7.2963867691666949E-3</v>
      </c>
      <c r="J212" s="398"/>
      <c r="K212" s="399"/>
      <c r="L212" s="400">
        <v>8622272.5600000005</v>
      </c>
      <c r="M212" s="401">
        <v>-64661.830000000075</v>
      </c>
      <c r="N212" s="402"/>
      <c r="O212" s="400">
        <v>8559414.9000000004</v>
      </c>
      <c r="P212" s="401">
        <v>-1804.1699999999255</v>
      </c>
      <c r="R212" s="403">
        <v>8695214.3499999996</v>
      </c>
      <c r="S212" s="403">
        <v>8694200.9000000004</v>
      </c>
      <c r="T212" s="59">
        <v>8691658.25</v>
      </c>
      <c r="U212" s="59">
        <v>8686190.1099999994</v>
      </c>
      <c r="V212" s="59">
        <v>8679614.8300000001</v>
      </c>
      <c r="W212" s="59">
        <v>8670163.7300000004</v>
      </c>
      <c r="X212" s="59">
        <v>8660693.3599999994</v>
      </c>
      <c r="Y212" s="59">
        <v>8647788.1199999992</v>
      </c>
      <c r="Z212" s="59">
        <v>8636158.6900000013</v>
      </c>
      <c r="AA212" s="59">
        <v>8629877.8200000003</v>
      </c>
      <c r="AB212" s="59">
        <v>8627571.7100000009</v>
      </c>
      <c r="AC212" s="59">
        <v>8622272.5600000005</v>
      </c>
      <c r="AD212" s="59">
        <v>8620509.2999999989</v>
      </c>
      <c r="AE212" s="403">
        <v>8617583.2899999991</v>
      </c>
      <c r="AF212" s="59">
        <v>8610755.9400000013</v>
      </c>
      <c r="AG212" s="59">
        <v>8608463.8999999985</v>
      </c>
      <c r="AH212" s="59">
        <v>8606172.1199999992</v>
      </c>
      <c r="AI212" s="59">
        <v>8600325.6199999992</v>
      </c>
      <c r="AJ212" s="59">
        <v>8590378.3200000003</v>
      </c>
      <c r="AK212" s="59">
        <v>8579845.8899999987</v>
      </c>
      <c r="AL212" s="59">
        <v>8569313.4499999993</v>
      </c>
      <c r="AM212" s="59">
        <v>8563218.2799999993</v>
      </c>
      <c r="AN212" s="59">
        <v>8559414.9000000004</v>
      </c>
      <c r="AO212" s="59">
        <v>8557610.7300000004</v>
      </c>
      <c r="AP212" s="404">
        <v>8557610.7300000004</v>
      </c>
      <c r="AQ212" s="397"/>
    </row>
    <row r="213" spans="1:43">
      <c r="A213" s="228"/>
      <c r="B213" s="476"/>
      <c r="C213" s="525"/>
      <c r="D213" s="229"/>
      <c r="E213" s="245"/>
      <c r="F213" s="232"/>
      <c r="G213" s="232"/>
      <c r="H213" s="473">
        <v>0</v>
      </c>
      <c r="I213" s="144">
        <v>0</v>
      </c>
      <c r="J213" s="496"/>
      <c r="K213" s="497"/>
      <c r="L213" s="473"/>
      <c r="M213" s="475">
        <v>0</v>
      </c>
      <c r="N213" s="468"/>
      <c r="O213" s="473"/>
      <c r="P213" s="475">
        <v>0</v>
      </c>
      <c r="Q213" s="478"/>
      <c r="R213" s="469"/>
      <c r="S213" s="469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469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470"/>
    </row>
    <row r="214" spans="1:43" outlineLevel="2">
      <c r="A214" s="228" t="s">
        <v>1959</v>
      </c>
      <c r="B214" s="476" t="s">
        <v>1960</v>
      </c>
      <c r="C214" s="525" t="s">
        <v>1961</v>
      </c>
      <c r="D214" s="229"/>
      <c r="E214" s="245"/>
      <c r="F214" s="232">
        <v>8388654.4299999997</v>
      </c>
      <c r="G214" s="232">
        <v>8485833.2400000002</v>
      </c>
      <c r="H214" s="473">
        <v>-97178.810000000522</v>
      </c>
      <c r="I214" s="144">
        <v>-1.145188778185329E-2</v>
      </c>
      <c r="J214" s="496"/>
      <c r="K214" s="497"/>
      <c r="L214" s="473">
        <v>8737619.8300000001</v>
      </c>
      <c r="M214" s="475">
        <v>-348965.40000000037</v>
      </c>
      <c r="N214" s="468"/>
      <c r="O214" s="473">
        <v>8388654.4299999997</v>
      </c>
      <c r="P214" s="475">
        <v>0</v>
      </c>
      <c r="Q214" s="478"/>
      <c r="R214" s="469">
        <v>8399493.3499999996</v>
      </c>
      <c r="S214" s="469">
        <v>8399493.3499999996</v>
      </c>
      <c r="T214" s="232">
        <v>8399493.3499999996</v>
      </c>
      <c r="U214" s="232">
        <v>8404073.2599999998</v>
      </c>
      <c r="V214" s="232">
        <v>8404073.2599999998</v>
      </c>
      <c r="W214" s="232">
        <v>8404073.2599999998</v>
      </c>
      <c r="X214" s="232">
        <v>8547680.5700000003</v>
      </c>
      <c r="Y214" s="232">
        <v>8547680.5700000003</v>
      </c>
      <c r="Z214" s="232">
        <v>8547680.5700000003</v>
      </c>
      <c r="AA214" s="232">
        <v>8512010.2100000009</v>
      </c>
      <c r="AB214" s="232">
        <v>8512010.2100000009</v>
      </c>
      <c r="AC214" s="232">
        <v>8737619.8300000001</v>
      </c>
      <c r="AD214" s="232">
        <v>8485833.2400000002</v>
      </c>
      <c r="AE214" s="469">
        <v>8485833.2400000002</v>
      </c>
      <c r="AF214" s="232">
        <v>8485833.2400000002</v>
      </c>
      <c r="AG214" s="232">
        <v>8477354.5299999993</v>
      </c>
      <c r="AH214" s="232">
        <v>8477354.5299999993</v>
      </c>
      <c r="AI214" s="232">
        <v>8477354.5299999993</v>
      </c>
      <c r="AJ214" s="232">
        <v>8432828.5299999993</v>
      </c>
      <c r="AK214" s="232">
        <v>8432828.5299999993</v>
      </c>
      <c r="AL214" s="232">
        <v>8432828.5299999993</v>
      </c>
      <c r="AM214" s="232">
        <v>8388654.4299999997</v>
      </c>
      <c r="AN214" s="232">
        <v>8388654.4299999997</v>
      </c>
      <c r="AO214" s="232">
        <v>8388654.4299999997</v>
      </c>
      <c r="AP214" s="470">
        <v>8388654.4299999997</v>
      </c>
    </row>
    <row r="215" spans="1:43" outlineLevel="3">
      <c r="A215" s="46" t="s">
        <v>1962</v>
      </c>
      <c r="B215" s="47" t="s">
        <v>1502</v>
      </c>
      <c r="C215" s="48" t="s">
        <v>2232</v>
      </c>
      <c r="D215" s="49"/>
      <c r="E215" s="50"/>
      <c r="F215" s="397">
        <v>8388654.4299999997</v>
      </c>
      <c r="G215" s="397">
        <v>8485833.2400000002</v>
      </c>
      <c r="H215" s="59">
        <v>-97178.810000000522</v>
      </c>
      <c r="I215" s="398">
        <v>-1.145188778185329E-2</v>
      </c>
      <c r="J215" s="398"/>
      <c r="K215" s="399"/>
      <c r="L215" s="400">
        <v>8737619.8300000001</v>
      </c>
      <c r="M215" s="401">
        <v>-348965.40000000037</v>
      </c>
      <c r="N215" s="402"/>
      <c r="O215" s="400">
        <v>8388654.4299999997</v>
      </c>
      <c r="P215" s="401">
        <v>0</v>
      </c>
      <c r="R215" s="403">
        <v>8399493.3499999996</v>
      </c>
      <c r="S215" s="403">
        <v>8399493.3499999996</v>
      </c>
      <c r="T215" s="59">
        <v>8399493.3499999996</v>
      </c>
      <c r="U215" s="59">
        <v>8404073.2599999998</v>
      </c>
      <c r="V215" s="59">
        <v>8404073.2599999998</v>
      </c>
      <c r="W215" s="59">
        <v>8404073.2599999998</v>
      </c>
      <c r="X215" s="59">
        <v>8547680.5700000003</v>
      </c>
      <c r="Y215" s="59">
        <v>8547680.5700000003</v>
      </c>
      <c r="Z215" s="59">
        <v>8547680.5700000003</v>
      </c>
      <c r="AA215" s="59">
        <v>8512010.2100000009</v>
      </c>
      <c r="AB215" s="59">
        <v>8512010.2100000009</v>
      </c>
      <c r="AC215" s="59">
        <v>8737619.8300000001</v>
      </c>
      <c r="AD215" s="59">
        <v>8485833.2400000002</v>
      </c>
      <c r="AE215" s="403">
        <v>8485833.2400000002</v>
      </c>
      <c r="AF215" s="59">
        <v>8485833.2400000002</v>
      </c>
      <c r="AG215" s="59">
        <v>8477354.5299999993</v>
      </c>
      <c r="AH215" s="59">
        <v>8477354.5299999993</v>
      </c>
      <c r="AI215" s="59">
        <v>8477354.5299999993</v>
      </c>
      <c r="AJ215" s="59">
        <v>8432828.5299999993</v>
      </c>
      <c r="AK215" s="59">
        <v>8432828.5299999993</v>
      </c>
      <c r="AL215" s="59">
        <v>8432828.5299999993</v>
      </c>
      <c r="AM215" s="59">
        <v>8388654.4299999997</v>
      </c>
      <c r="AN215" s="59">
        <v>8388654.4299999997</v>
      </c>
      <c r="AO215" s="59">
        <v>8388654.4299999997</v>
      </c>
      <c r="AP215" s="404">
        <v>8388654.4299999997</v>
      </c>
      <c r="AQ215" s="397"/>
    </row>
    <row r="216" spans="1:43">
      <c r="A216" s="228"/>
      <c r="B216" s="526"/>
      <c r="C216" s="525"/>
      <c r="D216" s="229"/>
      <c r="E216" s="245"/>
      <c r="F216" s="232"/>
      <c r="G216" s="232"/>
      <c r="H216" s="473">
        <v>0</v>
      </c>
      <c r="I216" s="144">
        <v>0</v>
      </c>
      <c r="J216" s="496"/>
      <c r="K216" s="497"/>
      <c r="L216" s="473"/>
      <c r="M216" s="475">
        <v>0</v>
      </c>
      <c r="N216" s="468"/>
      <c r="O216" s="473"/>
      <c r="P216" s="475">
        <v>0</v>
      </c>
      <c r="Q216" s="478"/>
      <c r="R216" s="469"/>
      <c r="S216" s="469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469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470"/>
    </row>
    <row r="217" spans="1:43" outlineLevel="2">
      <c r="A217" s="228" t="s">
        <v>2233</v>
      </c>
      <c r="B217" s="476" t="s">
        <v>2234</v>
      </c>
      <c r="C217" s="525" t="s">
        <v>2235</v>
      </c>
      <c r="D217" s="229"/>
      <c r="E217" s="245"/>
      <c r="F217" s="232">
        <v>0</v>
      </c>
      <c r="G217" s="232">
        <v>0</v>
      </c>
      <c r="H217" s="473">
        <v>0</v>
      </c>
      <c r="I217" s="144">
        <v>0</v>
      </c>
      <c r="J217" s="496"/>
      <c r="K217" s="497"/>
      <c r="L217" s="473">
        <v>0</v>
      </c>
      <c r="M217" s="475">
        <v>0</v>
      </c>
      <c r="N217" s="468"/>
      <c r="O217" s="473">
        <v>0</v>
      </c>
      <c r="P217" s="475">
        <v>0</v>
      </c>
      <c r="Q217" s="478"/>
      <c r="R217" s="469">
        <v>0</v>
      </c>
      <c r="S217" s="469">
        <v>0</v>
      </c>
      <c r="T217" s="232">
        <v>0</v>
      </c>
      <c r="U217" s="232">
        <v>0</v>
      </c>
      <c r="V217" s="232">
        <v>0</v>
      </c>
      <c r="W217" s="232">
        <v>0</v>
      </c>
      <c r="X217" s="232">
        <v>0</v>
      </c>
      <c r="Y217" s="232">
        <v>0</v>
      </c>
      <c r="Z217" s="232">
        <v>0</v>
      </c>
      <c r="AA217" s="232">
        <v>0</v>
      </c>
      <c r="AB217" s="232">
        <v>0</v>
      </c>
      <c r="AC217" s="232">
        <v>0</v>
      </c>
      <c r="AD217" s="232">
        <v>0</v>
      </c>
      <c r="AE217" s="469">
        <v>0</v>
      </c>
      <c r="AF217" s="232">
        <v>0</v>
      </c>
      <c r="AG217" s="232">
        <v>0</v>
      </c>
      <c r="AH217" s="232">
        <v>0</v>
      </c>
      <c r="AI217" s="232">
        <v>0</v>
      </c>
      <c r="AJ217" s="232">
        <v>0</v>
      </c>
      <c r="AK217" s="232">
        <v>0</v>
      </c>
      <c r="AL217" s="232">
        <v>0</v>
      </c>
      <c r="AM217" s="232">
        <v>0</v>
      </c>
      <c r="AN217" s="232">
        <v>0</v>
      </c>
      <c r="AO217" s="232">
        <v>0</v>
      </c>
      <c r="AP217" s="470">
        <v>2199.58</v>
      </c>
    </row>
    <row r="218" spans="1:43" outlineLevel="3">
      <c r="A218" s="46" t="s">
        <v>2236</v>
      </c>
      <c r="B218" s="47" t="s">
        <v>2237</v>
      </c>
      <c r="C218" s="48" t="s">
        <v>2238</v>
      </c>
      <c r="D218" s="49"/>
      <c r="E218" s="50"/>
      <c r="F218" s="397">
        <v>0</v>
      </c>
      <c r="G218" s="397">
        <v>0</v>
      </c>
      <c r="H218" s="59">
        <v>0</v>
      </c>
      <c r="I218" s="398">
        <v>0</v>
      </c>
      <c r="J218" s="398"/>
      <c r="K218" s="399"/>
      <c r="L218" s="400">
        <v>0</v>
      </c>
      <c r="M218" s="401">
        <v>0</v>
      </c>
      <c r="N218" s="402"/>
      <c r="O218" s="400">
        <v>0</v>
      </c>
      <c r="P218" s="401">
        <v>0</v>
      </c>
      <c r="R218" s="403">
        <v>0</v>
      </c>
      <c r="S218" s="403">
        <v>0</v>
      </c>
      <c r="T218" s="59">
        <v>0</v>
      </c>
      <c r="U218" s="59">
        <v>0</v>
      </c>
      <c r="V218" s="59">
        <v>0</v>
      </c>
      <c r="W218" s="59">
        <v>0</v>
      </c>
      <c r="X218" s="59">
        <v>0</v>
      </c>
      <c r="Y218" s="59">
        <v>0</v>
      </c>
      <c r="Z218" s="59">
        <v>0</v>
      </c>
      <c r="AA218" s="59">
        <v>0</v>
      </c>
      <c r="AB218" s="59">
        <v>0</v>
      </c>
      <c r="AC218" s="59">
        <v>0</v>
      </c>
      <c r="AD218" s="59">
        <v>0</v>
      </c>
      <c r="AE218" s="403">
        <v>0</v>
      </c>
      <c r="AF218" s="59">
        <v>0</v>
      </c>
      <c r="AG218" s="59">
        <v>0</v>
      </c>
      <c r="AH218" s="59">
        <v>0</v>
      </c>
      <c r="AI218" s="59">
        <v>0</v>
      </c>
      <c r="AJ218" s="59">
        <v>0</v>
      </c>
      <c r="AK218" s="59">
        <v>0</v>
      </c>
      <c r="AL218" s="59">
        <v>0</v>
      </c>
      <c r="AM218" s="59">
        <v>0</v>
      </c>
      <c r="AN218" s="59">
        <v>0</v>
      </c>
      <c r="AO218" s="59">
        <v>0</v>
      </c>
      <c r="AP218" s="404">
        <v>3449.87</v>
      </c>
      <c r="AQ218" s="397"/>
    </row>
    <row r="219" spans="1:43" outlineLevel="3">
      <c r="A219" s="46" t="s">
        <v>2239</v>
      </c>
      <c r="B219" s="47" t="s">
        <v>2240</v>
      </c>
      <c r="C219" s="48" t="s">
        <v>2241</v>
      </c>
      <c r="D219" s="49"/>
      <c r="E219" s="50"/>
      <c r="F219" s="397">
        <v>0</v>
      </c>
      <c r="G219" s="397">
        <v>0</v>
      </c>
      <c r="H219" s="59">
        <v>0</v>
      </c>
      <c r="I219" s="398">
        <v>0</v>
      </c>
      <c r="J219" s="398"/>
      <c r="K219" s="399"/>
      <c r="L219" s="400">
        <v>0</v>
      </c>
      <c r="M219" s="401">
        <v>0</v>
      </c>
      <c r="N219" s="402"/>
      <c r="O219" s="400">
        <v>0</v>
      </c>
      <c r="P219" s="401">
        <v>0</v>
      </c>
      <c r="R219" s="403">
        <v>0</v>
      </c>
      <c r="S219" s="403">
        <v>0</v>
      </c>
      <c r="T219" s="59">
        <v>0</v>
      </c>
      <c r="U219" s="59">
        <v>0</v>
      </c>
      <c r="V219" s="59">
        <v>0</v>
      </c>
      <c r="W219" s="59">
        <v>0</v>
      </c>
      <c r="X219" s="59">
        <v>0</v>
      </c>
      <c r="Y219" s="59">
        <v>-4.0000000000000001E-3</v>
      </c>
      <c r="Z219" s="59">
        <v>0</v>
      </c>
      <c r="AA219" s="59">
        <v>0</v>
      </c>
      <c r="AB219" s="59">
        <v>0</v>
      </c>
      <c r="AC219" s="59">
        <v>0</v>
      </c>
      <c r="AD219" s="59">
        <v>0</v>
      </c>
      <c r="AE219" s="403">
        <v>0</v>
      </c>
      <c r="AF219" s="59">
        <v>0</v>
      </c>
      <c r="AG219" s="59">
        <v>0</v>
      </c>
      <c r="AH219" s="59">
        <v>0</v>
      </c>
      <c r="AI219" s="59">
        <v>0</v>
      </c>
      <c r="AJ219" s="59">
        <v>0</v>
      </c>
      <c r="AK219" s="59">
        <v>0</v>
      </c>
      <c r="AL219" s="59">
        <v>0</v>
      </c>
      <c r="AM219" s="59">
        <v>0</v>
      </c>
      <c r="AN219" s="59">
        <v>0</v>
      </c>
      <c r="AO219" s="59">
        <v>0</v>
      </c>
      <c r="AP219" s="404">
        <v>37881.81</v>
      </c>
      <c r="AQ219" s="397"/>
    </row>
    <row r="220" spans="1:43" outlineLevel="3">
      <c r="A220" s="46" t="s">
        <v>2242</v>
      </c>
      <c r="B220" s="47" t="s">
        <v>2243</v>
      </c>
      <c r="C220" s="48" t="s">
        <v>2244</v>
      </c>
      <c r="D220" s="49"/>
      <c r="E220" s="50"/>
      <c r="F220" s="397">
        <v>0</v>
      </c>
      <c r="G220" s="397">
        <v>0</v>
      </c>
      <c r="H220" s="59">
        <v>0</v>
      </c>
      <c r="I220" s="398">
        <v>0</v>
      </c>
      <c r="J220" s="398"/>
      <c r="K220" s="399"/>
      <c r="L220" s="400">
        <v>0</v>
      </c>
      <c r="M220" s="401">
        <v>0</v>
      </c>
      <c r="N220" s="402"/>
      <c r="O220" s="400">
        <v>0</v>
      </c>
      <c r="P220" s="401">
        <v>0</v>
      </c>
      <c r="R220" s="403">
        <v>0</v>
      </c>
      <c r="S220" s="403">
        <v>0</v>
      </c>
      <c r="T220" s="59">
        <v>0</v>
      </c>
      <c r="U220" s="59">
        <v>0</v>
      </c>
      <c r="V220" s="59">
        <v>0</v>
      </c>
      <c r="W220" s="59">
        <v>0</v>
      </c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0</v>
      </c>
      <c r="AE220" s="403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v>0</v>
      </c>
      <c r="AM220" s="59">
        <v>0</v>
      </c>
      <c r="AN220" s="59">
        <v>0</v>
      </c>
      <c r="AO220" s="59">
        <v>0</v>
      </c>
      <c r="AP220" s="404">
        <v>-530.02</v>
      </c>
      <c r="AQ220" s="397"/>
    </row>
    <row r="221" spans="1:43" outlineLevel="3">
      <c r="A221" s="46" t="s">
        <v>2245</v>
      </c>
      <c r="B221" s="47" t="s">
        <v>2246</v>
      </c>
      <c r="C221" s="48" t="s">
        <v>2247</v>
      </c>
      <c r="D221" s="49"/>
      <c r="E221" s="50"/>
      <c r="F221" s="397">
        <v>0</v>
      </c>
      <c r="G221" s="397">
        <v>0</v>
      </c>
      <c r="H221" s="59">
        <v>0</v>
      </c>
      <c r="I221" s="398">
        <v>0</v>
      </c>
      <c r="J221" s="398"/>
      <c r="K221" s="399"/>
      <c r="L221" s="400">
        <v>0</v>
      </c>
      <c r="M221" s="401">
        <v>0</v>
      </c>
      <c r="N221" s="402"/>
      <c r="O221" s="400">
        <v>0</v>
      </c>
      <c r="P221" s="401">
        <v>0</v>
      </c>
      <c r="R221" s="403">
        <v>0</v>
      </c>
      <c r="S221" s="403">
        <v>0</v>
      </c>
      <c r="T221" s="59">
        <v>0</v>
      </c>
      <c r="U221" s="59">
        <v>0</v>
      </c>
      <c r="V221" s="59">
        <v>0</v>
      </c>
      <c r="W221" s="59">
        <v>0</v>
      </c>
      <c r="X221" s="59">
        <v>0</v>
      </c>
      <c r="Y221" s="59">
        <v>0</v>
      </c>
      <c r="Z221" s="59">
        <v>0</v>
      </c>
      <c r="AA221" s="59">
        <v>0</v>
      </c>
      <c r="AB221" s="59">
        <v>0</v>
      </c>
      <c r="AC221" s="59">
        <v>0</v>
      </c>
      <c r="AD221" s="59">
        <v>0</v>
      </c>
      <c r="AE221" s="403">
        <v>0</v>
      </c>
      <c r="AF221" s="59">
        <v>0</v>
      </c>
      <c r="AG221" s="59">
        <v>0</v>
      </c>
      <c r="AH221" s="59">
        <v>0</v>
      </c>
      <c r="AI221" s="59">
        <v>0</v>
      </c>
      <c r="AJ221" s="59">
        <v>0</v>
      </c>
      <c r="AK221" s="59">
        <v>0</v>
      </c>
      <c r="AL221" s="59">
        <v>0</v>
      </c>
      <c r="AM221" s="59">
        <v>0</v>
      </c>
      <c r="AN221" s="59">
        <v>0</v>
      </c>
      <c r="AO221" s="59">
        <v>0</v>
      </c>
      <c r="AP221" s="404">
        <v>899.80000000000007</v>
      </c>
      <c r="AQ221" s="397"/>
    </row>
    <row r="222" spans="1:43" outlineLevel="3">
      <c r="A222" s="46" t="s">
        <v>2248</v>
      </c>
      <c r="B222" s="47" t="s">
        <v>2249</v>
      </c>
      <c r="C222" s="48" t="s">
        <v>2250</v>
      </c>
      <c r="D222" s="49"/>
      <c r="E222" s="50"/>
      <c r="F222" s="397">
        <v>0</v>
      </c>
      <c r="G222" s="397">
        <v>0</v>
      </c>
      <c r="H222" s="59">
        <v>0</v>
      </c>
      <c r="I222" s="398">
        <v>0</v>
      </c>
      <c r="J222" s="398"/>
      <c r="K222" s="399"/>
      <c r="L222" s="400">
        <v>0</v>
      </c>
      <c r="M222" s="401">
        <v>0</v>
      </c>
      <c r="N222" s="402"/>
      <c r="O222" s="400">
        <v>0</v>
      </c>
      <c r="P222" s="401">
        <v>0</v>
      </c>
      <c r="R222" s="403">
        <v>0</v>
      </c>
      <c r="S222" s="403">
        <v>0</v>
      </c>
      <c r="T222" s="59">
        <v>0</v>
      </c>
      <c r="U222" s="59">
        <v>0</v>
      </c>
      <c r="V222" s="59">
        <v>0</v>
      </c>
      <c r="W222" s="59">
        <v>0</v>
      </c>
      <c r="X222" s="59">
        <v>0</v>
      </c>
      <c r="Y222" s="59">
        <v>0</v>
      </c>
      <c r="Z222" s="59">
        <v>0</v>
      </c>
      <c r="AA222" s="59">
        <v>0</v>
      </c>
      <c r="AB222" s="59">
        <v>0</v>
      </c>
      <c r="AC222" s="59">
        <v>0</v>
      </c>
      <c r="AD222" s="59">
        <v>0</v>
      </c>
      <c r="AE222" s="403">
        <v>0</v>
      </c>
      <c r="AF222" s="59">
        <v>0</v>
      </c>
      <c r="AG222" s="59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v>0</v>
      </c>
      <c r="AM222" s="59">
        <v>0</v>
      </c>
      <c r="AN222" s="59">
        <v>0</v>
      </c>
      <c r="AO222" s="59">
        <v>0</v>
      </c>
      <c r="AP222" s="404">
        <v>-641.41999999999996</v>
      </c>
      <c r="AQ222" s="397"/>
    </row>
    <row r="223" spans="1:43" outlineLevel="3">
      <c r="A223" s="46" t="s">
        <v>2251</v>
      </c>
      <c r="B223" s="47" t="s">
        <v>1508</v>
      </c>
      <c r="C223" s="48" t="s">
        <v>2252</v>
      </c>
      <c r="D223" s="49"/>
      <c r="E223" s="50"/>
      <c r="F223" s="397">
        <v>0</v>
      </c>
      <c r="G223" s="397">
        <v>0</v>
      </c>
      <c r="H223" s="59">
        <v>0</v>
      </c>
      <c r="I223" s="398">
        <v>0</v>
      </c>
      <c r="J223" s="398"/>
      <c r="K223" s="399"/>
      <c r="L223" s="400">
        <v>0</v>
      </c>
      <c r="M223" s="401">
        <v>0</v>
      </c>
      <c r="N223" s="402"/>
      <c r="O223" s="400">
        <v>0</v>
      </c>
      <c r="P223" s="401">
        <v>0</v>
      </c>
      <c r="R223" s="403">
        <v>0</v>
      </c>
      <c r="S223" s="403">
        <v>0</v>
      </c>
      <c r="T223" s="59">
        <v>0</v>
      </c>
      <c r="U223" s="59">
        <v>0</v>
      </c>
      <c r="V223" s="59">
        <v>0</v>
      </c>
      <c r="W223" s="59">
        <v>0</v>
      </c>
      <c r="X223" s="59">
        <v>0</v>
      </c>
      <c r="Y223" s="59">
        <v>-4.0000000000000001E-3</v>
      </c>
      <c r="Z223" s="59">
        <v>0</v>
      </c>
      <c r="AA223" s="59">
        <v>0</v>
      </c>
      <c r="AB223" s="59">
        <v>0</v>
      </c>
      <c r="AC223" s="59">
        <v>0</v>
      </c>
      <c r="AD223" s="59">
        <v>0</v>
      </c>
      <c r="AE223" s="403">
        <v>0</v>
      </c>
      <c r="AF223" s="59">
        <v>0</v>
      </c>
      <c r="AG223" s="59">
        <v>0</v>
      </c>
      <c r="AH223" s="59">
        <v>0</v>
      </c>
      <c r="AI223" s="59">
        <v>0</v>
      </c>
      <c r="AJ223" s="59">
        <v>0</v>
      </c>
      <c r="AK223" s="59">
        <v>0</v>
      </c>
      <c r="AL223" s="59">
        <v>0</v>
      </c>
      <c r="AM223" s="59">
        <v>0</v>
      </c>
      <c r="AN223" s="59">
        <v>0</v>
      </c>
      <c r="AO223" s="59">
        <v>0</v>
      </c>
      <c r="AP223" s="404">
        <v>43259.62</v>
      </c>
      <c r="AQ223" s="397"/>
    </row>
    <row r="224" spans="1:43" outlineLevel="3">
      <c r="A224" s="46"/>
      <c r="B224" s="47" t="s">
        <v>1514</v>
      </c>
      <c r="C224" s="48" t="s">
        <v>2253</v>
      </c>
      <c r="D224" s="49"/>
      <c r="E224" s="50"/>
      <c r="F224" s="397"/>
      <c r="G224" s="397"/>
      <c r="H224" s="59">
        <v>0</v>
      </c>
      <c r="I224" s="398">
        <v>0</v>
      </c>
      <c r="J224" s="398"/>
      <c r="K224" s="399"/>
      <c r="L224" s="400"/>
      <c r="M224" s="401">
        <v>0</v>
      </c>
      <c r="N224" s="402"/>
      <c r="O224" s="400"/>
      <c r="P224" s="401">
        <v>0</v>
      </c>
      <c r="R224" s="403"/>
      <c r="S224" s="403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403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404"/>
      <c r="AQ224" s="397"/>
    </row>
    <row r="225" spans="1:43">
      <c r="A225" s="228"/>
      <c r="B225" s="476" t="s">
        <v>1520</v>
      </c>
      <c r="C225" s="525" t="s">
        <v>2254</v>
      </c>
      <c r="D225" s="229"/>
      <c r="E225" s="245"/>
      <c r="F225" s="232"/>
      <c r="G225" s="232"/>
      <c r="H225" s="473">
        <v>0</v>
      </c>
      <c r="I225" s="144">
        <v>0</v>
      </c>
      <c r="J225" s="496"/>
      <c r="K225" s="497"/>
      <c r="L225" s="473"/>
      <c r="M225" s="475">
        <v>0</v>
      </c>
      <c r="N225" s="468"/>
      <c r="O225" s="473"/>
      <c r="P225" s="475">
        <v>0</v>
      </c>
      <c r="Q225" s="478"/>
      <c r="R225" s="469"/>
      <c r="S225" s="469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469"/>
      <c r="AF225" s="232"/>
      <c r="AG225" s="232"/>
      <c r="AH225" s="232"/>
      <c r="AI225" s="232"/>
      <c r="AJ225" s="232"/>
      <c r="AK225" s="232"/>
      <c r="AL225" s="232"/>
      <c r="AM225" s="232"/>
      <c r="AN225" s="232"/>
      <c r="AO225" s="232"/>
      <c r="AP225" s="470"/>
    </row>
    <row r="226" spans="1:43">
      <c r="A226" s="228"/>
      <c r="B226" s="476"/>
      <c r="C226" s="525"/>
      <c r="D226" s="229"/>
      <c r="E226" s="245"/>
      <c r="F226" s="232"/>
      <c r="G226" s="232"/>
      <c r="H226" s="473">
        <v>0</v>
      </c>
      <c r="I226" s="144">
        <v>0</v>
      </c>
      <c r="J226" s="496"/>
      <c r="K226" s="497"/>
      <c r="L226" s="473"/>
      <c r="M226" s="475">
        <v>0</v>
      </c>
      <c r="N226" s="468"/>
      <c r="O226" s="473"/>
      <c r="P226" s="475">
        <v>0</v>
      </c>
      <c r="Q226" s="478"/>
      <c r="R226" s="469"/>
      <c r="S226" s="469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469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470"/>
    </row>
    <row r="227" spans="1:43">
      <c r="A227" s="228" t="s">
        <v>2255</v>
      </c>
      <c r="B227" s="476" t="s">
        <v>2256</v>
      </c>
      <c r="C227" s="525" t="s">
        <v>2257</v>
      </c>
      <c r="D227" s="229"/>
      <c r="E227" s="245"/>
      <c r="F227" s="232">
        <v>497320.49</v>
      </c>
      <c r="G227" s="232">
        <v>468677.22000000003</v>
      </c>
      <c r="H227" s="473">
        <v>28643.26999999996</v>
      </c>
      <c r="I227" s="144">
        <v>6.1115131646466536E-2</v>
      </c>
      <c r="J227" s="496"/>
      <c r="K227" s="497"/>
      <c r="L227" s="473">
        <v>491193.72000000003</v>
      </c>
      <c r="M227" s="475">
        <v>6126.7699999999604</v>
      </c>
      <c r="N227" s="468"/>
      <c r="O227" s="473">
        <v>574162.82999999996</v>
      </c>
      <c r="P227" s="475">
        <v>-76842.339999999967</v>
      </c>
      <c r="Q227" s="478"/>
      <c r="R227" s="469">
        <v>538065.09</v>
      </c>
      <c r="S227" s="469">
        <v>446375.21</v>
      </c>
      <c r="T227" s="232">
        <v>354685.33</v>
      </c>
      <c r="U227" s="232">
        <v>262995.45</v>
      </c>
      <c r="V227" s="232">
        <v>171305.7</v>
      </c>
      <c r="W227" s="232">
        <v>207250.87</v>
      </c>
      <c r="X227" s="232">
        <v>141098.5</v>
      </c>
      <c r="Y227" s="232">
        <v>750513.73</v>
      </c>
      <c r="Z227" s="232">
        <v>674400.43</v>
      </c>
      <c r="AA227" s="232">
        <v>598287.17000000004</v>
      </c>
      <c r="AB227" s="232">
        <v>567336.01</v>
      </c>
      <c r="AC227" s="232">
        <v>491193.72000000003</v>
      </c>
      <c r="AD227" s="232">
        <v>468677.22000000003</v>
      </c>
      <c r="AE227" s="469">
        <v>392603.9</v>
      </c>
      <c r="AF227" s="232">
        <v>316530.58</v>
      </c>
      <c r="AG227" s="232">
        <v>240457.26</v>
      </c>
      <c r="AH227" s="232">
        <v>164383.9</v>
      </c>
      <c r="AI227" s="232">
        <v>213109.78</v>
      </c>
      <c r="AJ227" s="232">
        <v>137350.59</v>
      </c>
      <c r="AK227" s="232">
        <v>758959.69000000006</v>
      </c>
      <c r="AL227" s="232">
        <v>682155.84</v>
      </c>
      <c r="AM227" s="232">
        <v>605352.03</v>
      </c>
      <c r="AN227" s="232">
        <v>574162.82999999996</v>
      </c>
      <c r="AO227" s="232">
        <v>497320.49</v>
      </c>
      <c r="AP227" s="470">
        <v>497320.49</v>
      </c>
    </row>
    <row r="228" spans="1:43" outlineLevel="2">
      <c r="A228" s="228" t="s">
        <v>2258</v>
      </c>
      <c r="B228" s="476" t="s">
        <v>2259</v>
      </c>
      <c r="C228" s="525" t="s">
        <v>2260</v>
      </c>
      <c r="D228" s="229"/>
      <c r="E228" s="245"/>
      <c r="F228" s="232">
        <v>0</v>
      </c>
      <c r="G228" s="232">
        <v>0</v>
      </c>
      <c r="H228" s="473">
        <v>0</v>
      </c>
      <c r="I228" s="144">
        <v>0</v>
      </c>
      <c r="J228" s="496"/>
      <c r="K228" s="497"/>
      <c r="L228" s="473">
        <v>0</v>
      </c>
      <c r="M228" s="475">
        <v>0</v>
      </c>
      <c r="N228" s="468"/>
      <c r="O228" s="473">
        <v>0</v>
      </c>
      <c r="P228" s="475">
        <v>0</v>
      </c>
      <c r="Q228" s="478"/>
      <c r="R228" s="469">
        <v>598458.43000000005</v>
      </c>
      <c r="S228" s="469">
        <v>498715.35000000003</v>
      </c>
      <c r="T228" s="232">
        <v>398972.27</v>
      </c>
      <c r="U228" s="232">
        <v>299229.19</v>
      </c>
      <c r="V228" s="232">
        <v>199486.11000000002</v>
      </c>
      <c r="W228" s="232">
        <v>99743.03</v>
      </c>
      <c r="X228" s="232">
        <v>0</v>
      </c>
      <c r="Y228" s="232">
        <v>0</v>
      </c>
      <c r="Z228" s="232">
        <v>0</v>
      </c>
      <c r="AA228" s="232">
        <v>0</v>
      </c>
      <c r="AB228" s="232">
        <v>0</v>
      </c>
      <c r="AC228" s="232">
        <v>0</v>
      </c>
      <c r="AD228" s="232">
        <v>0</v>
      </c>
      <c r="AE228" s="469">
        <v>0</v>
      </c>
      <c r="AF228" s="232">
        <v>0</v>
      </c>
      <c r="AG228" s="232">
        <v>0</v>
      </c>
      <c r="AH228" s="232">
        <v>0</v>
      </c>
      <c r="AI228" s="232">
        <v>0</v>
      </c>
      <c r="AJ228" s="232">
        <v>0</v>
      </c>
      <c r="AK228" s="232">
        <v>0</v>
      </c>
      <c r="AL228" s="232">
        <v>0</v>
      </c>
      <c r="AM228" s="232">
        <v>0</v>
      </c>
      <c r="AN228" s="232">
        <v>0</v>
      </c>
      <c r="AO228" s="232">
        <v>0</v>
      </c>
      <c r="AP228" s="470">
        <v>0</v>
      </c>
    </row>
    <row r="229" spans="1:43" outlineLevel="3">
      <c r="A229" s="46" t="s">
        <v>2261</v>
      </c>
      <c r="B229" s="47" t="s">
        <v>2262</v>
      </c>
      <c r="C229" s="48" t="s">
        <v>2260</v>
      </c>
      <c r="D229" s="49"/>
      <c r="E229" s="50"/>
      <c r="F229" s="397">
        <v>0</v>
      </c>
      <c r="G229" s="397">
        <v>582268.37</v>
      </c>
      <c r="H229" s="59">
        <v>-582268.37</v>
      </c>
      <c r="I229" s="398" t="s">
        <v>157</v>
      </c>
      <c r="J229" s="398"/>
      <c r="K229" s="399"/>
      <c r="L229" s="400">
        <v>679313.09</v>
      </c>
      <c r="M229" s="401">
        <v>-679313.09</v>
      </c>
      <c r="N229" s="402"/>
      <c r="O229" s="400">
        <v>0</v>
      </c>
      <c r="P229" s="401">
        <v>0</v>
      </c>
      <c r="R229" s="403">
        <v>0</v>
      </c>
      <c r="S229" s="403">
        <v>0</v>
      </c>
      <c r="T229" s="59">
        <v>0</v>
      </c>
      <c r="U229" s="59">
        <v>0</v>
      </c>
      <c r="V229" s="59">
        <v>0</v>
      </c>
      <c r="W229" s="59">
        <v>0</v>
      </c>
      <c r="X229" s="59">
        <v>0</v>
      </c>
      <c r="Y229" s="59">
        <v>1067491.97</v>
      </c>
      <c r="Z229" s="59">
        <v>970447.25</v>
      </c>
      <c r="AA229" s="59">
        <v>873402.53</v>
      </c>
      <c r="AB229" s="59">
        <v>776357.81</v>
      </c>
      <c r="AC229" s="59">
        <v>679313.09</v>
      </c>
      <c r="AD229" s="59">
        <v>582268.37</v>
      </c>
      <c r="AE229" s="403">
        <v>485223.65</v>
      </c>
      <c r="AF229" s="59">
        <v>388178.93</v>
      </c>
      <c r="AG229" s="59">
        <v>291134.21000000002</v>
      </c>
      <c r="AH229" s="59">
        <v>194089.49</v>
      </c>
      <c r="AI229" s="59">
        <v>97044.77</v>
      </c>
      <c r="AJ229" s="59">
        <v>0</v>
      </c>
      <c r="AK229" s="59">
        <v>0</v>
      </c>
      <c r="AL229" s="59">
        <v>0</v>
      </c>
      <c r="AM229" s="59">
        <v>0</v>
      </c>
      <c r="AN229" s="59">
        <v>0</v>
      </c>
      <c r="AO229" s="59">
        <v>0</v>
      </c>
      <c r="AP229" s="404">
        <v>0</v>
      </c>
      <c r="AQ229" s="397"/>
    </row>
    <row r="230" spans="1:43" outlineLevel="3">
      <c r="A230" s="46" t="s">
        <v>2263</v>
      </c>
      <c r="B230" s="47" t="s">
        <v>2264</v>
      </c>
      <c r="C230" s="48" t="s">
        <v>2260</v>
      </c>
      <c r="D230" s="49"/>
      <c r="E230" s="50"/>
      <c r="F230" s="397">
        <v>606874.9</v>
      </c>
      <c r="G230" s="397">
        <v>0</v>
      </c>
      <c r="H230" s="59">
        <v>606874.9</v>
      </c>
      <c r="I230" s="398" t="s">
        <v>157</v>
      </c>
      <c r="J230" s="398"/>
      <c r="K230" s="399"/>
      <c r="L230" s="400">
        <v>0</v>
      </c>
      <c r="M230" s="401">
        <v>606874.9</v>
      </c>
      <c r="N230" s="402"/>
      <c r="O230" s="400">
        <v>693571.32000000007</v>
      </c>
      <c r="P230" s="401">
        <v>-86696.420000000042</v>
      </c>
      <c r="R230" s="403">
        <v>0</v>
      </c>
      <c r="S230" s="403">
        <v>0</v>
      </c>
      <c r="T230" s="59">
        <v>0</v>
      </c>
      <c r="U230" s="59">
        <v>0</v>
      </c>
      <c r="V230" s="59">
        <v>0</v>
      </c>
      <c r="W230" s="59">
        <v>0</v>
      </c>
      <c r="X230" s="59">
        <v>0</v>
      </c>
      <c r="Y230" s="59">
        <v>0</v>
      </c>
      <c r="Z230" s="59">
        <v>0</v>
      </c>
      <c r="AA230" s="59">
        <v>0</v>
      </c>
      <c r="AB230" s="59">
        <v>0</v>
      </c>
      <c r="AC230" s="59">
        <v>0</v>
      </c>
      <c r="AD230" s="59">
        <v>0</v>
      </c>
      <c r="AE230" s="403">
        <v>0</v>
      </c>
      <c r="AF230" s="59">
        <v>0</v>
      </c>
      <c r="AG230" s="59">
        <v>0</v>
      </c>
      <c r="AH230" s="59">
        <v>0</v>
      </c>
      <c r="AI230" s="59">
        <v>0</v>
      </c>
      <c r="AJ230" s="59">
        <v>0</v>
      </c>
      <c r="AK230" s="59">
        <v>953660.58000000007</v>
      </c>
      <c r="AL230" s="59">
        <v>866964.16</v>
      </c>
      <c r="AM230" s="59">
        <v>780267.74</v>
      </c>
      <c r="AN230" s="59">
        <v>693571.32000000007</v>
      </c>
      <c r="AO230" s="59">
        <v>606874.9</v>
      </c>
      <c r="AP230" s="404">
        <v>606874.9</v>
      </c>
      <c r="AQ230" s="397"/>
    </row>
    <row r="231" spans="1:43" outlineLevel="3">
      <c r="A231" s="46" t="s">
        <v>2265</v>
      </c>
      <c r="B231" s="47" t="s">
        <v>2266</v>
      </c>
      <c r="C231" s="48" t="s">
        <v>2267</v>
      </c>
      <c r="D231" s="49"/>
      <c r="E231" s="50"/>
      <c r="F231" s="397">
        <v>156631.44</v>
      </c>
      <c r="G231" s="397">
        <v>61204.78</v>
      </c>
      <c r="H231" s="59">
        <v>95426.66</v>
      </c>
      <c r="I231" s="398">
        <v>1.5591373745645358</v>
      </c>
      <c r="J231" s="398"/>
      <c r="K231" s="399"/>
      <c r="L231" s="400">
        <v>98212.56</v>
      </c>
      <c r="M231" s="401">
        <v>58418.880000000005</v>
      </c>
      <c r="N231" s="402"/>
      <c r="O231" s="400">
        <v>175601.35</v>
      </c>
      <c r="P231" s="401">
        <v>-18969.910000000003</v>
      </c>
      <c r="R231" s="403">
        <v>150000</v>
      </c>
      <c r="S231" s="403">
        <v>137500</v>
      </c>
      <c r="T231" s="59">
        <v>125000</v>
      </c>
      <c r="U231" s="59">
        <v>217346.26</v>
      </c>
      <c r="V231" s="59">
        <v>193196.68</v>
      </c>
      <c r="W231" s="59">
        <v>169047.1</v>
      </c>
      <c r="X231" s="59">
        <v>283251.26</v>
      </c>
      <c r="Y231" s="59">
        <v>246243.52000000002</v>
      </c>
      <c r="Z231" s="59">
        <v>209235.78</v>
      </c>
      <c r="AA231" s="59">
        <v>172228.04</v>
      </c>
      <c r="AB231" s="59">
        <v>135220.29999999999</v>
      </c>
      <c r="AC231" s="59">
        <v>98212.56</v>
      </c>
      <c r="AD231" s="59">
        <v>61204.78</v>
      </c>
      <c r="AE231" s="403">
        <v>48346.64</v>
      </c>
      <c r="AF231" s="59">
        <v>170811.97</v>
      </c>
      <c r="AG231" s="59">
        <v>152609.30000000002</v>
      </c>
      <c r="AH231" s="59">
        <v>134406.63</v>
      </c>
      <c r="AI231" s="59">
        <v>270450.90000000002</v>
      </c>
      <c r="AJ231" s="59">
        <v>251480.99</v>
      </c>
      <c r="AK231" s="59">
        <v>232511.08000000002</v>
      </c>
      <c r="AL231" s="59">
        <v>213541.17</v>
      </c>
      <c r="AM231" s="59">
        <v>194571.26</v>
      </c>
      <c r="AN231" s="59">
        <v>175601.35</v>
      </c>
      <c r="AO231" s="59">
        <v>156631.44</v>
      </c>
      <c r="AP231" s="404">
        <v>156631.44</v>
      </c>
      <c r="AQ231" s="397"/>
    </row>
    <row r="232" spans="1:43" outlineLevel="3">
      <c r="A232" s="46" t="s">
        <v>2268</v>
      </c>
      <c r="B232" s="47" t="s">
        <v>2269</v>
      </c>
      <c r="C232" s="48" t="s">
        <v>2270</v>
      </c>
      <c r="D232" s="49"/>
      <c r="E232" s="50"/>
      <c r="F232" s="397">
        <v>14028.83</v>
      </c>
      <c r="G232" s="397">
        <v>167611.97</v>
      </c>
      <c r="H232" s="59">
        <v>-153583.14000000001</v>
      </c>
      <c r="I232" s="398">
        <v>-0.91630174145677079</v>
      </c>
      <c r="J232" s="398"/>
      <c r="K232" s="399"/>
      <c r="L232" s="400">
        <v>93463.48</v>
      </c>
      <c r="M232" s="401">
        <v>-79434.649999999994</v>
      </c>
      <c r="N232" s="402"/>
      <c r="O232" s="400">
        <v>14048.41</v>
      </c>
      <c r="P232" s="401">
        <v>-19.579999999999927</v>
      </c>
      <c r="R232" s="403">
        <v>38597.919999999998</v>
      </c>
      <c r="S232" s="403">
        <v>44185.020000000004</v>
      </c>
      <c r="T232" s="59">
        <v>29965.75</v>
      </c>
      <c r="U232" s="59">
        <v>32904.67</v>
      </c>
      <c r="V232" s="59">
        <v>37033.910000000003</v>
      </c>
      <c r="W232" s="59">
        <v>22418.74</v>
      </c>
      <c r="X232" s="59">
        <v>57456.200000000004</v>
      </c>
      <c r="Y232" s="59">
        <v>83557.900000000009</v>
      </c>
      <c r="Z232" s="59">
        <v>67714.69</v>
      </c>
      <c r="AA232" s="59">
        <v>110478.62</v>
      </c>
      <c r="AB232" s="59">
        <v>116715.14</v>
      </c>
      <c r="AC232" s="59">
        <v>93463.48</v>
      </c>
      <c r="AD232" s="59">
        <v>167611.97</v>
      </c>
      <c r="AE232" s="403">
        <v>70531.34</v>
      </c>
      <c r="AF232" s="59">
        <v>55736.1</v>
      </c>
      <c r="AG232" s="59">
        <v>61682.200000000004</v>
      </c>
      <c r="AH232" s="59">
        <v>58684.58</v>
      </c>
      <c r="AI232" s="59">
        <v>40076.06</v>
      </c>
      <c r="AJ232" s="59">
        <v>66396.61</v>
      </c>
      <c r="AK232" s="59">
        <v>47868.950000000004</v>
      </c>
      <c r="AL232" s="59">
        <v>63661.87</v>
      </c>
      <c r="AM232" s="59">
        <v>26669.68</v>
      </c>
      <c r="AN232" s="59">
        <v>14048.41</v>
      </c>
      <c r="AO232" s="59">
        <v>14028.83</v>
      </c>
      <c r="AP232" s="404">
        <v>14028.83</v>
      </c>
      <c r="AQ232" s="397"/>
    </row>
    <row r="233" spans="1:43" outlineLevel="3">
      <c r="A233" s="46" t="s">
        <v>2271</v>
      </c>
      <c r="B233" s="47" t="s">
        <v>2272</v>
      </c>
      <c r="C233" s="48" t="s">
        <v>2273</v>
      </c>
      <c r="D233" s="49"/>
      <c r="E233" s="50"/>
      <c r="F233" s="397">
        <v>42815522.280000001</v>
      </c>
      <c r="G233" s="397">
        <v>45792019.640000001</v>
      </c>
      <c r="H233" s="59">
        <v>-2976497.3599999994</v>
      </c>
      <c r="I233" s="398">
        <v>-6.5000351227137959E-2</v>
      </c>
      <c r="J233" s="398"/>
      <c r="K233" s="399"/>
      <c r="L233" s="400">
        <v>45998943.469999999</v>
      </c>
      <c r="M233" s="401">
        <v>-3183421.1899999976</v>
      </c>
      <c r="N233" s="402"/>
      <c r="O233" s="400">
        <v>43086112.950000003</v>
      </c>
      <c r="P233" s="401">
        <v>-270590.67000000179</v>
      </c>
      <c r="R233" s="403">
        <v>45500105.609999999</v>
      </c>
      <c r="S233" s="403">
        <v>45282821.030000001</v>
      </c>
      <c r="T233" s="59">
        <v>45065536.450000003</v>
      </c>
      <c r="U233" s="59">
        <v>44879334.109999999</v>
      </c>
      <c r="V233" s="59">
        <v>44672410.280000001</v>
      </c>
      <c r="W233" s="59">
        <v>44465486.450000003</v>
      </c>
      <c r="X233" s="59">
        <v>44258562.619999997</v>
      </c>
      <c r="Y233" s="59">
        <v>44051638.789999999</v>
      </c>
      <c r="Z233" s="59">
        <v>43844714.960000001</v>
      </c>
      <c r="AA233" s="59">
        <v>46412791.130000003</v>
      </c>
      <c r="AB233" s="59">
        <v>46205867.299999997</v>
      </c>
      <c r="AC233" s="59">
        <v>45998943.469999999</v>
      </c>
      <c r="AD233" s="59">
        <v>45792019.640000001</v>
      </c>
      <c r="AE233" s="403">
        <v>45510560.390000001</v>
      </c>
      <c r="AF233" s="59">
        <v>45229101.140000001</v>
      </c>
      <c r="AG233" s="59">
        <v>44980247.640000001</v>
      </c>
      <c r="AH233" s="59">
        <v>44709656.969999999</v>
      </c>
      <c r="AI233" s="59">
        <v>44439066.299999997</v>
      </c>
      <c r="AJ233" s="59">
        <v>44168475.630000003</v>
      </c>
      <c r="AK233" s="59">
        <v>43897884.960000001</v>
      </c>
      <c r="AL233" s="59">
        <v>43627294.289999999</v>
      </c>
      <c r="AM233" s="59">
        <v>43356703.619999997</v>
      </c>
      <c r="AN233" s="59">
        <v>43086112.950000003</v>
      </c>
      <c r="AO233" s="59">
        <v>42815522.280000001</v>
      </c>
      <c r="AP233" s="404">
        <v>42815522.280000001</v>
      </c>
      <c r="AQ233" s="397"/>
    </row>
    <row r="234" spans="1:43" outlineLevel="3">
      <c r="A234" s="46" t="s">
        <v>2274</v>
      </c>
      <c r="B234" s="47" t="s">
        <v>2275</v>
      </c>
      <c r="C234" s="48" t="s">
        <v>2276</v>
      </c>
      <c r="D234" s="49"/>
      <c r="E234" s="50"/>
      <c r="F234" s="397">
        <v>0</v>
      </c>
      <c r="G234" s="397">
        <v>0</v>
      </c>
      <c r="H234" s="59">
        <v>0</v>
      </c>
      <c r="I234" s="398">
        <v>0</v>
      </c>
      <c r="J234" s="398"/>
      <c r="K234" s="399"/>
      <c r="L234" s="400">
        <v>0</v>
      </c>
      <c r="M234" s="401">
        <v>0</v>
      </c>
      <c r="N234" s="402"/>
      <c r="O234" s="400">
        <v>0</v>
      </c>
      <c r="P234" s="401">
        <v>0</v>
      </c>
      <c r="R234" s="403">
        <v>269801</v>
      </c>
      <c r="S234" s="403">
        <v>0</v>
      </c>
      <c r="T234" s="59">
        <v>0</v>
      </c>
      <c r="U234" s="59">
        <v>0</v>
      </c>
      <c r="V234" s="59">
        <v>0</v>
      </c>
      <c r="W234" s="59">
        <v>0</v>
      </c>
      <c r="X234" s="59">
        <v>0</v>
      </c>
      <c r="Y234" s="59">
        <v>0</v>
      </c>
      <c r="Z234" s="59">
        <v>0</v>
      </c>
      <c r="AA234" s="59">
        <v>0</v>
      </c>
      <c r="AB234" s="59">
        <v>0</v>
      </c>
      <c r="AC234" s="59">
        <v>0</v>
      </c>
      <c r="AD234" s="59">
        <v>0</v>
      </c>
      <c r="AE234" s="403">
        <v>0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K234" s="59">
        <v>0</v>
      </c>
      <c r="AL234" s="59">
        <v>0</v>
      </c>
      <c r="AM234" s="59">
        <v>0</v>
      </c>
      <c r="AN234" s="59">
        <v>0</v>
      </c>
      <c r="AO234" s="59">
        <v>0</v>
      </c>
      <c r="AP234" s="404">
        <v>0</v>
      </c>
      <c r="AQ234" s="397"/>
    </row>
    <row r="235" spans="1:43" outlineLevel="3">
      <c r="A235" s="46" t="s">
        <v>2277</v>
      </c>
      <c r="B235" s="47" t="s">
        <v>2278</v>
      </c>
      <c r="C235" s="48" t="s">
        <v>2276</v>
      </c>
      <c r="D235" s="49"/>
      <c r="E235" s="50"/>
      <c r="F235" s="397">
        <v>0</v>
      </c>
      <c r="G235" s="397">
        <v>274779</v>
      </c>
      <c r="H235" s="59">
        <v>-274779</v>
      </c>
      <c r="I235" s="398" t="s">
        <v>157</v>
      </c>
      <c r="J235" s="398"/>
      <c r="K235" s="399"/>
      <c r="L235" s="400">
        <v>289384</v>
      </c>
      <c r="M235" s="401">
        <v>-289384</v>
      </c>
      <c r="N235" s="402"/>
      <c r="O235" s="400">
        <v>0</v>
      </c>
      <c r="P235" s="401">
        <v>0</v>
      </c>
      <c r="R235" s="403">
        <v>0</v>
      </c>
      <c r="S235" s="403">
        <v>375134</v>
      </c>
      <c r="T235" s="59">
        <v>396154</v>
      </c>
      <c r="U235" s="59">
        <v>327363</v>
      </c>
      <c r="V235" s="59">
        <v>302911</v>
      </c>
      <c r="W235" s="59">
        <v>254092</v>
      </c>
      <c r="X235" s="59">
        <v>258849</v>
      </c>
      <c r="Y235" s="59">
        <v>285670</v>
      </c>
      <c r="Z235" s="59">
        <v>287899</v>
      </c>
      <c r="AA235" s="59">
        <v>319064</v>
      </c>
      <c r="AB235" s="59">
        <v>319866</v>
      </c>
      <c r="AC235" s="59">
        <v>289384</v>
      </c>
      <c r="AD235" s="59">
        <v>274779</v>
      </c>
      <c r="AE235" s="403">
        <v>0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v>0</v>
      </c>
      <c r="AM235" s="59">
        <v>0</v>
      </c>
      <c r="AN235" s="59">
        <v>0</v>
      </c>
      <c r="AO235" s="59">
        <v>0</v>
      </c>
      <c r="AP235" s="404">
        <v>0</v>
      </c>
      <c r="AQ235" s="397"/>
    </row>
    <row r="236" spans="1:43" outlineLevel="3">
      <c r="A236" s="46" t="s">
        <v>2279</v>
      </c>
      <c r="B236" s="47" t="s">
        <v>2280</v>
      </c>
      <c r="C236" s="48" t="s">
        <v>2276</v>
      </c>
      <c r="D236" s="49"/>
      <c r="E236" s="50"/>
      <c r="F236" s="397">
        <v>305378</v>
      </c>
      <c r="G236" s="397">
        <v>0</v>
      </c>
      <c r="H236" s="59">
        <v>305378</v>
      </c>
      <c r="I236" s="398" t="s">
        <v>157</v>
      </c>
      <c r="J236" s="398"/>
      <c r="K236" s="399"/>
      <c r="L236" s="400">
        <v>0</v>
      </c>
      <c r="M236" s="401">
        <v>305378</v>
      </c>
      <c r="N236" s="402"/>
      <c r="O236" s="400">
        <v>355901</v>
      </c>
      <c r="P236" s="401">
        <v>-50523</v>
      </c>
      <c r="R236" s="403">
        <v>0</v>
      </c>
      <c r="S236" s="403">
        <v>0</v>
      </c>
      <c r="T236" s="59">
        <v>0</v>
      </c>
      <c r="U236" s="59">
        <v>0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403">
        <v>317104</v>
      </c>
      <c r="AF236" s="59">
        <v>371643</v>
      </c>
      <c r="AG236" s="59">
        <v>355937</v>
      </c>
      <c r="AH236" s="59">
        <v>361886</v>
      </c>
      <c r="AI236" s="59">
        <v>338572</v>
      </c>
      <c r="AJ236" s="59">
        <v>313899</v>
      </c>
      <c r="AK236" s="59">
        <v>330939</v>
      </c>
      <c r="AL236" s="59">
        <v>349306</v>
      </c>
      <c r="AM236" s="59">
        <v>369740</v>
      </c>
      <c r="AN236" s="59">
        <v>355901</v>
      </c>
      <c r="AO236" s="59">
        <v>305378</v>
      </c>
      <c r="AP236" s="404">
        <v>305378</v>
      </c>
      <c r="AQ236" s="397"/>
    </row>
    <row r="237" spans="1:43" outlineLevel="3">
      <c r="A237" s="46" t="s">
        <v>2281</v>
      </c>
      <c r="B237" s="47" t="s">
        <v>2282</v>
      </c>
      <c r="C237" s="48" t="s">
        <v>2283</v>
      </c>
      <c r="D237" s="49"/>
      <c r="E237" s="50"/>
      <c r="F237" s="397">
        <v>0</v>
      </c>
      <c r="G237" s="397">
        <v>0</v>
      </c>
      <c r="H237" s="59">
        <v>0</v>
      </c>
      <c r="I237" s="398">
        <v>0</v>
      </c>
      <c r="J237" s="398"/>
      <c r="K237" s="399"/>
      <c r="L237" s="400">
        <v>0</v>
      </c>
      <c r="M237" s="401">
        <v>0</v>
      </c>
      <c r="N237" s="402"/>
      <c r="O237" s="400">
        <v>0</v>
      </c>
      <c r="P237" s="401">
        <v>0</v>
      </c>
      <c r="R237" s="403">
        <v>42886</v>
      </c>
      <c r="S237" s="403">
        <v>0</v>
      </c>
      <c r="T237" s="59">
        <v>0</v>
      </c>
      <c r="U237" s="59">
        <v>0</v>
      </c>
      <c r="V237" s="59">
        <v>0</v>
      </c>
      <c r="W237" s="59">
        <v>0</v>
      </c>
      <c r="X237" s="59">
        <v>0</v>
      </c>
      <c r="Y237" s="59">
        <v>0</v>
      </c>
      <c r="Z237" s="59">
        <v>0</v>
      </c>
      <c r="AA237" s="59">
        <v>0</v>
      </c>
      <c r="AB237" s="59">
        <v>0</v>
      </c>
      <c r="AC237" s="59">
        <v>0</v>
      </c>
      <c r="AD237" s="59">
        <v>0</v>
      </c>
      <c r="AE237" s="403">
        <v>0</v>
      </c>
      <c r="AF237" s="59">
        <v>0</v>
      </c>
      <c r="AG237" s="59">
        <v>0</v>
      </c>
      <c r="AH237" s="59">
        <v>0</v>
      </c>
      <c r="AI237" s="59">
        <v>0</v>
      </c>
      <c r="AJ237" s="59">
        <v>0</v>
      </c>
      <c r="AK237" s="59">
        <v>0</v>
      </c>
      <c r="AL237" s="59">
        <v>0</v>
      </c>
      <c r="AM237" s="59">
        <v>0</v>
      </c>
      <c r="AN237" s="59">
        <v>0</v>
      </c>
      <c r="AO237" s="59">
        <v>0</v>
      </c>
      <c r="AP237" s="404">
        <v>0</v>
      </c>
      <c r="AQ237" s="397"/>
    </row>
    <row r="238" spans="1:43" outlineLevel="3">
      <c r="A238" s="46" t="s">
        <v>2284</v>
      </c>
      <c r="B238" s="47" t="s">
        <v>2285</v>
      </c>
      <c r="C238" s="48" t="s">
        <v>2283</v>
      </c>
      <c r="D238" s="49"/>
      <c r="E238" s="50"/>
      <c r="F238" s="397">
        <v>0</v>
      </c>
      <c r="G238" s="397">
        <v>22184</v>
      </c>
      <c r="H238" s="59">
        <v>-22184</v>
      </c>
      <c r="I238" s="398" t="s">
        <v>157</v>
      </c>
      <c r="J238" s="398"/>
      <c r="K238" s="399"/>
      <c r="L238" s="400">
        <v>31420</v>
      </c>
      <c r="M238" s="401">
        <v>-31420</v>
      </c>
      <c r="N238" s="402"/>
      <c r="O238" s="400">
        <v>0</v>
      </c>
      <c r="P238" s="401">
        <v>0</v>
      </c>
      <c r="R238" s="403">
        <v>0</v>
      </c>
      <c r="S238" s="403">
        <v>69979</v>
      </c>
      <c r="T238" s="59">
        <v>150318</v>
      </c>
      <c r="U238" s="59">
        <v>37418</v>
      </c>
      <c r="V238" s="59">
        <v>168506</v>
      </c>
      <c r="W238" s="59">
        <v>49359</v>
      </c>
      <c r="X238" s="59">
        <v>47484</v>
      </c>
      <c r="Y238" s="59">
        <v>31532</v>
      </c>
      <c r="Z238" s="59">
        <v>55398</v>
      </c>
      <c r="AA238" s="59">
        <v>28047</v>
      </c>
      <c r="AB238" s="59">
        <v>25894</v>
      </c>
      <c r="AC238" s="59">
        <v>31420</v>
      </c>
      <c r="AD238" s="59">
        <v>22184</v>
      </c>
      <c r="AE238" s="403">
        <v>0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v>0</v>
      </c>
      <c r="AM238" s="59">
        <v>0</v>
      </c>
      <c r="AN238" s="59">
        <v>0</v>
      </c>
      <c r="AO238" s="59">
        <v>0</v>
      </c>
      <c r="AP238" s="404">
        <v>0</v>
      </c>
      <c r="AQ238" s="397"/>
    </row>
    <row r="239" spans="1:43" outlineLevel="3">
      <c r="A239" s="46" t="s">
        <v>2286</v>
      </c>
      <c r="B239" s="47" t="s">
        <v>2287</v>
      </c>
      <c r="C239" s="48" t="s">
        <v>2283</v>
      </c>
      <c r="D239" s="49"/>
      <c r="E239" s="50"/>
      <c r="F239" s="397">
        <v>33419</v>
      </c>
      <c r="G239" s="397">
        <v>0</v>
      </c>
      <c r="H239" s="59">
        <v>33419</v>
      </c>
      <c r="I239" s="398" t="s">
        <v>157</v>
      </c>
      <c r="J239" s="398"/>
      <c r="K239" s="399"/>
      <c r="L239" s="400">
        <v>0</v>
      </c>
      <c r="M239" s="401">
        <v>33419</v>
      </c>
      <c r="N239" s="402"/>
      <c r="O239" s="400">
        <v>47542</v>
      </c>
      <c r="P239" s="401">
        <v>-14123</v>
      </c>
      <c r="R239" s="403">
        <v>0</v>
      </c>
      <c r="S239" s="403">
        <v>0</v>
      </c>
      <c r="T239" s="59">
        <v>0</v>
      </c>
      <c r="U239" s="59">
        <v>0</v>
      </c>
      <c r="V239" s="59">
        <v>0</v>
      </c>
      <c r="W239" s="59">
        <v>0</v>
      </c>
      <c r="X239" s="59">
        <v>0</v>
      </c>
      <c r="Y239" s="59">
        <v>0</v>
      </c>
      <c r="Z239" s="59">
        <v>0</v>
      </c>
      <c r="AA239" s="59">
        <v>0</v>
      </c>
      <c r="AB239" s="59">
        <v>0</v>
      </c>
      <c r="AC239" s="59">
        <v>0</v>
      </c>
      <c r="AD239" s="59">
        <v>0</v>
      </c>
      <c r="AE239" s="403">
        <v>34552</v>
      </c>
      <c r="AF239" s="59">
        <v>24061</v>
      </c>
      <c r="AG239" s="59">
        <v>59492</v>
      </c>
      <c r="AH239" s="59">
        <v>36063</v>
      </c>
      <c r="AI239" s="59">
        <v>28132</v>
      </c>
      <c r="AJ239" s="59">
        <v>39734</v>
      </c>
      <c r="AK239" s="59">
        <v>34026</v>
      </c>
      <c r="AL239" s="59">
        <v>23991</v>
      </c>
      <c r="AM239" s="59">
        <v>24592</v>
      </c>
      <c r="AN239" s="59">
        <v>47542</v>
      </c>
      <c r="AO239" s="59">
        <v>33419</v>
      </c>
      <c r="AP239" s="404">
        <v>33419</v>
      </c>
      <c r="AQ239" s="397"/>
    </row>
    <row r="240" spans="1:43" outlineLevel="3">
      <c r="A240" s="46" t="s">
        <v>2288</v>
      </c>
      <c r="B240" s="47" t="s">
        <v>2289</v>
      </c>
      <c r="C240" s="48" t="s">
        <v>2290</v>
      </c>
      <c r="D240" s="49"/>
      <c r="E240" s="50"/>
      <c r="F240" s="397">
        <v>-42815522.280000001</v>
      </c>
      <c r="G240" s="397">
        <v>-45792019.640000001</v>
      </c>
      <c r="H240" s="59">
        <v>2976497.3599999994</v>
      </c>
      <c r="I240" s="398">
        <v>6.5000351227137959E-2</v>
      </c>
      <c r="J240" s="398"/>
      <c r="K240" s="399"/>
      <c r="L240" s="400">
        <v>-45998943.469999999</v>
      </c>
      <c r="M240" s="401">
        <v>3183421.1899999976</v>
      </c>
      <c r="N240" s="402"/>
      <c r="O240" s="400">
        <v>-43086112.950000003</v>
      </c>
      <c r="P240" s="401">
        <v>270590.67000000179</v>
      </c>
      <c r="R240" s="403">
        <v>-45500105.609999999</v>
      </c>
      <c r="S240" s="403">
        <v>-45282821.030000001</v>
      </c>
      <c r="T240" s="59">
        <v>-45065536.450000003</v>
      </c>
      <c r="U240" s="59">
        <v>-44879334.109999999</v>
      </c>
      <c r="V240" s="59">
        <v>-44672410.280000001</v>
      </c>
      <c r="W240" s="59">
        <v>-44465486.450000003</v>
      </c>
      <c r="X240" s="59">
        <v>-44258562.619999997</v>
      </c>
      <c r="Y240" s="59">
        <v>-44051638.789999999</v>
      </c>
      <c r="Z240" s="59">
        <v>-43844714.960000001</v>
      </c>
      <c r="AA240" s="59">
        <v>-46412791.130000003</v>
      </c>
      <c r="AB240" s="59">
        <v>-46205867.299999997</v>
      </c>
      <c r="AC240" s="59">
        <v>-45998943.469999999</v>
      </c>
      <c r="AD240" s="59">
        <v>-45792019.640000001</v>
      </c>
      <c r="AE240" s="403">
        <v>-45510560.390000001</v>
      </c>
      <c r="AF240" s="59">
        <v>-45229101.140000001</v>
      </c>
      <c r="AG240" s="59">
        <v>-44980247.640000001</v>
      </c>
      <c r="AH240" s="59">
        <v>-44709656.969999999</v>
      </c>
      <c r="AI240" s="59">
        <v>-44439066.299999997</v>
      </c>
      <c r="AJ240" s="59">
        <v>-44168475.630000003</v>
      </c>
      <c r="AK240" s="59">
        <v>-43897884.960000001</v>
      </c>
      <c r="AL240" s="59">
        <v>-43627294.289999999</v>
      </c>
      <c r="AM240" s="59">
        <v>-43356703.619999997</v>
      </c>
      <c r="AN240" s="59">
        <v>-43086112.950000003</v>
      </c>
      <c r="AO240" s="59">
        <v>-42815522.280000001</v>
      </c>
      <c r="AP240" s="404">
        <v>-42815522.280000001</v>
      </c>
      <c r="AQ240" s="397"/>
    </row>
    <row r="241" spans="1:43" outlineLevel="3">
      <c r="A241" s="46" t="s">
        <v>2291</v>
      </c>
      <c r="B241" s="47" t="s">
        <v>2292</v>
      </c>
      <c r="C241" s="48" t="s">
        <v>2293</v>
      </c>
      <c r="D241" s="49"/>
      <c r="E241" s="50"/>
      <c r="F241" s="397">
        <v>558657.31299999997</v>
      </c>
      <c r="G241" s="397">
        <v>505599.163</v>
      </c>
      <c r="H241" s="59">
        <v>53058.149999999965</v>
      </c>
      <c r="I241" s="398">
        <v>0.10494113495990888</v>
      </c>
      <c r="J241" s="398"/>
      <c r="K241" s="399"/>
      <c r="L241" s="400">
        <v>614779.23300000001</v>
      </c>
      <c r="M241" s="401">
        <v>-56121.920000000042</v>
      </c>
      <c r="N241" s="402"/>
      <c r="O241" s="400">
        <v>658247.64300000004</v>
      </c>
      <c r="P241" s="401">
        <v>-99590.330000000075</v>
      </c>
      <c r="R241" s="403">
        <v>512327.55300000001</v>
      </c>
      <c r="S241" s="403">
        <v>396202.94300000003</v>
      </c>
      <c r="T241" s="59">
        <v>280078.42300000001</v>
      </c>
      <c r="U241" s="59">
        <v>621132.57299999997</v>
      </c>
      <c r="V241" s="59">
        <v>513742.603</v>
      </c>
      <c r="W241" s="59">
        <v>406352.63299999997</v>
      </c>
      <c r="X241" s="59">
        <v>298962.75300000003</v>
      </c>
      <c r="Y241" s="59">
        <v>1051499.513</v>
      </c>
      <c r="Z241" s="59">
        <v>942319.44299999997</v>
      </c>
      <c r="AA241" s="59">
        <v>833139.37300000002</v>
      </c>
      <c r="AB241" s="59">
        <v>723959.30299999996</v>
      </c>
      <c r="AC241" s="59">
        <v>614779.23300000001</v>
      </c>
      <c r="AD241" s="59">
        <v>505599.163</v>
      </c>
      <c r="AE241" s="403">
        <v>396419.09299999999</v>
      </c>
      <c r="AF241" s="59">
        <v>287238.98300000001</v>
      </c>
      <c r="AG241" s="59">
        <v>596235.30299999996</v>
      </c>
      <c r="AH241" s="59">
        <v>489806.83299999998</v>
      </c>
      <c r="AI241" s="59">
        <v>383378.36300000001</v>
      </c>
      <c r="AJ241" s="59">
        <v>276949.82299999997</v>
      </c>
      <c r="AK241" s="59">
        <v>957018.63300000003</v>
      </c>
      <c r="AL241" s="59">
        <v>857428.30299999996</v>
      </c>
      <c r="AM241" s="59">
        <v>757837.973</v>
      </c>
      <c r="AN241" s="59">
        <v>658247.64300000004</v>
      </c>
      <c r="AO241" s="59">
        <v>558657.31299999997</v>
      </c>
      <c r="AP241" s="404">
        <v>558657.31299999997</v>
      </c>
      <c r="AQ241" s="397"/>
    </row>
    <row r="242" spans="1:43" outlineLevel="3">
      <c r="A242" s="46" t="s">
        <v>2294</v>
      </c>
      <c r="B242" s="47" t="s">
        <v>2295</v>
      </c>
      <c r="C242" s="48" t="s">
        <v>2296</v>
      </c>
      <c r="D242" s="49"/>
      <c r="E242" s="50"/>
      <c r="F242" s="397">
        <v>17134.77</v>
      </c>
      <c r="G242" s="397">
        <v>31142.45</v>
      </c>
      <c r="H242" s="59">
        <v>-14007.68</v>
      </c>
      <c r="I242" s="398">
        <v>-0.44979377023965678</v>
      </c>
      <c r="J242" s="398"/>
      <c r="K242" s="399"/>
      <c r="L242" s="400">
        <v>18454.22</v>
      </c>
      <c r="M242" s="401">
        <v>-1319.4500000000007</v>
      </c>
      <c r="N242" s="402"/>
      <c r="O242" s="400">
        <v>19959.55</v>
      </c>
      <c r="P242" s="401">
        <v>-2824.7799999999988</v>
      </c>
      <c r="R242" s="403">
        <v>36000</v>
      </c>
      <c r="S242" s="403">
        <v>36000</v>
      </c>
      <c r="T242" s="59">
        <v>36000</v>
      </c>
      <c r="U242" s="59">
        <v>36000</v>
      </c>
      <c r="V242" s="59">
        <v>0</v>
      </c>
      <c r="W242" s="59">
        <v>0</v>
      </c>
      <c r="X242" s="59">
        <v>28002.54</v>
      </c>
      <c r="Y242" s="59">
        <v>0</v>
      </c>
      <c r="Z242" s="59">
        <v>0</v>
      </c>
      <c r="AA242" s="59">
        <v>52830.74</v>
      </c>
      <c r="AB242" s="59">
        <v>21279</v>
      </c>
      <c r="AC242" s="59">
        <v>18454.22</v>
      </c>
      <c r="AD242" s="59">
        <v>31142.45</v>
      </c>
      <c r="AE242" s="403">
        <v>12804.66</v>
      </c>
      <c r="AF242" s="59">
        <v>9979.880000000001</v>
      </c>
      <c r="AG242" s="59">
        <v>15777.57</v>
      </c>
      <c r="AH242" s="59">
        <v>4330.32</v>
      </c>
      <c r="AI242" s="59">
        <v>1505.54</v>
      </c>
      <c r="AJ242" s="59">
        <v>5459.93</v>
      </c>
      <c r="AK242" s="59">
        <v>28413.89</v>
      </c>
      <c r="AL242" s="59">
        <v>25609.11</v>
      </c>
      <c r="AM242" s="59">
        <v>34694.65</v>
      </c>
      <c r="AN242" s="59">
        <v>19959.55</v>
      </c>
      <c r="AO242" s="59">
        <v>17134.77</v>
      </c>
      <c r="AP242" s="404">
        <v>17134.77</v>
      </c>
      <c r="AQ242" s="397"/>
    </row>
    <row r="243" spans="1:43" outlineLevel="3">
      <c r="A243" s="46" t="s">
        <v>2297</v>
      </c>
      <c r="B243" s="47" t="s">
        <v>2298</v>
      </c>
      <c r="C243" s="48" t="s">
        <v>2299</v>
      </c>
      <c r="D243" s="49"/>
      <c r="E243" s="50"/>
      <c r="F243" s="397">
        <v>0</v>
      </c>
      <c r="G243" s="397">
        <v>0</v>
      </c>
      <c r="H243" s="59">
        <v>0</v>
      </c>
      <c r="I243" s="398">
        <v>0</v>
      </c>
      <c r="J243" s="398"/>
      <c r="K243" s="399"/>
      <c r="L243" s="400">
        <v>0</v>
      </c>
      <c r="M243" s="401">
        <v>0</v>
      </c>
      <c r="N243" s="402"/>
      <c r="O243" s="400">
        <v>0</v>
      </c>
      <c r="P243" s="401">
        <v>0</v>
      </c>
      <c r="R243" s="403">
        <v>0</v>
      </c>
      <c r="S243" s="403">
        <v>0</v>
      </c>
      <c r="T243" s="59">
        <v>0</v>
      </c>
      <c r="U243" s="59">
        <v>0</v>
      </c>
      <c r="V243" s="59">
        <v>0</v>
      </c>
      <c r="W243" s="59">
        <v>0</v>
      </c>
      <c r="X243" s="59">
        <v>0</v>
      </c>
      <c r="Y243" s="59">
        <v>0</v>
      </c>
      <c r="Z243" s="59">
        <v>0</v>
      </c>
      <c r="AA243" s="59">
        <v>0</v>
      </c>
      <c r="AB243" s="59">
        <v>0</v>
      </c>
      <c r="AC243" s="59">
        <v>0</v>
      </c>
      <c r="AD243" s="59">
        <v>0</v>
      </c>
      <c r="AE243" s="403">
        <v>146784</v>
      </c>
      <c r="AF243" s="59">
        <v>0</v>
      </c>
      <c r="AG243" s="59">
        <v>0</v>
      </c>
      <c r="AH243" s="59">
        <v>0</v>
      </c>
      <c r="AI243" s="59">
        <v>0</v>
      </c>
      <c r="AJ243" s="59">
        <v>0</v>
      </c>
      <c r="AK243" s="59">
        <v>0</v>
      </c>
      <c r="AL243" s="59">
        <v>0</v>
      </c>
      <c r="AM243" s="59">
        <v>0</v>
      </c>
      <c r="AN243" s="59">
        <v>0</v>
      </c>
      <c r="AO243" s="59">
        <v>0</v>
      </c>
      <c r="AP243" s="404">
        <v>0</v>
      </c>
      <c r="AQ243" s="397"/>
    </row>
    <row r="244" spans="1:43" outlineLevel="3">
      <c r="A244" s="46" t="s">
        <v>2300</v>
      </c>
      <c r="B244" s="47" t="s">
        <v>2301</v>
      </c>
      <c r="C244" s="48" t="s">
        <v>2302</v>
      </c>
      <c r="D244" s="49"/>
      <c r="E244" s="50"/>
      <c r="F244" s="397">
        <v>27508240.75</v>
      </c>
      <c r="G244" s="397">
        <v>23302063.870000001</v>
      </c>
      <c r="H244" s="59">
        <v>4206176.879999999</v>
      </c>
      <c r="I244" s="398">
        <v>0.18050662393965872</v>
      </c>
      <c r="J244" s="398"/>
      <c r="K244" s="399"/>
      <c r="L244" s="400">
        <v>22953308.600000001</v>
      </c>
      <c r="M244" s="401">
        <v>4554932.1499999985</v>
      </c>
      <c r="N244" s="402"/>
      <c r="O244" s="400">
        <v>27124857.91</v>
      </c>
      <c r="P244" s="401">
        <v>383382.83999999985</v>
      </c>
      <c r="R244" s="403">
        <v>19143276.129999999</v>
      </c>
      <c r="S244" s="403">
        <v>19492750.670000002</v>
      </c>
      <c r="T244" s="59">
        <v>19842274.100000001</v>
      </c>
      <c r="U244" s="59">
        <v>20174958.109999999</v>
      </c>
      <c r="V244" s="59">
        <v>20512349.649999999</v>
      </c>
      <c r="W244" s="59">
        <v>20861072.280000001</v>
      </c>
      <c r="X244" s="59">
        <v>21209626.5</v>
      </c>
      <c r="Y244" s="59">
        <v>21558372.32</v>
      </c>
      <c r="Z244" s="59">
        <v>21907121.760000002</v>
      </c>
      <c r="AA244" s="59">
        <v>22255784.030000001</v>
      </c>
      <c r="AB244" s="59">
        <v>22604516.09</v>
      </c>
      <c r="AC244" s="59">
        <v>22953308.600000001</v>
      </c>
      <c r="AD244" s="59">
        <v>23302063.870000001</v>
      </c>
      <c r="AE244" s="403">
        <v>23685184.190000001</v>
      </c>
      <c r="AF244" s="59">
        <v>24068360.010000002</v>
      </c>
      <c r="AG244" s="59">
        <v>24452086.32</v>
      </c>
      <c r="AH244" s="59">
        <v>24825163.629999999</v>
      </c>
      <c r="AI244" s="59">
        <v>25208452.989999998</v>
      </c>
      <c r="AJ244" s="59">
        <v>25591541.800000001</v>
      </c>
      <c r="AK244" s="59">
        <v>25974883.59</v>
      </c>
      <c r="AL244" s="59">
        <v>26358197.84</v>
      </c>
      <c r="AM244" s="59">
        <v>26741463.210000001</v>
      </c>
      <c r="AN244" s="59">
        <v>27124857.91</v>
      </c>
      <c r="AO244" s="59">
        <v>27508240.75</v>
      </c>
      <c r="AP244" s="404">
        <v>27508240.75</v>
      </c>
      <c r="AQ244" s="397"/>
    </row>
    <row r="245" spans="1:43" outlineLevel="3">
      <c r="A245" s="46" t="s">
        <v>2303</v>
      </c>
      <c r="B245" s="47" t="s">
        <v>2304</v>
      </c>
      <c r="C245" s="48" t="s">
        <v>2305</v>
      </c>
      <c r="D245" s="49"/>
      <c r="E245" s="50"/>
      <c r="F245" s="397">
        <v>-27508240.75</v>
      </c>
      <c r="G245" s="397">
        <v>-23302063.870000001</v>
      </c>
      <c r="H245" s="59">
        <v>-4206176.879999999</v>
      </c>
      <c r="I245" s="398">
        <v>-0.18050662393965872</v>
      </c>
      <c r="J245" s="398"/>
      <c r="K245" s="399"/>
      <c r="L245" s="400">
        <v>-22953308.600000001</v>
      </c>
      <c r="M245" s="401">
        <v>-4554932.1499999985</v>
      </c>
      <c r="N245" s="402"/>
      <c r="O245" s="400">
        <v>-27124857.91</v>
      </c>
      <c r="P245" s="401">
        <v>-383382.83999999985</v>
      </c>
      <c r="R245" s="403">
        <v>-19143276.129999999</v>
      </c>
      <c r="S245" s="403">
        <v>-19492750.670000002</v>
      </c>
      <c r="T245" s="59">
        <v>-19842274.100000001</v>
      </c>
      <c r="U245" s="59">
        <v>-20174958.109999999</v>
      </c>
      <c r="V245" s="59">
        <v>-20512349.649999999</v>
      </c>
      <c r="W245" s="59">
        <v>-20861072.280000001</v>
      </c>
      <c r="X245" s="59">
        <v>-21209626.5</v>
      </c>
      <c r="Y245" s="59">
        <v>-21558372.32</v>
      </c>
      <c r="Z245" s="59">
        <v>-21907121.760000002</v>
      </c>
      <c r="AA245" s="59">
        <v>-22255784.030000001</v>
      </c>
      <c r="AB245" s="59">
        <v>-22604516.09</v>
      </c>
      <c r="AC245" s="59">
        <v>-22953308.600000001</v>
      </c>
      <c r="AD245" s="59">
        <v>-23302063.870000001</v>
      </c>
      <c r="AE245" s="403">
        <v>-23685184.190000001</v>
      </c>
      <c r="AF245" s="59">
        <v>-24068360.010000002</v>
      </c>
      <c r="AG245" s="59">
        <v>-24452086.32</v>
      </c>
      <c r="AH245" s="59">
        <v>-24825163.629999999</v>
      </c>
      <c r="AI245" s="59">
        <v>-25208452.989999998</v>
      </c>
      <c r="AJ245" s="59">
        <v>-25591541.800000001</v>
      </c>
      <c r="AK245" s="59">
        <v>-25974883.59</v>
      </c>
      <c r="AL245" s="59">
        <v>-26358197.84</v>
      </c>
      <c r="AM245" s="59">
        <v>-26741463.210000001</v>
      </c>
      <c r="AN245" s="59">
        <v>-27124857.91</v>
      </c>
      <c r="AO245" s="59">
        <v>-27508240.75</v>
      </c>
      <c r="AP245" s="404">
        <v>-27508240.75</v>
      </c>
      <c r="AQ245" s="397"/>
    </row>
    <row r="246" spans="1:43" outlineLevel="3">
      <c r="A246" s="46" t="s">
        <v>2306</v>
      </c>
      <c r="B246" s="47" t="s">
        <v>1523</v>
      </c>
      <c r="C246" s="48" t="s">
        <v>2307</v>
      </c>
      <c r="D246" s="49"/>
      <c r="E246" s="50"/>
      <c r="F246" s="397">
        <v>2189444.742999997</v>
      </c>
      <c r="G246" s="397">
        <v>2113466.9530000053</v>
      </c>
      <c r="H246" s="59">
        <v>75977.789999991655</v>
      </c>
      <c r="I246" s="398">
        <v>3.5949362677350299E-2</v>
      </c>
      <c r="J246" s="398"/>
      <c r="K246" s="399"/>
      <c r="L246" s="400">
        <v>2316220.3030000031</v>
      </c>
      <c r="M246" s="401">
        <v>-126775.56000000611</v>
      </c>
      <c r="N246" s="402"/>
      <c r="O246" s="400">
        <v>2539034.1029999964</v>
      </c>
      <c r="P246" s="401">
        <v>-349589.3599999994</v>
      </c>
      <c r="R246" s="403">
        <v>2186135.992999997</v>
      </c>
      <c r="S246" s="403">
        <v>2004091.5229999982</v>
      </c>
      <c r="T246" s="59">
        <v>1771173.7730000019</v>
      </c>
      <c r="U246" s="59">
        <v>1834389.1429999992</v>
      </c>
      <c r="V246" s="59">
        <v>1586182.0029999986</v>
      </c>
      <c r="W246" s="59">
        <v>1208263.3730000034</v>
      </c>
      <c r="X246" s="59">
        <v>1115104.2530000024</v>
      </c>
      <c r="Y246" s="59">
        <v>3516508.6329999976</v>
      </c>
      <c r="Z246" s="59">
        <v>3207414.5929999985</v>
      </c>
      <c r="AA246" s="59">
        <v>2987477.4730000012</v>
      </c>
      <c r="AB246" s="59">
        <v>2686627.5629999973</v>
      </c>
      <c r="AC246" s="59">
        <v>2316220.3030000031</v>
      </c>
      <c r="AD246" s="59">
        <v>2113466.9530000053</v>
      </c>
      <c r="AE246" s="403">
        <v>1904369.2829999998</v>
      </c>
      <c r="AF246" s="59">
        <v>1624180.443</v>
      </c>
      <c r="AG246" s="59">
        <v>1773324.8429999985</v>
      </c>
      <c r="AH246" s="59">
        <v>1443650.7530000024</v>
      </c>
      <c r="AI246" s="59">
        <v>1372269.4129999988</v>
      </c>
      <c r="AJ246" s="59">
        <v>1091270.9429999962</v>
      </c>
      <c r="AK246" s="59">
        <v>3343397.8229999952</v>
      </c>
      <c r="AL246" s="59">
        <v>3082657.4529999979</v>
      </c>
      <c r="AM246" s="59">
        <v>2793725.3330000006</v>
      </c>
      <c r="AN246" s="59">
        <v>2539034.1029999964</v>
      </c>
      <c r="AO246" s="59">
        <v>2189444.742999997</v>
      </c>
      <c r="AP246" s="404">
        <v>2189444.742999997</v>
      </c>
      <c r="AQ246" s="397"/>
    </row>
    <row r="247" spans="1:43" outlineLevel="3">
      <c r="A247" s="46"/>
      <c r="B247" s="47" t="s">
        <v>1526</v>
      </c>
      <c r="C247" s="48" t="s">
        <v>2308</v>
      </c>
      <c r="D247" s="49"/>
      <c r="E247" s="50"/>
      <c r="F247" s="397"/>
      <c r="G247" s="397"/>
      <c r="H247" s="59">
        <v>0</v>
      </c>
      <c r="I247" s="398">
        <v>0</v>
      </c>
      <c r="J247" s="398"/>
      <c r="K247" s="399"/>
      <c r="L247" s="400"/>
      <c r="M247" s="401">
        <v>0</v>
      </c>
      <c r="N247" s="402"/>
      <c r="O247" s="400"/>
      <c r="P247" s="401">
        <v>0</v>
      </c>
      <c r="R247" s="403"/>
      <c r="S247" s="403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403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404"/>
      <c r="AQ247" s="397"/>
    </row>
    <row r="248" spans="1:43">
      <c r="A248" s="228"/>
      <c r="B248" s="476"/>
      <c r="C248" s="525"/>
      <c r="D248" s="229"/>
      <c r="E248" s="245"/>
      <c r="F248" s="232"/>
      <c r="G248" s="232"/>
      <c r="H248" s="473">
        <v>0</v>
      </c>
      <c r="I248" s="144">
        <v>0</v>
      </c>
      <c r="J248" s="496"/>
      <c r="K248" s="497"/>
      <c r="L248" s="473"/>
      <c r="M248" s="475">
        <v>0</v>
      </c>
      <c r="N248" s="468"/>
      <c r="O248" s="473"/>
      <c r="P248" s="475">
        <v>0</v>
      </c>
      <c r="Q248" s="478"/>
      <c r="R248" s="469"/>
      <c r="S248" s="469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469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470"/>
    </row>
    <row r="249" spans="1:43">
      <c r="A249" s="228" t="s">
        <v>2309</v>
      </c>
      <c r="B249" s="476" t="s">
        <v>1528</v>
      </c>
      <c r="C249" s="525" t="s">
        <v>2310</v>
      </c>
      <c r="D249" s="229"/>
      <c r="E249" s="245"/>
      <c r="F249" s="232">
        <v>0</v>
      </c>
      <c r="G249" s="232">
        <v>0</v>
      </c>
      <c r="H249" s="473">
        <v>0</v>
      </c>
      <c r="I249" s="144">
        <v>0</v>
      </c>
      <c r="J249" s="496"/>
      <c r="K249" s="497"/>
      <c r="L249" s="473">
        <v>0</v>
      </c>
      <c r="M249" s="475">
        <v>0</v>
      </c>
      <c r="N249" s="468"/>
      <c r="O249" s="473">
        <v>0</v>
      </c>
      <c r="P249" s="475">
        <v>0</v>
      </c>
      <c r="Q249" s="478"/>
      <c r="R249" s="469">
        <v>0</v>
      </c>
      <c r="S249" s="469">
        <v>0</v>
      </c>
      <c r="T249" s="232">
        <v>0</v>
      </c>
      <c r="U249" s="232">
        <v>0</v>
      </c>
      <c r="V249" s="232">
        <v>0</v>
      </c>
      <c r="W249" s="232">
        <v>0</v>
      </c>
      <c r="X249" s="232">
        <v>0</v>
      </c>
      <c r="Y249" s="232">
        <v>0</v>
      </c>
      <c r="Z249" s="232">
        <v>0</v>
      </c>
      <c r="AA249" s="232">
        <v>0</v>
      </c>
      <c r="AB249" s="232">
        <v>0</v>
      </c>
      <c r="AC249" s="232">
        <v>0</v>
      </c>
      <c r="AD249" s="232">
        <v>0</v>
      </c>
      <c r="AE249" s="469">
        <v>0</v>
      </c>
      <c r="AF249" s="232">
        <v>0</v>
      </c>
      <c r="AG249" s="232">
        <v>0</v>
      </c>
      <c r="AH249" s="232">
        <v>0</v>
      </c>
      <c r="AI249" s="232">
        <v>0</v>
      </c>
      <c r="AJ249" s="232">
        <v>0</v>
      </c>
      <c r="AK249" s="232">
        <v>0</v>
      </c>
      <c r="AL249" s="232">
        <v>0</v>
      </c>
      <c r="AM249" s="232">
        <v>0</v>
      </c>
      <c r="AN249" s="232">
        <v>0</v>
      </c>
      <c r="AO249" s="232">
        <v>0</v>
      </c>
      <c r="AP249" s="470">
        <v>0</v>
      </c>
    </row>
    <row r="250" spans="1:43" outlineLevel="2">
      <c r="A250" s="228"/>
      <c r="B250" s="476"/>
      <c r="C250" s="525"/>
      <c r="D250" s="229"/>
      <c r="E250" s="245"/>
      <c r="F250" s="232"/>
      <c r="G250" s="232"/>
      <c r="H250" s="473">
        <v>0</v>
      </c>
      <c r="I250" s="144">
        <v>0</v>
      </c>
      <c r="J250" s="496"/>
      <c r="K250" s="497"/>
      <c r="L250" s="473"/>
      <c r="M250" s="475">
        <v>0</v>
      </c>
      <c r="N250" s="468"/>
      <c r="O250" s="473"/>
      <c r="P250" s="475">
        <v>0</v>
      </c>
      <c r="Q250" s="478"/>
      <c r="R250" s="469"/>
      <c r="S250" s="469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469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470"/>
    </row>
    <row r="251" spans="1:43">
      <c r="A251" s="228" t="s">
        <v>2311</v>
      </c>
      <c r="B251" s="476" t="s">
        <v>2312</v>
      </c>
      <c r="C251" s="525" t="s">
        <v>2313</v>
      </c>
      <c r="D251" s="229"/>
      <c r="E251" s="245"/>
      <c r="F251" s="232">
        <v>2447925.7200000002</v>
      </c>
      <c r="G251" s="232">
        <v>3130436.71</v>
      </c>
      <c r="H251" s="473">
        <v>-682510.98999999976</v>
      </c>
      <c r="I251" s="144">
        <v>-0.21802420979148299</v>
      </c>
      <c r="J251" s="496"/>
      <c r="K251" s="497"/>
      <c r="L251" s="473">
        <v>2873057.13</v>
      </c>
      <c r="M251" s="475">
        <v>-425131.40999999968</v>
      </c>
      <c r="N251" s="468"/>
      <c r="O251" s="473">
        <v>2276372.67</v>
      </c>
      <c r="P251" s="475">
        <v>171553.05000000028</v>
      </c>
      <c r="Q251" s="478"/>
      <c r="R251" s="469">
        <v>3024633.4</v>
      </c>
      <c r="S251" s="469">
        <v>3295015.68</v>
      </c>
      <c r="T251" s="232">
        <v>3565397.96</v>
      </c>
      <c r="U251" s="232">
        <v>3835780.24</v>
      </c>
      <c r="V251" s="232">
        <v>4094174.13</v>
      </c>
      <c r="W251" s="232">
        <v>4352568.0199999996</v>
      </c>
      <c r="X251" s="232">
        <v>1844992.51</v>
      </c>
      <c r="Y251" s="232">
        <v>1843538.57</v>
      </c>
      <c r="Z251" s="232">
        <v>2100918.21</v>
      </c>
      <c r="AA251" s="232">
        <v>2358297.85</v>
      </c>
      <c r="AB251" s="232">
        <v>2615677.4900000002</v>
      </c>
      <c r="AC251" s="232">
        <v>2873057.13</v>
      </c>
      <c r="AD251" s="232">
        <v>3130436.71</v>
      </c>
      <c r="AE251" s="469">
        <v>3394029.89</v>
      </c>
      <c r="AF251" s="232">
        <v>3657623.0700000003</v>
      </c>
      <c r="AG251" s="232">
        <v>3921216.25</v>
      </c>
      <c r="AH251" s="232">
        <v>4185126.82</v>
      </c>
      <c r="AI251" s="232">
        <v>4449037.3899999997</v>
      </c>
      <c r="AJ251" s="232">
        <v>1842023.25</v>
      </c>
      <c r="AK251" s="232">
        <v>1761713.52</v>
      </c>
      <c r="AL251" s="232">
        <v>1933266.57</v>
      </c>
      <c r="AM251" s="232">
        <v>2104819.62</v>
      </c>
      <c r="AN251" s="232">
        <v>2276372.67</v>
      </c>
      <c r="AO251" s="232">
        <v>2447925.7200000002</v>
      </c>
      <c r="AP251" s="470">
        <v>2447925.7200000002</v>
      </c>
    </row>
    <row r="252" spans="1:43" outlineLevel="2">
      <c r="A252" s="228" t="s">
        <v>2314</v>
      </c>
      <c r="B252" s="476" t="s">
        <v>1530</v>
      </c>
      <c r="C252" s="525" t="s">
        <v>2315</v>
      </c>
      <c r="D252" s="229"/>
      <c r="E252" s="245"/>
      <c r="F252" s="232">
        <v>2447925.7200000002</v>
      </c>
      <c r="G252" s="232">
        <v>3130436.71</v>
      </c>
      <c r="H252" s="473">
        <v>-682510.98999999976</v>
      </c>
      <c r="I252" s="144">
        <v>-0.21802420979148299</v>
      </c>
      <c r="J252" s="496"/>
      <c r="K252" s="497"/>
      <c r="L252" s="473">
        <v>2873057.13</v>
      </c>
      <c r="M252" s="475">
        <v>-425131.40999999968</v>
      </c>
      <c r="N252" s="468"/>
      <c r="O252" s="473">
        <v>2276372.67</v>
      </c>
      <c r="P252" s="475">
        <v>171553.05000000028</v>
      </c>
      <c r="Q252" s="478"/>
      <c r="R252" s="469">
        <v>3024633.4</v>
      </c>
      <c r="S252" s="469">
        <v>3295015.68</v>
      </c>
      <c r="T252" s="232">
        <v>3565397.96</v>
      </c>
      <c r="U252" s="232">
        <v>3835780.24</v>
      </c>
      <c r="V252" s="232">
        <v>4094174.13</v>
      </c>
      <c r="W252" s="232">
        <v>4352568.0199999996</v>
      </c>
      <c r="X252" s="232">
        <v>1844992.51</v>
      </c>
      <c r="Y252" s="232">
        <v>1843538.57</v>
      </c>
      <c r="Z252" s="232">
        <v>2100918.21</v>
      </c>
      <c r="AA252" s="232">
        <v>2358297.85</v>
      </c>
      <c r="AB252" s="232">
        <v>2615677.4900000002</v>
      </c>
      <c r="AC252" s="232">
        <v>2873057.13</v>
      </c>
      <c r="AD252" s="232">
        <v>3130436.71</v>
      </c>
      <c r="AE252" s="469">
        <v>3394029.89</v>
      </c>
      <c r="AF252" s="232">
        <v>3657623.0700000003</v>
      </c>
      <c r="AG252" s="232">
        <v>3921216.25</v>
      </c>
      <c r="AH252" s="232">
        <v>4185126.82</v>
      </c>
      <c r="AI252" s="232">
        <v>4449037.3899999997</v>
      </c>
      <c r="AJ252" s="232">
        <v>1842023.25</v>
      </c>
      <c r="AK252" s="232">
        <v>1761713.52</v>
      </c>
      <c r="AL252" s="232">
        <v>1933266.57</v>
      </c>
      <c r="AM252" s="232">
        <v>2104819.62</v>
      </c>
      <c r="AN252" s="232">
        <v>2276372.67</v>
      </c>
      <c r="AO252" s="232">
        <v>2447925.7200000002</v>
      </c>
      <c r="AP252" s="470">
        <v>2447925.7200000002</v>
      </c>
    </row>
    <row r="253" spans="1:43" outlineLevel="3">
      <c r="A253" s="46"/>
      <c r="B253" s="47"/>
      <c r="C253" s="48"/>
      <c r="D253" s="49"/>
      <c r="E253" s="50"/>
      <c r="F253" s="397"/>
      <c r="G253" s="397"/>
      <c r="H253" s="59">
        <v>0</v>
      </c>
      <c r="I253" s="398">
        <v>0</v>
      </c>
      <c r="J253" s="398"/>
      <c r="K253" s="399"/>
      <c r="L253" s="400"/>
      <c r="M253" s="401">
        <v>0</v>
      </c>
      <c r="N253" s="402"/>
      <c r="O253" s="400"/>
      <c r="P253" s="401">
        <v>0</v>
      </c>
      <c r="R253" s="403"/>
      <c r="S253" s="403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403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404"/>
      <c r="AQ253" s="397"/>
    </row>
    <row r="254" spans="1:43">
      <c r="A254" s="228" t="s">
        <v>2316</v>
      </c>
      <c r="B254" s="476" t="s">
        <v>2317</v>
      </c>
      <c r="C254" s="525" t="s">
        <v>2318</v>
      </c>
      <c r="D254" s="229"/>
      <c r="E254" s="245"/>
      <c r="F254" s="232">
        <v>36117101.210000001</v>
      </c>
      <c r="G254" s="232">
        <v>32939815.140000001</v>
      </c>
      <c r="H254" s="473">
        <v>3177286.0700000003</v>
      </c>
      <c r="I254" s="144">
        <v>9.6457313330265401E-2</v>
      </c>
      <c r="J254" s="496"/>
      <c r="K254" s="497"/>
      <c r="L254" s="473">
        <v>27631856.27</v>
      </c>
      <c r="M254" s="475">
        <v>8485244.9400000013</v>
      </c>
      <c r="N254" s="468"/>
      <c r="O254" s="473">
        <v>22899152.07</v>
      </c>
      <c r="P254" s="475">
        <v>13217949.140000001</v>
      </c>
      <c r="Q254" s="478"/>
      <c r="R254" s="469">
        <v>24783696.309999999</v>
      </c>
      <c r="S254" s="469">
        <v>21708004.43</v>
      </c>
      <c r="T254" s="232">
        <v>22100481.27</v>
      </c>
      <c r="U254" s="232">
        <v>18005291.170000002</v>
      </c>
      <c r="V254" s="232">
        <v>15788728.4</v>
      </c>
      <c r="W254" s="232">
        <v>21661359.989999998</v>
      </c>
      <c r="X254" s="232">
        <v>21080094.850000001</v>
      </c>
      <c r="Y254" s="232">
        <v>28201501.68</v>
      </c>
      <c r="Z254" s="232">
        <v>26829846.109999999</v>
      </c>
      <c r="AA254" s="232">
        <v>22314246.25</v>
      </c>
      <c r="AB254" s="232">
        <v>21558421.239999998</v>
      </c>
      <c r="AC254" s="232">
        <v>27631856.27</v>
      </c>
      <c r="AD254" s="232">
        <v>32939815.140000001</v>
      </c>
      <c r="AE254" s="469">
        <v>29449661.719999999</v>
      </c>
      <c r="AF254" s="232">
        <v>26863560.199999999</v>
      </c>
      <c r="AG254" s="232">
        <v>20595220.23</v>
      </c>
      <c r="AH254" s="232">
        <v>20712741.510000002</v>
      </c>
      <c r="AI254" s="232">
        <v>22466062.84</v>
      </c>
      <c r="AJ254" s="232">
        <v>23554126.93</v>
      </c>
      <c r="AK254" s="232">
        <v>26449817.280000001</v>
      </c>
      <c r="AL254" s="232">
        <v>29194087.5</v>
      </c>
      <c r="AM254" s="232">
        <v>22873522.239999998</v>
      </c>
      <c r="AN254" s="232">
        <v>22899152.07</v>
      </c>
      <c r="AO254" s="232">
        <v>36117101.210000001</v>
      </c>
      <c r="AP254" s="470">
        <v>21956.59</v>
      </c>
    </row>
    <row r="255" spans="1:43" outlineLevel="2">
      <c r="A255" s="228" t="s">
        <v>2319</v>
      </c>
      <c r="B255" s="476" t="s">
        <v>2320</v>
      </c>
      <c r="C255" s="525" t="s">
        <v>2321</v>
      </c>
      <c r="D255" s="229"/>
      <c r="E255" s="245"/>
      <c r="F255" s="232">
        <v>-12072910.74</v>
      </c>
      <c r="G255" s="232">
        <v>-14022285.6</v>
      </c>
      <c r="H255" s="473">
        <v>1949374.8599999994</v>
      </c>
      <c r="I255" s="144">
        <v>0.13901976579338818</v>
      </c>
      <c r="J255" s="496"/>
      <c r="K255" s="497"/>
      <c r="L255" s="473">
        <v>-11224371.130000001</v>
      </c>
      <c r="M255" s="475">
        <v>-848539.6099999994</v>
      </c>
      <c r="N255" s="468"/>
      <c r="O255" s="473">
        <v>-9136856.1699999999</v>
      </c>
      <c r="P255" s="475">
        <v>-2936054.5700000003</v>
      </c>
      <c r="Q255" s="478"/>
      <c r="R255" s="469">
        <v>-11234128.949999999</v>
      </c>
      <c r="S255" s="469">
        <v>-11241106.25</v>
      </c>
      <c r="T255" s="232">
        <v>-8907902.0500000007</v>
      </c>
      <c r="U255" s="232">
        <v>-6462621.0499999998</v>
      </c>
      <c r="V255" s="232">
        <v>-8576425.75</v>
      </c>
      <c r="W255" s="232">
        <v>-6639823.4500000002</v>
      </c>
      <c r="X255" s="232">
        <v>-7806374.8499999996</v>
      </c>
      <c r="Y255" s="232">
        <v>-9209842.5500000007</v>
      </c>
      <c r="Z255" s="232">
        <v>-7263768.9400000004</v>
      </c>
      <c r="AA255" s="232">
        <v>-6781540.0300000003</v>
      </c>
      <c r="AB255" s="232">
        <v>-11422987.82</v>
      </c>
      <c r="AC255" s="232">
        <v>-11224371.130000001</v>
      </c>
      <c r="AD255" s="232">
        <v>-14022285.6</v>
      </c>
      <c r="AE255" s="469">
        <v>-10971163.26</v>
      </c>
      <c r="AF255" s="232">
        <v>-8383039.5499999998</v>
      </c>
      <c r="AG255" s="232">
        <v>-6624322.8200000003</v>
      </c>
      <c r="AH255" s="232">
        <v>-7303034.4900000002</v>
      </c>
      <c r="AI255" s="232">
        <v>-7590312.6600000001</v>
      </c>
      <c r="AJ255" s="232">
        <v>-9526496.9299999997</v>
      </c>
      <c r="AK255" s="232">
        <v>-8124058.5300000003</v>
      </c>
      <c r="AL255" s="232">
        <v>6955760.3700000001</v>
      </c>
      <c r="AM255" s="232">
        <v>-6365677.6699999999</v>
      </c>
      <c r="AN255" s="232">
        <v>-9136856.1699999999</v>
      </c>
      <c r="AO255" s="232">
        <v>-12072910.74</v>
      </c>
      <c r="AP255" s="470">
        <v>-12072910.74</v>
      </c>
    </row>
    <row r="256" spans="1:43" outlineLevel="3">
      <c r="A256" s="46" t="s">
        <v>2322</v>
      </c>
      <c r="B256" s="47" t="s">
        <v>1532</v>
      </c>
      <c r="C256" s="48" t="s">
        <v>2323</v>
      </c>
      <c r="D256" s="49"/>
      <c r="E256" s="50"/>
      <c r="F256" s="397">
        <v>24044190.469999999</v>
      </c>
      <c r="G256" s="397">
        <v>18917529.539999999</v>
      </c>
      <c r="H256" s="59">
        <v>5126660.93</v>
      </c>
      <c r="I256" s="398">
        <v>0.2710005510582118</v>
      </c>
      <c r="J256" s="398"/>
      <c r="K256" s="399"/>
      <c r="L256" s="400">
        <v>16407485.139999999</v>
      </c>
      <c r="M256" s="401">
        <v>7636705.3300000001</v>
      </c>
      <c r="N256" s="402"/>
      <c r="O256" s="400">
        <v>13762295.9</v>
      </c>
      <c r="P256" s="401">
        <v>10281894.569999998</v>
      </c>
      <c r="R256" s="403">
        <v>13549567.359999999</v>
      </c>
      <c r="S256" s="403">
        <v>10466898.18</v>
      </c>
      <c r="T256" s="59">
        <v>13192579.219999999</v>
      </c>
      <c r="U256" s="59">
        <v>11542670.120000001</v>
      </c>
      <c r="V256" s="59">
        <v>7212302.6500000004</v>
      </c>
      <c r="W256" s="59">
        <v>15021536.539999999</v>
      </c>
      <c r="X256" s="59">
        <v>13273720.000000002</v>
      </c>
      <c r="Y256" s="59">
        <v>18991659.129999999</v>
      </c>
      <c r="Z256" s="59">
        <v>19566077.169999998</v>
      </c>
      <c r="AA256" s="59">
        <v>15532706.219999999</v>
      </c>
      <c r="AB256" s="59">
        <v>10135433.419999998</v>
      </c>
      <c r="AC256" s="59">
        <v>16407485.139999999</v>
      </c>
      <c r="AD256" s="59">
        <v>18917529.539999999</v>
      </c>
      <c r="AE256" s="403">
        <v>18478498.460000001</v>
      </c>
      <c r="AF256" s="59">
        <v>18480520.649999999</v>
      </c>
      <c r="AG256" s="59">
        <v>13970897.41</v>
      </c>
      <c r="AH256" s="59">
        <v>13409707.020000001</v>
      </c>
      <c r="AI256" s="59">
        <v>14875750.18</v>
      </c>
      <c r="AJ256" s="59">
        <v>14027630</v>
      </c>
      <c r="AK256" s="59">
        <v>18325758.75</v>
      </c>
      <c r="AL256" s="59">
        <v>36149847.869999997</v>
      </c>
      <c r="AM256" s="59">
        <v>16507844.569999998</v>
      </c>
      <c r="AN256" s="59">
        <v>13762295.9</v>
      </c>
      <c r="AO256" s="59">
        <v>24044190.469999999</v>
      </c>
      <c r="AP256" s="404">
        <v>-12050954.15</v>
      </c>
      <c r="AQ256" s="397"/>
    </row>
    <row r="257" spans="1:43" outlineLevel="3">
      <c r="A257" s="46"/>
      <c r="B257" s="47"/>
      <c r="C257" s="48"/>
      <c r="D257" s="49"/>
      <c r="E257" s="50"/>
      <c r="F257" s="397"/>
      <c r="G257" s="397"/>
      <c r="H257" s="59">
        <v>0</v>
      </c>
      <c r="I257" s="398">
        <v>0</v>
      </c>
      <c r="J257" s="398"/>
      <c r="K257" s="399"/>
      <c r="L257" s="400"/>
      <c r="M257" s="401">
        <v>0</v>
      </c>
      <c r="N257" s="402"/>
      <c r="O257" s="400"/>
      <c r="P257" s="401">
        <v>0</v>
      </c>
      <c r="R257" s="403"/>
      <c r="S257" s="403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403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404"/>
      <c r="AQ257" s="397"/>
    </row>
    <row r="258" spans="1:43">
      <c r="A258" s="228" t="s">
        <v>2324</v>
      </c>
      <c r="B258" s="476" t="s">
        <v>1544</v>
      </c>
      <c r="C258" s="525" t="s">
        <v>2325</v>
      </c>
      <c r="D258" s="229"/>
      <c r="E258" s="245"/>
      <c r="F258" s="232">
        <v>0</v>
      </c>
      <c r="G258" s="232">
        <v>0</v>
      </c>
      <c r="H258" s="473">
        <v>0</v>
      </c>
      <c r="I258" s="144">
        <v>0</v>
      </c>
      <c r="J258" s="496"/>
      <c r="K258" s="497"/>
      <c r="L258" s="473">
        <v>0</v>
      </c>
      <c r="M258" s="475">
        <v>0</v>
      </c>
      <c r="N258" s="468"/>
      <c r="O258" s="473">
        <v>0</v>
      </c>
      <c r="P258" s="475">
        <v>0</v>
      </c>
      <c r="Q258" s="478"/>
      <c r="R258" s="469">
        <v>0</v>
      </c>
      <c r="S258" s="469">
        <v>0</v>
      </c>
      <c r="T258" s="232">
        <v>0</v>
      </c>
      <c r="U258" s="232">
        <v>0</v>
      </c>
      <c r="V258" s="232">
        <v>0</v>
      </c>
      <c r="W258" s="232">
        <v>0</v>
      </c>
      <c r="X258" s="232">
        <v>0</v>
      </c>
      <c r="Y258" s="232">
        <v>0</v>
      </c>
      <c r="Z258" s="232">
        <v>0</v>
      </c>
      <c r="AA258" s="232">
        <v>0</v>
      </c>
      <c r="AB258" s="232">
        <v>0</v>
      </c>
      <c r="AC258" s="232">
        <v>0</v>
      </c>
      <c r="AD258" s="232">
        <v>0</v>
      </c>
      <c r="AE258" s="469">
        <v>0</v>
      </c>
      <c r="AF258" s="232">
        <v>0</v>
      </c>
      <c r="AG258" s="232">
        <v>0</v>
      </c>
      <c r="AH258" s="232">
        <v>0</v>
      </c>
      <c r="AI258" s="232">
        <v>0</v>
      </c>
      <c r="AJ258" s="232">
        <v>0</v>
      </c>
      <c r="AK258" s="232">
        <v>0</v>
      </c>
      <c r="AL258" s="232">
        <v>0</v>
      </c>
      <c r="AM258" s="232">
        <v>0</v>
      </c>
      <c r="AN258" s="232">
        <v>0</v>
      </c>
      <c r="AO258" s="232">
        <v>0</v>
      </c>
      <c r="AP258" s="470">
        <v>0</v>
      </c>
    </row>
    <row r="259" spans="1:43" outlineLevel="2">
      <c r="A259" s="228"/>
      <c r="B259" s="476"/>
      <c r="C259" s="525"/>
      <c r="D259" s="229"/>
      <c r="E259" s="245"/>
      <c r="F259" s="232"/>
      <c r="G259" s="232"/>
      <c r="H259" s="473">
        <v>0</v>
      </c>
      <c r="I259" s="144">
        <v>0</v>
      </c>
      <c r="J259" s="496"/>
      <c r="K259" s="497"/>
      <c r="L259" s="473"/>
      <c r="M259" s="475">
        <v>0</v>
      </c>
      <c r="N259" s="468"/>
      <c r="O259" s="473"/>
      <c r="P259" s="475">
        <v>0</v>
      </c>
      <c r="Q259" s="478"/>
      <c r="R259" s="469"/>
      <c r="S259" s="469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469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470"/>
    </row>
    <row r="260" spans="1:43">
      <c r="A260" s="228" t="s">
        <v>2326</v>
      </c>
      <c r="B260" s="476" t="s">
        <v>2327</v>
      </c>
      <c r="C260" s="525" t="s">
        <v>2328</v>
      </c>
      <c r="D260" s="229"/>
      <c r="E260" s="245"/>
      <c r="F260" s="232">
        <v>9497155.9399999995</v>
      </c>
      <c r="G260" s="232">
        <v>3217344.02</v>
      </c>
      <c r="H260" s="473">
        <v>6279811.9199999999</v>
      </c>
      <c r="I260" s="144">
        <v>1.9518621201098663</v>
      </c>
      <c r="J260" s="496"/>
      <c r="K260" s="497"/>
      <c r="L260" s="473">
        <v>5160926.05</v>
      </c>
      <c r="M260" s="475">
        <v>4336229.8899999997</v>
      </c>
      <c r="N260" s="468"/>
      <c r="O260" s="473">
        <v>7349496.0599999996</v>
      </c>
      <c r="P260" s="475">
        <v>2147659.88</v>
      </c>
      <c r="Q260" s="478"/>
      <c r="R260" s="469">
        <v>6997725.1900000004</v>
      </c>
      <c r="S260" s="469">
        <v>7115631.0499999998</v>
      </c>
      <c r="T260" s="232">
        <v>7072767.0599999996</v>
      </c>
      <c r="U260" s="232">
        <v>3457220.91</v>
      </c>
      <c r="V260" s="232">
        <v>3017643.52</v>
      </c>
      <c r="W260" s="232">
        <v>2853340.86</v>
      </c>
      <c r="X260" s="232">
        <v>6514517.0199999996</v>
      </c>
      <c r="Y260" s="232">
        <v>7570468.79</v>
      </c>
      <c r="Z260" s="232">
        <v>7421493.2000000002</v>
      </c>
      <c r="AA260" s="232">
        <v>5051526.3499999996</v>
      </c>
      <c r="AB260" s="232">
        <v>4875715.9000000004</v>
      </c>
      <c r="AC260" s="232">
        <v>5160926.05</v>
      </c>
      <c r="AD260" s="232">
        <v>3217344.02</v>
      </c>
      <c r="AE260" s="469">
        <v>3107232.6</v>
      </c>
      <c r="AF260" s="232">
        <v>2904547.24</v>
      </c>
      <c r="AG260" s="232">
        <v>1248494.03</v>
      </c>
      <c r="AH260" s="232">
        <v>1264475.05</v>
      </c>
      <c r="AI260" s="232">
        <v>1274349.56</v>
      </c>
      <c r="AJ260" s="232">
        <v>6598601.3030000003</v>
      </c>
      <c r="AK260" s="232">
        <v>7008969.8830000004</v>
      </c>
      <c r="AL260" s="232">
        <v>6930864.3430000003</v>
      </c>
      <c r="AM260" s="232">
        <v>5883914.0899999999</v>
      </c>
      <c r="AN260" s="232">
        <v>7349496.0599999996</v>
      </c>
      <c r="AO260" s="232">
        <v>9497155.9399999995</v>
      </c>
      <c r="AP260" s="470">
        <v>0</v>
      </c>
    </row>
    <row r="261" spans="1:43" outlineLevel="2">
      <c r="A261" s="228" t="s">
        <v>2009</v>
      </c>
      <c r="B261" s="476" t="s">
        <v>2010</v>
      </c>
      <c r="C261" s="525" t="s">
        <v>2011</v>
      </c>
      <c r="D261" s="229"/>
      <c r="E261" s="245"/>
      <c r="F261" s="232">
        <v>0</v>
      </c>
      <c r="G261" s="232">
        <v>53454.12</v>
      </c>
      <c r="H261" s="473">
        <v>-53454.12</v>
      </c>
      <c r="I261" s="144" t="s">
        <v>157</v>
      </c>
      <c r="J261" s="496"/>
      <c r="K261" s="497"/>
      <c r="L261" s="473">
        <v>34952.58</v>
      </c>
      <c r="M261" s="475">
        <v>-34952.58</v>
      </c>
      <c r="N261" s="468"/>
      <c r="O261" s="473">
        <v>6698</v>
      </c>
      <c r="P261" s="475">
        <v>-6698</v>
      </c>
      <c r="Q261" s="478"/>
      <c r="R261" s="469">
        <v>33730.01</v>
      </c>
      <c r="S261" s="469">
        <v>37709.17</v>
      </c>
      <c r="T261" s="232">
        <v>24882.62</v>
      </c>
      <c r="U261" s="232">
        <v>21744.48</v>
      </c>
      <c r="V261" s="232">
        <v>1108.7</v>
      </c>
      <c r="W261" s="232">
        <v>86342.59</v>
      </c>
      <c r="X261" s="232">
        <v>74681.990000000005</v>
      </c>
      <c r="Y261" s="232">
        <v>74031.400000000009</v>
      </c>
      <c r="Z261" s="232">
        <v>45087.86</v>
      </c>
      <c r="AA261" s="232">
        <v>12537.31</v>
      </c>
      <c r="AB261" s="232">
        <v>9939.4699999999993</v>
      </c>
      <c r="AC261" s="232">
        <v>34952.58</v>
      </c>
      <c r="AD261" s="232">
        <v>53454.12</v>
      </c>
      <c r="AE261" s="469">
        <v>29879.27</v>
      </c>
      <c r="AF261" s="232">
        <v>12162.98</v>
      </c>
      <c r="AG261" s="232">
        <v>4037.4100000000003</v>
      </c>
      <c r="AH261" s="232">
        <v>9369.31</v>
      </c>
      <c r="AI261" s="232">
        <v>14139.91</v>
      </c>
      <c r="AJ261" s="232">
        <v>16199</v>
      </c>
      <c r="AK261" s="232">
        <v>15957</v>
      </c>
      <c r="AL261" s="232">
        <v>7105</v>
      </c>
      <c r="AM261" s="232">
        <v>10182</v>
      </c>
      <c r="AN261" s="232">
        <v>6698</v>
      </c>
      <c r="AO261" s="232">
        <v>0</v>
      </c>
      <c r="AP261" s="470">
        <v>0</v>
      </c>
    </row>
    <row r="262" spans="1:43" outlineLevel="3">
      <c r="A262" s="46" t="s">
        <v>2329</v>
      </c>
      <c r="B262" s="47" t="s">
        <v>2330</v>
      </c>
      <c r="C262" s="48" t="s">
        <v>2331</v>
      </c>
      <c r="D262" s="49"/>
      <c r="E262" s="50"/>
      <c r="F262" s="397">
        <v>-18607</v>
      </c>
      <c r="G262" s="397">
        <v>-65809</v>
      </c>
      <c r="H262" s="59">
        <v>47202</v>
      </c>
      <c r="I262" s="398">
        <v>0.71725751796866688</v>
      </c>
      <c r="J262" s="398"/>
      <c r="K262" s="399"/>
      <c r="L262" s="400">
        <v>-40840.85</v>
      </c>
      <c r="M262" s="401">
        <v>22233.85</v>
      </c>
      <c r="N262" s="402"/>
      <c r="O262" s="400">
        <v>-143201</v>
      </c>
      <c r="P262" s="401">
        <v>124594</v>
      </c>
      <c r="R262" s="403">
        <v>-119919.87</v>
      </c>
      <c r="S262" s="403">
        <v>-180197.94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0</v>
      </c>
      <c r="Z262" s="59">
        <v>0</v>
      </c>
      <c r="AA262" s="59">
        <v>0</v>
      </c>
      <c r="AB262" s="59">
        <v>0</v>
      </c>
      <c r="AC262" s="59">
        <v>-40840.85</v>
      </c>
      <c r="AD262" s="59">
        <v>-65809</v>
      </c>
      <c r="AE262" s="403">
        <v>-93699</v>
      </c>
      <c r="AF262" s="59">
        <v>-137852</v>
      </c>
      <c r="AG262" s="59">
        <v>-120165</v>
      </c>
      <c r="AH262" s="59">
        <v>-140594</v>
      </c>
      <c r="AI262" s="59">
        <v>-141789</v>
      </c>
      <c r="AJ262" s="59">
        <v>-146146</v>
      </c>
      <c r="AK262" s="59">
        <v>-143585</v>
      </c>
      <c r="AL262" s="59">
        <v>-103701</v>
      </c>
      <c r="AM262" s="59">
        <v>-125472</v>
      </c>
      <c r="AN262" s="59">
        <v>-143201</v>
      </c>
      <c r="AO262" s="59">
        <v>-18607</v>
      </c>
      <c r="AP262" s="404">
        <v>0</v>
      </c>
      <c r="AQ262" s="397"/>
    </row>
    <row r="263" spans="1:43" outlineLevel="3">
      <c r="A263" s="46" t="s">
        <v>2012</v>
      </c>
      <c r="B263" s="47" t="s">
        <v>2013</v>
      </c>
      <c r="C263" s="48" t="s">
        <v>2014</v>
      </c>
      <c r="D263" s="49"/>
      <c r="E263" s="50"/>
      <c r="F263" s="397">
        <v>0</v>
      </c>
      <c r="G263" s="397">
        <v>-30213.040000000001</v>
      </c>
      <c r="H263" s="59">
        <v>30213.040000000001</v>
      </c>
      <c r="I263" s="398" t="s">
        <v>157</v>
      </c>
      <c r="J263" s="398"/>
      <c r="K263" s="399"/>
      <c r="L263" s="400">
        <v>-4114.22</v>
      </c>
      <c r="M263" s="401">
        <v>4114.22</v>
      </c>
      <c r="N263" s="402"/>
      <c r="O263" s="400">
        <v>-6691</v>
      </c>
      <c r="P263" s="401">
        <v>6691</v>
      </c>
      <c r="R263" s="403">
        <v>-8909.5500000000011</v>
      </c>
      <c r="S263" s="403">
        <v>-6516.08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-4114.22</v>
      </c>
      <c r="AD263" s="59">
        <v>-30213.040000000001</v>
      </c>
      <c r="AE263" s="403">
        <v>-17194.86</v>
      </c>
      <c r="AF263" s="59">
        <v>0</v>
      </c>
      <c r="AG263" s="59">
        <v>0</v>
      </c>
      <c r="AH263" s="59">
        <v>0</v>
      </c>
      <c r="AI263" s="59">
        <v>-14149</v>
      </c>
      <c r="AJ263" s="59">
        <v>-16183</v>
      </c>
      <c r="AK263" s="59">
        <v>-15941</v>
      </c>
      <c r="AL263" s="59">
        <v>-7095</v>
      </c>
      <c r="AM263" s="59">
        <v>-10170</v>
      </c>
      <c r="AN263" s="59">
        <v>-6691</v>
      </c>
      <c r="AO263" s="59">
        <v>0</v>
      </c>
      <c r="AP263" s="404">
        <v>0</v>
      </c>
      <c r="AQ263" s="397"/>
    </row>
    <row r="264" spans="1:43" outlineLevel="3">
      <c r="A264" s="46" t="s">
        <v>2332</v>
      </c>
      <c r="B264" s="47" t="s">
        <v>1556</v>
      </c>
      <c r="C264" s="48" t="s">
        <v>2333</v>
      </c>
      <c r="D264" s="49"/>
      <c r="E264" s="50"/>
      <c r="F264" s="397">
        <v>9478548.9399999995</v>
      </c>
      <c r="G264" s="397">
        <v>3174776.1</v>
      </c>
      <c r="H264" s="59">
        <v>6303772.8399999999</v>
      </c>
      <c r="I264" s="398">
        <v>1.9855802870633932</v>
      </c>
      <c r="J264" s="398"/>
      <c r="K264" s="399"/>
      <c r="L264" s="400">
        <v>5150923.5600000005</v>
      </c>
      <c r="M264" s="401">
        <v>4327625.379999999</v>
      </c>
      <c r="N264" s="402"/>
      <c r="O264" s="400">
        <v>7206302.0599999996</v>
      </c>
      <c r="P264" s="401">
        <v>2272246.88</v>
      </c>
      <c r="R264" s="403">
        <v>6902625.7800000003</v>
      </c>
      <c r="S264" s="403">
        <v>6966626.1999999993</v>
      </c>
      <c r="T264" s="59">
        <v>7097649.6799999997</v>
      </c>
      <c r="U264" s="59">
        <v>3478965.39</v>
      </c>
      <c r="V264" s="59">
        <v>3018752.22</v>
      </c>
      <c r="W264" s="59">
        <v>2939683.4499999997</v>
      </c>
      <c r="X264" s="59">
        <v>6589199.0099999998</v>
      </c>
      <c r="Y264" s="59">
        <v>7644500.1900000004</v>
      </c>
      <c r="Z264" s="59">
        <v>7466581.0600000005</v>
      </c>
      <c r="AA264" s="59">
        <v>5064063.6599999992</v>
      </c>
      <c r="AB264" s="59">
        <v>4885655.37</v>
      </c>
      <c r="AC264" s="59">
        <v>5150923.5600000005</v>
      </c>
      <c r="AD264" s="59">
        <v>3174776.1</v>
      </c>
      <c r="AE264" s="403">
        <v>3026218.0100000002</v>
      </c>
      <c r="AF264" s="59">
        <v>2778858.22</v>
      </c>
      <c r="AG264" s="59">
        <v>1132366.44</v>
      </c>
      <c r="AH264" s="59">
        <v>1133250.3600000001</v>
      </c>
      <c r="AI264" s="59">
        <v>1132551.47</v>
      </c>
      <c r="AJ264" s="59">
        <v>6452471.3030000003</v>
      </c>
      <c r="AK264" s="59">
        <v>6865400.8830000004</v>
      </c>
      <c r="AL264" s="59">
        <v>6827173.3430000003</v>
      </c>
      <c r="AM264" s="59">
        <v>5758454.0899999999</v>
      </c>
      <c r="AN264" s="59">
        <v>7206302.0599999996</v>
      </c>
      <c r="AO264" s="59">
        <v>9478548.9399999995</v>
      </c>
      <c r="AP264" s="404">
        <v>0</v>
      </c>
      <c r="AQ264" s="397"/>
    </row>
    <row r="265" spans="1:43" outlineLevel="3">
      <c r="A265" s="46"/>
      <c r="B265" s="47"/>
      <c r="C265" s="48"/>
      <c r="D265" s="49"/>
      <c r="E265" s="50"/>
      <c r="F265" s="397"/>
      <c r="G265" s="397"/>
      <c r="H265" s="59">
        <v>0</v>
      </c>
      <c r="I265" s="398">
        <v>0</v>
      </c>
      <c r="J265" s="398"/>
      <c r="K265" s="399"/>
      <c r="L265" s="400"/>
      <c r="M265" s="401">
        <v>0</v>
      </c>
      <c r="N265" s="402"/>
      <c r="O265" s="400"/>
      <c r="P265" s="401">
        <v>0</v>
      </c>
      <c r="R265" s="403"/>
      <c r="S265" s="403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403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404"/>
      <c r="AQ265" s="397"/>
    </row>
    <row r="266" spans="1:43">
      <c r="A266" s="228" t="s">
        <v>2009</v>
      </c>
      <c r="B266" s="476" t="s">
        <v>2010</v>
      </c>
      <c r="C266" s="525" t="s">
        <v>2011</v>
      </c>
      <c r="D266" s="229"/>
      <c r="E266" s="245"/>
      <c r="F266" s="232">
        <v>0</v>
      </c>
      <c r="G266" s="232">
        <v>53454.12</v>
      </c>
      <c r="H266" s="473">
        <v>-53454.12</v>
      </c>
      <c r="I266" s="144" t="s">
        <v>157</v>
      </c>
      <c r="J266" s="496"/>
      <c r="K266" s="497"/>
      <c r="L266" s="473">
        <v>34952.58</v>
      </c>
      <c r="M266" s="475">
        <v>-34952.58</v>
      </c>
      <c r="N266" s="468"/>
      <c r="O266" s="473">
        <v>6698</v>
      </c>
      <c r="P266" s="475">
        <v>-6698</v>
      </c>
      <c r="Q266" s="478"/>
      <c r="R266" s="469">
        <v>33730.01</v>
      </c>
      <c r="S266" s="469">
        <v>37709.17</v>
      </c>
      <c r="T266" s="232">
        <v>24882.62</v>
      </c>
      <c r="U266" s="232">
        <v>21744.48</v>
      </c>
      <c r="V266" s="232">
        <v>1108.7</v>
      </c>
      <c r="W266" s="232">
        <v>86342.59</v>
      </c>
      <c r="X266" s="232">
        <v>74681.990000000005</v>
      </c>
      <c r="Y266" s="232">
        <v>74031.400000000009</v>
      </c>
      <c r="Z266" s="232">
        <v>45087.86</v>
      </c>
      <c r="AA266" s="232">
        <v>12537.31</v>
      </c>
      <c r="AB266" s="232">
        <v>9939.4699999999993</v>
      </c>
      <c r="AC266" s="232">
        <v>34952.58</v>
      </c>
      <c r="AD266" s="232">
        <v>53454.12</v>
      </c>
      <c r="AE266" s="469">
        <v>29879.27</v>
      </c>
      <c r="AF266" s="232">
        <v>12162.98</v>
      </c>
      <c r="AG266" s="232">
        <v>4037.4100000000003</v>
      </c>
      <c r="AH266" s="232">
        <v>9369.31</v>
      </c>
      <c r="AI266" s="232">
        <v>14139.91</v>
      </c>
      <c r="AJ266" s="232">
        <v>16199</v>
      </c>
      <c r="AK266" s="232">
        <v>15957</v>
      </c>
      <c r="AL266" s="232">
        <v>7105</v>
      </c>
      <c r="AM266" s="232">
        <v>10182</v>
      </c>
      <c r="AN266" s="232">
        <v>6698</v>
      </c>
      <c r="AO266" s="232">
        <v>0</v>
      </c>
      <c r="AP266" s="470">
        <v>0</v>
      </c>
    </row>
    <row r="267" spans="1:43" outlineLevel="2">
      <c r="A267" s="228" t="s">
        <v>2012</v>
      </c>
      <c r="B267" s="476" t="s">
        <v>2013</v>
      </c>
      <c r="C267" s="525" t="s">
        <v>2014</v>
      </c>
      <c r="D267" s="229"/>
      <c r="E267" s="245"/>
      <c r="F267" s="232">
        <v>0</v>
      </c>
      <c r="G267" s="232">
        <v>-30213.040000000001</v>
      </c>
      <c r="H267" s="473">
        <v>30213.040000000001</v>
      </c>
      <c r="I267" s="144" t="s">
        <v>157</v>
      </c>
      <c r="J267" s="496"/>
      <c r="K267" s="497"/>
      <c r="L267" s="473">
        <v>-4114.22</v>
      </c>
      <c r="M267" s="475">
        <v>4114.22</v>
      </c>
      <c r="N267" s="468"/>
      <c r="O267" s="473">
        <v>-6691</v>
      </c>
      <c r="P267" s="475">
        <v>6691</v>
      </c>
      <c r="Q267" s="478"/>
      <c r="R267" s="469">
        <v>-8909.5500000000011</v>
      </c>
      <c r="S267" s="469">
        <v>-6516.08</v>
      </c>
      <c r="T267" s="232">
        <v>0</v>
      </c>
      <c r="U267" s="232">
        <v>0</v>
      </c>
      <c r="V267" s="232">
        <v>0</v>
      </c>
      <c r="W267" s="232">
        <v>0</v>
      </c>
      <c r="X267" s="232">
        <v>0</v>
      </c>
      <c r="Y267" s="232">
        <v>0</v>
      </c>
      <c r="Z267" s="232">
        <v>0</v>
      </c>
      <c r="AA267" s="232">
        <v>0</v>
      </c>
      <c r="AB267" s="232">
        <v>0</v>
      </c>
      <c r="AC267" s="232">
        <v>-4114.22</v>
      </c>
      <c r="AD267" s="232">
        <v>-30213.040000000001</v>
      </c>
      <c r="AE267" s="469">
        <v>-17194.86</v>
      </c>
      <c r="AF267" s="232">
        <v>0</v>
      </c>
      <c r="AG267" s="232">
        <v>0</v>
      </c>
      <c r="AH267" s="232">
        <v>0</v>
      </c>
      <c r="AI267" s="232">
        <v>-14149</v>
      </c>
      <c r="AJ267" s="232">
        <v>-16183</v>
      </c>
      <c r="AK267" s="232">
        <v>-15941</v>
      </c>
      <c r="AL267" s="232">
        <v>-7095</v>
      </c>
      <c r="AM267" s="232">
        <v>-10170</v>
      </c>
      <c r="AN267" s="232">
        <v>-6691</v>
      </c>
      <c r="AO267" s="232">
        <v>0</v>
      </c>
      <c r="AP267" s="470">
        <v>0</v>
      </c>
    </row>
    <row r="268" spans="1:43" outlineLevel="3">
      <c r="A268" s="46" t="s">
        <v>2015</v>
      </c>
      <c r="B268" s="47" t="s">
        <v>1562</v>
      </c>
      <c r="C268" s="48" t="s">
        <v>2334</v>
      </c>
      <c r="D268" s="49"/>
      <c r="E268" s="50"/>
      <c r="F268" s="397">
        <v>0</v>
      </c>
      <c r="G268" s="397">
        <v>23241.08</v>
      </c>
      <c r="H268" s="59">
        <v>-23241.08</v>
      </c>
      <c r="I268" s="398" t="s">
        <v>157</v>
      </c>
      <c r="J268" s="398"/>
      <c r="K268" s="399"/>
      <c r="L268" s="400">
        <v>30838.36</v>
      </c>
      <c r="M268" s="401">
        <v>-30838.36</v>
      </c>
      <c r="N268" s="402"/>
      <c r="O268" s="400">
        <v>7</v>
      </c>
      <c r="P268" s="401">
        <v>-7</v>
      </c>
      <c r="R268" s="403">
        <v>24820.46</v>
      </c>
      <c r="S268" s="403">
        <v>31193.089999999997</v>
      </c>
      <c r="T268" s="59">
        <v>24882.62</v>
      </c>
      <c r="U268" s="59">
        <v>21744.48</v>
      </c>
      <c r="V268" s="59">
        <v>1108.7</v>
      </c>
      <c r="W268" s="59">
        <v>86342.59</v>
      </c>
      <c r="X268" s="59">
        <v>74681.990000000005</v>
      </c>
      <c r="Y268" s="59">
        <v>74031.400000000009</v>
      </c>
      <c r="Z268" s="59">
        <v>45087.86</v>
      </c>
      <c r="AA268" s="59">
        <v>12537.31</v>
      </c>
      <c r="AB268" s="59">
        <v>9939.4699999999993</v>
      </c>
      <c r="AC268" s="59">
        <v>30838.36</v>
      </c>
      <c r="AD268" s="59">
        <v>23241.08</v>
      </c>
      <c r="AE268" s="403">
        <v>12684.41</v>
      </c>
      <c r="AF268" s="59">
        <v>12162.98</v>
      </c>
      <c r="AG268" s="59">
        <v>4037.4100000000003</v>
      </c>
      <c r="AH268" s="59">
        <v>9369.31</v>
      </c>
      <c r="AI268" s="59">
        <v>-9.0900000000001455</v>
      </c>
      <c r="AJ268" s="59">
        <v>16</v>
      </c>
      <c r="AK268" s="59">
        <v>16</v>
      </c>
      <c r="AL268" s="59">
        <v>10</v>
      </c>
      <c r="AM268" s="59">
        <v>12</v>
      </c>
      <c r="AN268" s="59">
        <v>7</v>
      </c>
      <c r="AO268" s="59">
        <v>0</v>
      </c>
      <c r="AP268" s="404">
        <v>0</v>
      </c>
      <c r="AQ268" s="397"/>
    </row>
    <row r="269" spans="1:43" outlineLevel="3">
      <c r="A269" s="46"/>
      <c r="B269" s="47"/>
      <c r="C269" s="48"/>
      <c r="D269" s="49"/>
      <c r="E269" s="50"/>
      <c r="F269" s="397"/>
      <c r="G269" s="397"/>
      <c r="H269" s="59">
        <v>0</v>
      </c>
      <c r="I269" s="398">
        <v>0</v>
      </c>
      <c r="J269" s="398"/>
      <c r="K269" s="399"/>
      <c r="L269" s="400"/>
      <c r="M269" s="401">
        <v>0</v>
      </c>
      <c r="N269" s="402"/>
      <c r="O269" s="400"/>
      <c r="P269" s="401">
        <v>0</v>
      </c>
      <c r="R269" s="403"/>
      <c r="S269" s="403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403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404"/>
      <c r="AQ269" s="397"/>
    </row>
    <row r="270" spans="1:43">
      <c r="A270" s="228" t="s">
        <v>2335</v>
      </c>
      <c r="B270" s="526" t="s">
        <v>1565</v>
      </c>
      <c r="C270" s="525" t="s">
        <v>2336</v>
      </c>
      <c r="D270" s="229"/>
      <c r="E270" s="245"/>
      <c r="F270" s="232">
        <v>0</v>
      </c>
      <c r="G270" s="232">
        <v>0</v>
      </c>
      <c r="H270" s="473">
        <v>0</v>
      </c>
      <c r="I270" s="144">
        <v>0</v>
      </c>
      <c r="J270" s="496"/>
      <c r="K270" s="497"/>
      <c r="L270" s="473">
        <v>0</v>
      </c>
      <c r="M270" s="475">
        <v>0</v>
      </c>
      <c r="N270" s="468"/>
      <c r="O270" s="473">
        <v>0</v>
      </c>
      <c r="P270" s="475">
        <v>0</v>
      </c>
      <c r="Q270" s="478"/>
      <c r="R270" s="469">
        <v>0</v>
      </c>
      <c r="S270" s="469">
        <v>0</v>
      </c>
      <c r="T270" s="232">
        <v>0</v>
      </c>
      <c r="U270" s="232">
        <v>0</v>
      </c>
      <c r="V270" s="232">
        <v>0</v>
      </c>
      <c r="W270" s="232">
        <v>0</v>
      </c>
      <c r="X270" s="232">
        <v>0</v>
      </c>
      <c r="Y270" s="232">
        <v>0</v>
      </c>
      <c r="Z270" s="232">
        <v>0</v>
      </c>
      <c r="AA270" s="232">
        <v>0</v>
      </c>
      <c r="AB270" s="232">
        <v>0</v>
      </c>
      <c r="AC270" s="232">
        <v>0</v>
      </c>
      <c r="AD270" s="232">
        <v>0</v>
      </c>
      <c r="AE270" s="469">
        <v>0</v>
      </c>
      <c r="AF270" s="232">
        <v>0</v>
      </c>
      <c r="AG270" s="232">
        <v>0</v>
      </c>
      <c r="AH270" s="232">
        <v>0</v>
      </c>
      <c r="AI270" s="232">
        <v>0</v>
      </c>
      <c r="AJ270" s="232">
        <v>0</v>
      </c>
      <c r="AK270" s="232">
        <v>0</v>
      </c>
      <c r="AL270" s="232">
        <v>0</v>
      </c>
      <c r="AM270" s="232">
        <v>0</v>
      </c>
      <c r="AN270" s="232">
        <v>0</v>
      </c>
      <c r="AO270" s="232">
        <v>0</v>
      </c>
      <c r="AP270" s="470">
        <v>0</v>
      </c>
    </row>
    <row r="271" spans="1:43" outlineLevel="2">
      <c r="A271" s="228"/>
      <c r="B271" s="476"/>
      <c r="C271" s="525"/>
      <c r="D271" s="229"/>
      <c r="E271" s="245"/>
      <c r="F271" s="232"/>
      <c r="G271" s="232"/>
      <c r="H271" s="473">
        <v>0</v>
      </c>
      <c r="I271" s="144">
        <v>0</v>
      </c>
      <c r="J271" s="496"/>
      <c r="K271" s="497"/>
      <c r="L271" s="473"/>
      <c r="M271" s="475">
        <v>0</v>
      </c>
      <c r="N271" s="468"/>
      <c r="O271" s="473"/>
      <c r="P271" s="475">
        <v>0</v>
      </c>
      <c r="Q271" s="478"/>
      <c r="R271" s="469"/>
      <c r="S271" s="469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469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470"/>
    </row>
    <row r="272" spans="1:43">
      <c r="A272" s="228" t="s">
        <v>2017</v>
      </c>
      <c r="B272" s="476" t="s">
        <v>1568</v>
      </c>
      <c r="C272" s="525" t="s">
        <v>2337</v>
      </c>
      <c r="D272" s="229"/>
      <c r="E272" s="245"/>
      <c r="F272" s="232">
        <v>0</v>
      </c>
      <c r="G272" s="232">
        <v>0</v>
      </c>
      <c r="H272" s="473">
        <v>0</v>
      </c>
      <c r="I272" s="144">
        <v>0</v>
      </c>
      <c r="J272" s="496"/>
      <c r="K272" s="497"/>
      <c r="L272" s="473">
        <v>0</v>
      </c>
      <c r="M272" s="475">
        <v>0</v>
      </c>
      <c r="N272" s="468"/>
      <c r="O272" s="473">
        <v>0</v>
      </c>
      <c r="P272" s="475">
        <v>0</v>
      </c>
      <c r="Q272" s="478"/>
      <c r="R272" s="469">
        <v>0</v>
      </c>
      <c r="S272" s="469">
        <v>0</v>
      </c>
      <c r="T272" s="232">
        <v>0</v>
      </c>
      <c r="U272" s="232">
        <v>0</v>
      </c>
      <c r="V272" s="232">
        <v>0</v>
      </c>
      <c r="W272" s="232">
        <v>0</v>
      </c>
      <c r="X272" s="232">
        <v>0</v>
      </c>
      <c r="Y272" s="232">
        <v>0</v>
      </c>
      <c r="Z272" s="232">
        <v>0</v>
      </c>
      <c r="AA272" s="232">
        <v>0</v>
      </c>
      <c r="AB272" s="232">
        <v>0</v>
      </c>
      <c r="AC272" s="232">
        <v>0</v>
      </c>
      <c r="AD272" s="232">
        <v>0</v>
      </c>
      <c r="AE272" s="469">
        <v>0</v>
      </c>
      <c r="AF272" s="232">
        <v>0</v>
      </c>
      <c r="AG272" s="232">
        <v>0</v>
      </c>
      <c r="AH272" s="232">
        <v>0</v>
      </c>
      <c r="AI272" s="232">
        <v>0</v>
      </c>
      <c r="AJ272" s="232">
        <v>0</v>
      </c>
      <c r="AK272" s="232">
        <v>0</v>
      </c>
      <c r="AL272" s="232">
        <v>0</v>
      </c>
      <c r="AM272" s="232">
        <v>0</v>
      </c>
      <c r="AN272" s="232">
        <v>0</v>
      </c>
      <c r="AO272" s="232">
        <v>0</v>
      </c>
      <c r="AP272" s="470">
        <v>0</v>
      </c>
    </row>
    <row r="273" spans="1:43" outlineLevel="2">
      <c r="A273" s="228"/>
      <c r="B273" s="476" t="s">
        <v>1574</v>
      </c>
      <c r="C273" s="525" t="s">
        <v>2338</v>
      </c>
      <c r="D273" s="229"/>
      <c r="E273" s="245"/>
      <c r="F273" s="232">
        <v>106782135.53999999</v>
      </c>
      <c r="G273" s="232">
        <v>101256878.89799999</v>
      </c>
      <c r="H273" s="473">
        <v>5525256.6420000046</v>
      </c>
      <c r="I273" s="144">
        <v>5.4566728721372221E-2</v>
      </c>
      <c r="J273" s="496"/>
      <c r="K273" s="497"/>
      <c r="L273" s="473">
        <v>97191407.868000016</v>
      </c>
      <c r="M273" s="475">
        <v>9590727.671999976</v>
      </c>
      <c r="N273" s="468"/>
      <c r="O273" s="473">
        <v>85795747.037000015</v>
      </c>
      <c r="P273" s="475">
        <v>20986388.502999976</v>
      </c>
      <c r="Q273" s="478"/>
      <c r="R273" s="469">
        <v>109620854.83900002</v>
      </c>
      <c r="S273" s="469">
        <v>98435092.732000008</v>
      </c>
      <c r="T273" s="232">
        <v>101105268.29699999</v>
      </c>
      <c r="U273" s="232">
        <v>93464522.245999977</v>
      </c>
      <c r="V273" s="232">
        <v>86154614.722000018</v>
      </c>
      <c r="W273" s="232">
        <v>98680257.579999998</v>
      </c>
      <c r="X273" s="232">
        <v>106848880.27400002</v>
      </c>
      <c r="Y273" s="232">
        <v>103385990.065</v>
      </c>
      <c r="Z273" s="232">
        <v>105899063.499</v>
      </c>
      <c r="AA273" s="232">
        <v>98463517.283999994</v>
      </c>
      <c r="AB273" s="232">
        <v>92317670.665999979</v>
      </c>
      <c r="AC273" s="232">
        <v>97191407.868000016</v>
      </c>
      <c r="AD273" s="232">
        <v>101256878.89799999</v>
      </c>
      <c r="AE273" s="469">
        <v>103826865.108</v>
      </c>
      <c r="AF273" s="232">
        <v>105875070.219</v>
      </c>
      <c r="AG273" s="232">
        <v>96476263.650999993</v>
      </c>
      <c r="AH273" s="232">
        <v>93987463.458999991</v>
      </c>
      <c r="AI273" s="232">
        <v>94886265.860000014</v>
      </c>
      <c r="AJ273" s="232">
        <v>99287837.602999985</v>
      </c>
      <c r="AK273" s="232">
        <v>87754847.140000001</v>
      </c>
      <c r="AL273" s="232">
        <v>92817693.809999987</v>
      </c>
      <c r="AM273" s="232">
        <v>83399333.058999985</v>
      </c>
      <c r="AN273" s="232">
        <v>85795747.037000015</v>
      </c>
      <c r="AO273" s="232">
        <v>106782135.53999999</v>
      </c>
      <c r="AP273" s="470">
        <v>56966830.777000017</v>
      </c>
    </row>
    <row r="274" spans="1:43">
      <c r="A274" s="207"/>
      <c r="B274" s="488"/>
      <c r="C274" s="528"/>
      <c r="D274" s="480"/>
      <c r="E274" s="481"/>
      <c r="F274" s="482"/>
      <c r="G274" s="482"/>
      <c r="H274" s="482"/>
      <c r="I274" s="177"/>
      <c r="J274" s="529"/>
      <c r="K274" s="530"/>
      <c r="L274" s="482"/>
      <c r="M274" s="485"/>
      <c r="N274" s="484"/>
      <c r="O274" s="482"/>
      <c r="P274" s="485"/>
      <c r="Q274" s="481"/>
      <c r="R274" s="486"/>
      <c r="S274" s="486"/>
      <c r="T274" s="482"/>
      <c r="U274" s="482"/>
      <c r="V274" s="482"/>
      <c r="W274" s="482"/>
      <c r="X274" s="482"/>
      <c r="Y274" s="482"/>
      <c r="Z274" s="482"/>
      <c r="AA274" s="482"/>
      <c r="AB274" s="482"/>
      <c r="AC274" s="482"/>
      <c r="AD274" s="482"/>
      <c r="AE274" s="486"/>
      <c r="AF274" s="482"/>
      <c r="AG274" s="482"/>
      <c r="AH274" s="482"/>
      <c r="AI274" s="482"/>
      <c r="AJ274" s="482"/>
      <c r="AK274" s="482"/>
      <c r="AL274" s="482"/>
      <c r="AM274" s="482"/>
      <c r="AN274" s="482"/>
      <c r="AO274" s="482"/>
      <c r="AP274" s="487"/>
    </row>
    <row r="275" spans="1:43" s="153" customFormat="1">
      <c r="A275" s="535"/>
      <c r="B275" s="536" t="s">
        <v>1589</v>
      </c>
      <c r="C275" s="215" t="s">
        <v>2339</v>
      </c>
      <c r="D275" s="537"/>
      <c r="E275" s="409"/>
      <c r="F275" s="538"/>
      <c r="G275" s="538"/>
      <c r="H275" s="538"/>
      <c r="I275" s="189"/>
      <c r="J275" s="539"/>
      <c r="K275" s="540"/>
      <c r="L275" s="538"/>
      <c r="M275" s="541"/>
      <c r="N275" s="542"/>
      <c r="O275" s="538"/>
      <c r="P275" s="541"/>
      <c r="Q275" s="409"/>
      <c r="R275" s="543"/>
      <c r="S275" s="543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543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544"/>
    </row>
    <row r="276" spans="1:43">
      <c r="A276" s="228"/>
      <c r="B276" s="476"/>
      <c r="C276" s="213"/>
      <c r="D276" s="472"/>
      <c r="E276" s="478"/>
      <c r="F276" s="473"/>
      <c r="G276" s="473"/>
      <c r="H276" s="473">
        <v>0</v>
      </c>
      <c r="I276" s="144">
        <v>0</v>
      </c>
      <c r="J276" s="496"/>
      <c r="K276" s="497"/>
      <c r="L276" s="473"/>
      <c r="M276" s="475">
        <v>0</v>
      </c>
      <c r="N276" s="468"/>
      <c r="O276" s="473"/>
      <c r="P276" s="475">
        <v>0</v>
      </c>
      <c r="Q276" s="478"/>
      <c r="R276" s="469"/>
      <c r="S276" s="469"/>
      <c r="T276" s="232"/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469"/>
      <c r="AF276" s="232"/>
      <c r="AG276" s="232"/>
      <c r="AH276" s="232"/>
      <c r="AI276" s="232"/>
      <c r="AJ276" s="232"/>
      <c r="AK276" s="232"/>
      <c r="AL276" s="232"/>
      <c r="AM276" s="232"/>
      <c r="AN276" s="232"/>
      <c r="AO276" s="232"/>
      <c r="AP276" s="470"/>
    </row>
    <row r="277" spans="1:43" s="533" customFormat="1">
      <c r="A277" s="498" t="s">
        <v>2340</v>
      </c>
      <c r="B277" s="499" t="s">
        <v>2341</v>
      </c>
      <c r="C277" s="500" t="s">
        <v>2342</v>
      </c>
      <c r="D277" s="501"/>
      <c r="E277" s="502"/>
      <c r="F277" s="503">
        <v>183538.4</v>
      </c>
      <c r="G277" s="503">
        <v>266130.7</v>
      </c>
      <c r="H277" s="504">
        <v>-82592.300000000017</v>
      </c>
      <c r="I277" s="505">
        <v>-0.31034487941451327</v>
      </c>
      <c r="J277" s="506"/>
      <c r="K277" s="507"/>
      <c r="L277" s="508">
        <v>275307.62</v>
      </c>
      <c r="M277" s="509">
        <v>-91769.22</v>
      </c>
      <c r="N277" s="532"/>
      <c r="O277" s="508">
        <v>189656.35</v>
      </c>
      <c r="P277" s="509">
        <v>-6117.9500000000116</v>
      </c>
      <c r="Q277" s="511"/>
      <c r="R277" s="512">
        <v>23217.52</v>
      </c>
      <c r="S277" s="512">
        <v>18574.02</v>
      </c>
      <c r="T277" s="513">
        <v>13930.51</v>
      </c>
      <c r="U277" s="513">
        <v>9287.01</v>
      </c>
      <c r="V277" s="513">
        <v>4643.5</v>
      </c>
      <c r="W277" s="513">
        <v>0</v>
      </c>
      <c r="X277" s="513">
        <v>315972.22000000003</v>
      </c>
      <c r="Y277" s="513">
        <v>312015.3</v>
      </c>
      <c r="Z277" s="513">
        <v>302838.38</v>
      </c>
      <c r="AA277" s="513">
        <v>293661.46000000002</v>
      </c>
      <c r="AB277" s="513">
        <v>284484.53999999998</v>
      </c>
      <c r="AC277" s="513">
        <v>275307.62</v>
      </c>
      <c r="AD277" s="513">
        <v>266130.7</v>
      </c>
      <c r="AE277" s="512">
        <v>256953.78</v>
      </c>
      <c r="AF277" s="513">
        <v>247776.86000000002</v>
      </c>
      <c r="AG277" s="513">
        <v>238599.94</v>
      </c>
      <c r="AH277" s="513">
        <v>229423.02000000002</v>
      </c>
      <c r="AI277" s="513">
        <v>220246.1</v>
      </c>
      <c r="AJ277" s="513">
        <v>214128.15</v>
      </c>
      <c r="AK277" s="513">
        <v>208010.2</v>
      </c>
      <c r="AL277" s="513">
        <v>201892.25</v>
      </c>
      <c r="AM277" s="513">
        <v>195774.30000000002</v>
      </c>
      <c r="AN277" s="513">
        <v>189656.35</v>
      </c>
      <c r="AO277" s="513">
        <v>183538.4</v>
      </c>
      <c r="AP277" s="514">
        <v>183538.4</v>
      </c>
    </row>
    <row r="278" spans="1:43" outlineLevel="2">
      <c r="A278" s="228" t="s">
        <v>2343</v>
      </c>
      <c r="B278" s="545" t="s">
        <v>2344</v>
      </c>
      <c r="C278" s="546" t="s">
        <v>2345</v>
      </c>
      <c r="D278" s="547"/>
      <c r="E278" s="517"/>
      <c r="F278" s="518">
        <v>131659.04</v>
      </c>
      <c r="G278" s="518">
        <v>249897.14</v>
      </c>
      <c r="H278" s="473">
        <v>-118238.1</v>
      </c>
      <c r="I278" s="144">
        <v>-0.47314707163115194</v>
      </c>
      <c r="J278" s="519"/>
      <c r="K278" s="520"/>
      <c r="L278" s="521">
        <v>262510.61</v>
      </c>
      <c r="M278" s="475">
        <v>-130851.56999999998</v>
      </c>
      <c r="N278" s="522"/>
      <c r="O278" s="521">
        <v>145376.33000000002</v>
      </c>
      <c r="P278" s="475">
        <v>-13717.290000000008</v>
      </c>
      <c r="Q278" s="523"/>
      <c r="R278" s="469">
        <v>345598.23</v>
      </c>
      <c r="S278" s="469">
        <v>335125.56</v>
      </c>
      <c r="T278" s="232">
        <v>324652.88</v>
      </c>
      <c r="U278" s="232">
        <v>357037.94</v>
      </c>
      <c r="V278" s="232">
        <v>349999.24</v>
      </c>
      <c r="W278" s="232">
        <v>337422.4</v>
      </c>
      <c r="X278" s="232">
        <v>325577.93</v>
      </c>
      <c r="Y278" s="232">
        <v>312964.47000000003</v>
      </c>
      <c r="Z278" s="232">
        <v>300351</v>
      </c>
      <c r="AA278" s="232">
        <v>287737.53999999998</v>
      </c>
      <c r="AB278" s="232">
        <v>275124.07</v>
      </c>
      <c r="AC278" s="232">
        <v>262510.61</v>
      </c>
      <c r="AD278" s="232">
        <v>249897.14</v>
      </c>
      <c r="AE278" s="469">
        <v>237283.68</v>
      </c>
      <c r="AF278" s="232">
        <v>224670.21</v>
      </c>
      <c r="AG278" s="232">
        <v>212056.75</v>
      </c>
      <c r="AH278" s="232">
        <v>199732.59</v>
      </c>
      <c r="AI278" s="232">
        <v>187090.2</v>
      </c>
      <c r="AJ278" s="232">
        <v>204447.80000000002</v>
      </c>
      <c r="AK278" s="232">
        <v>186528.2</v>
      </c>
      <c r="AL278" s="232">
        <v>172810.91</v>
      </c>
      <c r="AM278" s="232">
        <v>159093.62</v>
      </c>
      <c r="AN278" s="232">
        <v>145376.33000000002</v>
      </c>
      <c r="AO278" s="232">
        <v>131659.04</v>
      </c>
      <c r="AP278" s="470">
        <v>131659.04</v>
      </c>
    </row>
    <row r="279" spans="1:43" outlineLevel="3">
      <c r="A279" s="46" t="s">
        <v>2346</v>
      </c>
      <c r="B279" s="47" t="s">
        <v>2347</v>
      </c>
      <c r="C279" s="48" t="s">
        <v>2348</v>
      </c>
      <c r="D279" s="49"/>
      <c r="E279" s="50"/>
      <c r="F279" s="397">
        <v>1618635.54</v>
      </c>
      <c r="G279" s="397">
        <v>1833585.42</v>
      </c>
      <c r="H279" s="59">
        <v>-214949.87999999989</v>
      </c>
      <c r="I279" s="398">
        <v>-0.1172292698531601</v>
      </c>
      <c r="J279" s="398"/>
      <c r="K279" s="399"/>
      <c r="L279" s="400">
        <v>1853973.23</v>
      </c>
      <c r="M279" s="401">
        <v>-235337.68999999994</v>
      </c>
      <c r="N279" s="402"/>
      <c r="O279" s="400">
        <v>1637511.08</v>
      </c>
      <c r="P279" s="401">
        <v>-18875.540000000037</v>
      </c>
      <c r="R279" s="403">
        <v>2078239.12</v>
      </c>
      <c r="S279" s="403">
        <v>2057851.31</v>
      </c>
      <c r="T279" s="59">
        <v>2037463.5</v>
      </c>
      <c r="U279" s="59">
        <v>2017075.7</v>
      </c>
      <c r="V279" s="59">
        <v>1996687.8900000001</v>
      </c>
      <c r="W279" s="59">
        <v>1976300.0899999999</v>
      </c>
      <c r="X279" s="59">
        <v>1955912.27</v>
      </c>
      <c r="Y279" s="59">
        <v>1935524.47</v>
      </c>
      <c r="Z279" s="59">
        <v>1915136.65</v>
      </c>
      <c r="AA279" s="59">
        <v>1894748.85</v>
      </c>
      <c r="AB279" s="59">
        <v>1874361.03</v>
      </c>
      <c r="AC279" s="59">
        <v>1853973.23</v>
      </c>
      <c r="AD279" s="59">
        <v>1833585.42</v>
      </c>
      <c r="AE279" s="403">
        <v>1813197.62</v>
      </c>
      <c r="AF279" s="59">
        <v>1792809.81</v>
      </c>
      <c r="AG279" s="59">
        <v>1772422.01</v>
      </c>
      <c r="AH279" s="59">
        <v>1752034.2000000002</v>
      </c>
      <c r="AI279" s="59">
        <v>1731646.4</v>
      </c>
      <c r="AJ279" s="59">
        <v>1712774.54</v>
      </c>
      <c r="AK279" s="59">
        <v>1694137.6800000002</v>
      </c>
      <c r="AL279" s="59">
        <v>1675262.15</v>
      </c>
      <c r="AM279" s="59">
        <v>1656386.6099999999</v>
      </c>
      <c r="AN279" s="59">
        <v>1637511.08</v>
      </c>
      <c r="AO279" s="59">
        <v>1618635.54</v>
      </c>
      <c r="AP279" s="404">
        <v>1618635.54</v>
      </c>
      <c r="AQ279" s="397"/>
    </row>
    <row r="280" spans="1:43" outlineLevel="3">
      <c r="A280" s="46" t="s">
        <v>2349</v>
      </c>
      <c r="B280" s="47" t="s">
        <v>1595</v>
      </c>
      <c r="C280" s="48" t="s">
        <v>2350</v>
      </c>
      <c r="D280" s="49"/>
      <c r="E280" s="50"/>
      <c r="F280" s="397">
        <v>1933832.98</v>
      </c>
      <c r="G280" s="397">
        <v>2349613.2599999998</v>
      </c>
      <c r="H280" s="59">
        <v>-415780.2799999998</v>
      </c>
      <c r="I280" s="398">
        <v>-0.17695690055817945</v>
      </c>
      <c r="J280" s="398"/>
      <c r="K280" s="399"/>
      <c r="L280" s="400">
        <v>2391791.46</v>
      </c>
      <c r="M280" s="401">
        <v>-457958.48</v>
      </c>
      <c r="N280" s="402"/>
      <c r="O280" s="400">
        <v>1972543.7600000002</v>
      </c>
      <c r="P280" s="401">
        <v>-38710.780000000261</v>
      </c>
      <c r="R280" s="403">
        <v>2447054.87</v>
      </c>
      <c r="S280" s="403">
        <v>2411550.89</v>
      </c>
      <c r="T280" s="59">
        <v>2376046.89</v>
      </c>
      <c r="U280" s="59">
        <v>2383400.65</v>
      </c>
      <c r="V280" s="59">
        <v>2351330.63</v>
      </c>
      <c r="W280" s="59">
        <v>2313722.4899999998</v>
      </c>
      <c r="X280" s="59">
        <v>2597462.42</v>
      </c>
      <c r="Y280" s="59">
        <v>2560504.2400000002</v>
      </c>
      <c r="Z280" s="59">
        <v>2518326.0299999998</v>
      </c>
      <c r="AA280" s="59">
        <v>2476147.85</v>
      </c>
      <c r="AB280" s="59">
        <v>2433969.64</v>
      </c>
      <c r="AC280" s="59">
        <v>2391791.46</v>
      </c>
      <c r="AD280" s="59">
        <v>2349613.2599999998</v>
      </c>
      <c r="AE280" s="403">
        <v>2307435.08</v>
      </c>
      <c r="AF280" s="59">
        <v>2265256.88</v>
      </c>
      <c r="AG280" s="59">
        <v>2223078.7000000002</v>
      </c>
      <c r="AH280" s="59">
        <v>2181189.81</v>
      </c>
      <c r="AI280" s="59">
        <v>2138982.7000000002</v>
      </c>
      <c r="AJ280" s="59">
        <v>2131350.4900000002</v>
      </c>
      <c r="AK280" s="59">
        <v>2088676.08</v>
      </c>
      <c r="AL280" s="59">
        <v>2049965.31</v>
      </c>
      <c r="AM280" s="59">
        <v>2011254.5299999998</v>
      </c>
      <c r="AN280" s="59">
        <v>1972543.7600000002</v>
      </c>
      <c r="AO280" s="59">
        <v>1933832.98</v>
      </c>
      <c r="AP280" s="404">
        <v>1933832.98</v>
      </c>
      <c r="AQ280" s="397"/>
    </row>
    <row r="281" spans="1:43" outlineLevel="3">
      <c r="A281" s="46"/>
      <c r="B281" s="47"/>
      <c r="C281" s="48"/>
      <c r="D281" s="49"/>
      <c r="E281" s="50"/>
      <c r="F281" s="397"/>
      <c r="G281" s="397"/>
      <c r="H281" s="59">
        <v>0</v>
      </c>
      <c r="I281" s="398">
        <v>0</v>
      </c>
      <c r="J281" s="398"/>
      <c r="K281" s="399"/>
      <c r="L281" s="400"/>
      <c r="M281" s="401">
        <v>0</v>
      </c>
      <c r="N281" s="402"/>
      <c r="O281" s="400"/>
      <c r="P281" s="401">
        <v>0</v>
      </c>
      <c r="R281" s="403"/>
      <c r="S281" s="403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403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404"/>
      <c r="AQ281" s="397"/>
    </row>
    <row r="282" spans="1:43">
      <c r="A282" s="228" t="s">
        <v>2351</v>
      </c>
      <c r="B282" s="524" t="s">
        <v>1597</v>
      </c>
      <c r="C282" s="548" t="s">
        <v>2352</v>
      </c>
      <c r="D282" s="462"/>
      <c r="E282" s="245"/>
      <c r="F282" s="232">
        <v>0</v>
      </c>
      <c r="G282" s="232">
        <v>0</v>
      </c>
      <c r="H282" s="473">
        <v>0</v>
      </c>
      <c r="I282" s="144">
        <v>0</v>
      </c>
      <c r="J282" s="496"/>
      <c r="K282" s="497"/>
      <c r="L282" s="473">
        <v>0</v>
      </c>
      <c r="M282" s="475">
        <v>0</v>
      </c>
      <c r="N282" s="468"/>
      <c r="O282" s="473">
        <v>0</v>
      </c>
      <c r="P282" s="475">
        <v>0</v>
      </c>
      <c r="Q282" s="478"/>
      <c r="R282" s="469">
        <v>0</v>
      </c>
      <c r="S282" s="469">
        <v>0</v>
      </c>
      <c r="T282" s="232">
        <v>0</v>
      </c>
      <c r="U282" s="232">
        <v>0</v>
      </c>
      <c r="V282" s="232">
        <v>0</v>
      </c>
      <c r="W282" s="232">
        <v>0</v>
      </c>
      <c r="X282" s="232">
        <v>0</v>
      </c>
      <c r="Y282" s="232">
        <v>0</v>
      </c>
      <c r="Z282" s="232">
        <v>0</v>
      </c>
      <c r="AA282" s="232">
        <v>0</v>
      </c>
      <c r="AB282" s="232">
        <v>0</v>
      </c>
      <c r="AC282" s="232">
        <v>0</v>
      </c>
      <c r="AD282" s="232">
        <v>0</v>
      </c>
      <c r="AE282" s="469">
        <v>0</v>
      </c>
      <c r="AF282" s="232">
        <v>0</v>
      </c>
      <c r="AG282" s="232">
        <v>0</v>
      </c>
      <c r="AH282" s="232">
        <v>0</v>
      </c>
      <c r="AI282" s="232">
        <v>0</v>
      </c>
      <c r="AJ282" s="232">
        <v>0</v>
      </c>
      <c r="AK282" s="232">
        <v>0</v>
      </c>
      <c r="AL282" s="232">
        <v>0</v>
      </c>
      <c r="AM282" s="232">
        <v>0</v>
      </c>
      <c r="AN282" s="232">
        <v>0</v>
      </c>
      <c r="AO282" s="232">
        <v>0</v>
      </c>
      <c r="AP282" s="470">
        <v>0</v>
      </c>
    </row>
    <row r="283" spans="1:43" outlineLevel="2">
      <c r="A283" s="228"/>
      <c r="B283" s="524"/>
      <c r="C283" s="548"/>
      <c r="D283" s="462"/>
      <c r="E283" s="245"/>
      <c r="F283" s="232"/>
      <c r="G283" s="232"/>
      <c r="H283" s="473">
        <v>0</v>
      </c>
      <c r="I283" s="144">
        <v>0</v>
      </c>
      <c r="J283" s="496"/>
      <c r="K283" s="497"/>
      <c r="L283" s="473"/>
      <c r="M283" s="475">
        <v>0</v>
      </c>
      <c r="N283" s="468"/>
      <c r="O283" s="473"/>
      <c r="P283" s="475">
        <v>0</v>
      </c>
      <c r="Q283" s="478"/>
      <c r="R283" s="469"/>
      <c r="S283" s="469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469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470"/>
    </row>
    <row r="284" spans="1:43">
      <c r="A284" s="228" t="s">
        <v>2353</v>
      </c>
      <c r="B284" s="476" t="s">
        <v>1599</v>
      </c>
      <c r="C284" s="525" t="s">
        <v>2354</v>
      </c>
      <c r="D284" s="229"/>
      <c r="E284" s="245"/>
      <c r="F284" s="232">
        <v>0</v>
      </c>
      <c r="G284" s="232">
        <v>0</v>
      </c>
      <c r="H284" s="473">
        <v>0</v>
      </c>
      <c r="I284" s="144">
        <v>0</v>
      </c>
      <c r="J284" s="496"/>
      <c r="K284" s="497"/>
      <c r="L284" s="473">
        <v>0</v>
      </c>
      <c r="M284" s="475">
        <v>0</v>
      </c>
      <c r="N284" s="468"/>
      <c r="O284" s="473">
        <v>0</v>
      </c>
      <c r="P284" s="475">
        <v>0</v>
      </c>
      <c r="Q284" s="478"/>
      <c r="R284" s="469">
        <v>0</v>
      </c>
      <c r="S284" s="469">
        <v>0</v>
      </c>
      <c r="T284" s="232">
        <v>0</v>
      </c>
      <c r="U284" s="232">
        <v>0</v>
      </c>
      <c r="V284" s="232">
        <v>0</v>
      </c>
      <c r="W284" s="232">
        <v>0</v>
      </c>
      <c r="X284" s="232">
        <v>0</v>
      </c>
      <c r="Y284" s="232">
        <v>0</v>
      </c>
      <c r="Z284" s="232">
        <v>0</v>
      </c>
      <c r="AA284" s="232">
        <v>0</v>
      </c>
      <c r="AB284" s="232">
        <v>0</v>
      </c>
      <c r="AC284" s="232">
        <v>0</v>
      </c>
      <c r="AD284" s="232">
        <v>0</v>
      </c>
      <c r="AE284" s="469">
        <v>0</v>
      </c>
      <c r="AF284" s="232">
        <v>0</v>
      </c>
      <c r="AG284" s="232">
        <v>0</v>
      </c>
      <c r="AH284" s="232">
        <v>0</v>
      </c>
      <c r="AI284" s="232">
        <v>0</v>
      </c>
      <c r="AJ284" s="232">
        <v>0</v>
      </c>
      <c r="AK284" s="232">
        <v>0</v>
      </c>
      <c r="AL284" s="232">
        <v>0</v>
      </c>
      <c r="AM284" s="232">
        <v>0</v>
      </c>
      <c r="AN284" s="232">
        <v>0</v>
      </c>
      <c r="AO284" s="232">
        <v>0</v>
      </c>
      <c r="AP284" s="470">
        <v>0</v>
      </c>
    </row>
    <row r="285" spans="1:43" outlineLevel="2">
      <c r="A285" s="228"/>
      <c r="B285" s="476"/>
      <c r="C285" s="525"/>
      <c r="D285" s="229"/>
      <c r="E285" s="245"/>
      <c r="F285" s="232"/>
      <c r="G285" s="232"/>
      <c r="H285" s="473">
        <v>0</v>
      </c>
      <c r="I285" s="144">
        <v>0</v>
      </c>
      <c r="J285" s="496"/>
      <c r="K285" s="497"/>
      <c r="L285" s="473"/>
      <c r="M285" s="475">
        <v>0</v>
      </c>
      <c r="N285" s="468"/>
      <c r="O285" s="473"/>
      <c r="P285" s="475">
        <v>0</v>
      </c>
      <c r="Q285" s="478"/>
      <c r="R285" s="469"/>
      <c r="S285" s="469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469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470"/>
    </row>
    <row r="286" spans="1:43" s="471" customFormat="1">
      <c r="A286" s="228" t="s">
        <v>2355</v>
      </c>
      <c r="B286" s="476" t="s">
        <v>2356</v>
      </c>
      <c r="C286" s="525" t="s">
        <v>2357</v>
      </c>
      <c r="D286" s="229"/>
      <c r="E286" s="245"/>
      <c r="F286" s="232">
        <v>7895.45</v>
      </c>
      <c r="G286" s="232">
        <v>-156912</v>
      </c>
      <c r="H286" s="473">
        <v>164807.45000000001</v>
      </c>
      <c r="I286" s="144">
        <v>1.0503176939940859</v>
      </c>
      <c r="J286" s="496"/>
      <c r="K286" s="497"/>
      <c r="L286" s="473">
        <v>-68099.430000000008</v>
      </c>
      <c r="M286" s="475">
        <v>75994.880000000005</v>
      </c>
      <c r="N286" s="468"/>
      <c r="O286" s="473">
        <v>15791.140000000001</v>
      </c>
      <c r="P286" s="475">
        <v>-7895.6900000000014</v>
      </c>
      <c r="Q286" s="478"/>
      <c r="R286" s="469">
        <v>21711.87</v>
      </c>
      <c r="S286" s="469">
        <v>-6159.06</v>
      </c>
      <c r="T286" s="232">
        <v>-59505.57</v>
      </c>
      <c r="U286" s="232">
        <v>-97850.66</v>
      </c>
      <c r="V286" s="232">
        <v>-121955.97</v>
      </c>
      <c r="W286" s="232">
        <v>-143135.39000000001</v>
      </c>
      <c r="X286" s="232">
        <v>28462.760000000002</v>
      </c>
      <c r="Y286" s="232">
        <v>5180.37</v>
      </c>
      <c r="Z286" s="232">
        <v>-14303.68</v>
      </c>
      <c r="AA286" s="232">
        <v>-32417.86</v>
      </c>
      <c r="AB286" s="232">
        <v>-50367.75</v>
      </c>
      <c r="AC286" s="232">
        <v>-68099.430000000008</v>
      </c>
      <c r="AD286" s="232">
        <v>-156912</v>
      </c>
      <c r="AE286" s="469">
        <v>-165460.23000000001</v>
      </c>
      <c r="AF286" s="232">
        <v>-165336.5</v>
      </c>
      <c r="AG286" s="232">
        <v>71060.97</v>
      </c>
      <c r="AH286" s="232">
        <v>63165.279999999999</v>
      </c>
      <c r="AI286" s="232">
        <v>55269.590000000004</v>
      </c>
      <c r="AJ286" s="232">
        <v>377608.9</v>
      </c>
      <c r="AK286" s="232">
        <v>369713.21</v>
      </c>
      <c r="AL286" s="232">
        <v>361817.52</v>
      </c>
      <c r="AM286" s="232">
        <v>353921.83</v>
      </c>
      <c r="AN286" s="232">
        <v>15791.140000000001</v>
      </c>
      <c r="AO286" s="232">
        <v>7895.45</v>
      </c>
      <c r="AP286" s="470">
        <v>7895.45</v>
      </c>
    </row>
    <row r="287" spans="1:43" s="471" customFormat="1" outlineLevel="2">
      <c r="A287" s="228" t="s">
        <v>2358</v>
      </c>
      <c r="B287" s="476" t="s">
        <v>2359</v>
      </c>
      <c r="C287" s="525" t="s">
        <v>934</v>
      </c>
      <c r="D287" s="229"/>
      <c r="E287" s="245"/>
      <c r="F287" s="232">
        <v>3409554.33</v>
      </c>
      <c r="G287" s="232">
        <v>3437459.33</v>
      </c>
      <c r="H287" s="473">
        <v>-27905</v>
      </c>
      <c r="I287" s="144">
        <v>-8.117914227075378E-3</v>
      </c>
      <c r="J287" s="496"/>
      <c r="K287" s="497"/>
      <c r="L287" s="473">
        <v>3437459.33</v>
      </c>
      <c r="M287" s="475">
        <v>-27905</v>
      </c>
      <c r="N287" s="468"/>
      <c r="O287" s="473">
        <v>3409554.33</v>
      </c>
      <c r="P287" s="475">
        <v>0</v>
      </c>
      <c r="Q287" s="478"/>
      <c r="R287" s="469">
        <v>3169205.33</v>
      </c>
      <c r="S287" s="469">
        <v>3169205.33</v>
      </c>
      <c r="T287" s="232">
        <v>3169205.33</v>
      </c>
      <c r="U287" s="232">
        <v>3437459.33</v>
      </c>
      <c r="V287" s="232">
        <v>3437459.33</v>
      </c>
      <c r="W287" s="232">
        <v>3437459.33</v>
      </c>
      <c r="X287" s="232">
        <v>3437459.33</v>
      </c>
      <c r="Y287" s="232">
        <v>3437459.33</v>
      </c>
      <c r="Z287" s="232">
        <v>3437459.33</v>
      </c>
      <c r="AA287" s="232">
        <v>3437459.33</v>
      </c>
      <c r="AB287" s="232">
        <v>3437459.33</v>
      </c>
      <c r="AC287" s="232">
        <v>3437459.33</v>
      </c>
      <c r="AD287" s="232">
        <v>3437459.33</v>
      </c>
      <c r="AE287" s="469">
        <v>3437459.33</v>
      </c>
      <c r="AF287" s="232">
        <v>3437459.33</v>
      </c>
      <c r="AG287" s="232">
        <v>3409554.33</v>
      </c>
      <c r="AH287" s="232">
        <v>3409554.33</v>
      </c>
      <c r="AI287" s="232">
        <v>3409554.33</v>
      </c>
      <c r="AJ287" s="232">
        <v>3409554.33</v>
      </c>
      <c r="AK287" s="232">
        <v>3409554.33</v>
      </c>
      <c r="AL287" s="232">
        <v>3409554.33</v>
      </c>
      <c r="AM287" s="232">
        <v>3409554.33</v>
      </c>
      <c r="AN287" s="232">
        <v>3409554.33</v>
      </c>
      <c r="AO287" s="232">
        <v>3409554.33</v>
      </c>
      <c r="AP287" s="470">
        <v>3409554.33</v>
      </c>
    </row>
    <row r="288" spans="1:43" outlineLevel="3">
      <c r="A288" s="46" t="s">
        <v>2360</v>
      </c>
      <c r="B288" s="47" t="s">
        <v>2361</v>
      </c>
      <c r="C288" s="48" t="s">
        <v>2362</v>
      </c>
      <c r="D288" s="49"/>
      <c r="E288" s="50"/>
      <c r="F288" s="397">
        <v>4517134.09</v>
      </c>
      <c r="G288" s="397">
        <v>4516791.96</v>
      </c>
      <c r="H288" s="59">
        <v>342.12999999988824</v>
      </c>
      <c r="I288" s="398">
        <v>7.5746238265950213E-5</v>
      </c>
      <c r="J288" s="398"/>
      <c r="K288" s="399"/>
      <c r="L288" s="400">
        <v>4516489.38</v>
      </c>
      <c r="M288" s="401">
        <v>644.70999999996275</v>
      </c>
      <c r="N288" s="402"/>
      <c r="O288" s="400">
        <v>4516899.26</v>
      </c>
      <c r="P288" s="401">
        <v>234.83000000007451</v>
      </c>
      <c r="R288" s="403">
        <v>4513161</v>
      </c>
      <c r="S288" s="403">
        <v>4513463.58</v>
      </c>
      <c r="T288" s="59">
        <v>4513766.16</v>
      </c>
      <c r="U288" s="59">
        <v>4514068.74</v>
      </c>
      <c r="V288" s="59">
        <v>4514371.32</v>
      </c>
      <c r="W288" s="59">
        <v>4514673.9000000004</v>
      </c>
      <c r="X288" s="59">
        <v>4514976.4800000004</v>
      </c>
      <c r="Y288" s="59">
        <v>4515279.0599999996</v>
      </c>
      <c r="Z288" s="59">
        <v>4515581.6399999997</v>
      </c>
      <c r="AA288" s="59">
        <v>4515884.22</v>
      </c>
      <c r="AB288" s="59">
        <v>4516186.8</v>
      </c>
      <c r="AC288" s="59">
        <v>4516489.38</v>
      </c>
      <c r="AD288" s="59">
        <v>4516791.96</v>
      </c>
      <c r="AE288" s="403">
        <v>4514785.79</v>
      </c>
      <c r="AF288" s="59">
        <v>4515020.62</v>
      </c>
      <c r="AG288" s="59">
        <v>4515255.45</v>
      </c>
      <c r="AH288" s="59">
        <v>4515490.28</v>
      </c>
      <c r="AI288" s="59">
        <v>4515725.1100000003</v>
      </c>
      <c r="AJ288" s="59">
        <v>4515959.9400000004</v>
      </c>
      <c r="AK288" s="59">
        <v>4516194.7699999996</v>
      </c>
      <c r="AL288" s="59">
        <v>4516429.5999999996</v>
      </c>
      <c r="AM288" s="59">
        <v>4516664.43</v>
      </c>
      <c r="AN288" s="59">
        <v>4516899.26</v>
      </c>
      <c r="AO288" s="59">
        <v>4517134.09</v>
      </c>
      <c r="AP288" s="404">
        <v>4517134.09</v>
      </c>
      <c r="AQ288" s="397"/>
    </row>
    <row r="289" spans="1:43" outlineLevel="3">
      <c r="A289" s="46" t="s">
        <v>2363</v>
      </c>
      <c r="B289" s="47" t="s">
        <v>2364</v>
      </c>
      <c r="C289" s="48" t="s">
        <v>2365</v>
      </c>
      <c r="D289" s="49"/>
      <c r="E289" s="50"/>
      <c r="F289" s="397">
        <v>-64025929.030000001</v>
      </c>
      <c r="G289" s="397">
        <v>-63801566</v>
      </c>
      <c r="H289" s="59">
        <v>-224363.03000000119</v>
      </c>
      <c r="I289" s="398">
        <v>-3.51657559627927E-3</v>
      </c>
      <c r="J289" s="398"/>
      <c r="K289" s="399"/>
      <c r="L289" s="400">
        <v>-63742137.060000002</v>
      </c>
      <c r="M289" s="401">
        <v>-283791.96999999881</v>
      </c>
      <c r="N289" s="402"/>
      <c r="O289" s="400">
        <v>-64015066.409999996</v>
      </c>
      <c r="P289" s="401">
        <v>-10862.620000004768</v>
      </c>
      <c r="R289" s="403">
        <v>-63293871.299999997</v>
      </c>
      <c r="S289" s="403">
        <v>-63348056.719999999</v>
      </c>
      <c r="T289" s="59">
        <v>-63390129.75</v>
      </c>
      <c r="U289" s="59">
        <v>-63426641.829999998</v>
      </c>
      <c r="V289" s="59">
        <v>-63468280.490000002</v>
      </c>
      <c r="W289" s="59">
        <v>-63493148.57</v>
      </c>
      <c r="X289" s="59">
        <v>-63521654.689999998</v>
      </c>
      <c r="Y289" s="59">
        <v>-63566472.770000003</v>
      </c>
      <c r="Z289" s="59">
        <v>-63604486.729999997</v>
      </c>
      <c r="AA289" s="59">
        <v>-63654726.299999997</v>
      </c>
      <c r="AB289" s="59">
        <v>-63692712.369999997</v>
      </c>
      <c r="AC289" s="59">
        <v>-63742137.060000002</v>
      </c>
      <c r="AD289" s="59">
        <v>-63801566</v>
      </c>
      <c r="AE289" s="403">
        <v>-63810129.859999999</v>
      </c>
      <c r="AF289" s="59">
        <v>-63871055.100000001</v>
      </c>
      <c r="AG289" s="59">
        <v>-63887879.590000004</v>
      </c>
      <c r="AH289" s="59">
        <v>-63878329.640000001</v>
      </c>
      <c r="AI289" s="59">
        <v>-63893778.950000003</v>
      </c>
      <c r="AJ289" s="59">
        <v>-63912197.479999997</v>
      </c>
      <c r="AK289" s="59">
        <v>-63937263.369999997</v>
      </c>
      <c r="AL289" s="59">
        <v>-63954696.600000001</v>
      </c>
      <c r="AM289" s="59">
        <v>-63992201.079999998</v>
      </c>
      <c r="AN289" s="59">
        <v>-64015066.409999996</v>
      </c>
      <c r="AO289" s="59">
        <v>-64025929.030000001</v>
      </c>
      <c r="AP289" s="404">
        <v>-64025929.030000001</v>
      </c>
      <c r="AQ289" s="397"/>
    </row>
    <row r="290" spans="1:43" outlineLevel="3">
      <c r="A290" s="46" t="s">
        <v>2366</v>
      </c>
      <c r="B290" s="47" t="s">
        <v>2367</v>
      </c>
      <c r="C290" s="48" t="s">
        <v>2368</v>
      </c>
      <c r="D290" s="49"/>
      <c r="E290" s="50"/>
      <c r="F290" s="397">
        <v>16240333</v>
      </c>
      <c r="G290" s="397">
        <v>16233336</v>
      </c>
      <c r="H290" s="59">
        <v>6997</v>
      </c>
      <c r="I290" s="398">
        <v>4.3102662323997974E-4</v>
      </c>
      <c r="J290" s="398"/>
      <c r="K290" s="399"/>
      <c r="L290" s="400">
        <v>16208770.5</v>
      </c>
      <c r="M290" s="401">
        <v>31562.5</v>
      </c>
      <c r="N290" s="402"/>
      <c r="O290" s="400">
        <v>16240333</v>
      </c>
      <c r="P290" s="401">
        <v>0</v>
      </c>
      <c r="R290" s="403">
        <v>15938550</v>
      </c>
      <c r="S290" s="403">
        <v>15963115.5</v>
      </c>
      <c r="T290" s="59">
        <v>15987681</v>
      </c>
      <c r="U290" s="59">
        <v>16012246.5</v>
      </c>
      <c r="V290" s="59">
        <v>16036812</v>
      </c>
      <c r="W290" s="59">
        <v>16061377.5</v>
      </c>
      <c r="X290" s="59">
        <v>16085943</v>
      </c>
      <c r="Y290" s="59">
        <v>16110508.5</v>
      </c>
      <c r="Z290" s="59">
        <v>16135074</v>
      </c>
      <c r="AA290" s="59">
        <v>16159639.5</v>
      </c>
      <c r="AB290" s="59">
        <v>16184205</v>
      </c>
      <c r="AC290" s="59">
        <v>16208770.5</v>
      </c>
      <c r="AD290" s="59">
        <v>16233336</v>
      </c>
      <c r="AE290" s="403">
        <v>16240333</v>
      </c>
      <c r="AF290" s="59">
        <v>16240333</v>
      </c>
      <c r="AG290" s="59">
        <v>16240333</v>
      </c>
      <c r="AH290" s="59">
        <v>16240333</v>
      </c>
      <c r="AI290" s="59">
        <v>16240333</v>
      </c>
      <c r="AJ290" s="59">
        <v>16240333</v>
      </c>
      <c r="AK290" s="59">
        <v>16240333</v>
      </c>
      <c r="AL290" s="59">
        <v>16240333</v>
      </c>
      <c r="AM290" s="59">
        <v>16240333</v>
      </c>
      <c r="AN290" s="59">
        <v>16240333</v>
      </c>
      <c r="AO290" s="59">
        <v>16240333</v>
      </c>
      <c r="AP290" s="404">
        <v>16240333</v>
      </c>
      <c r="AQ290" s="397"/>
    </row>
    <row r="291" spans="1:43" outlineLevel="3">
      <c r="A291" s="46" t="s">
        <v>2369</v>
      </c>
      <c r="B291" s="47" t="s">
        <v>2370</v>
      </c>
      <c r="C291" s="48" t="s">
        <v>2371</v>
      </c>
      <c r="D291" s="49"/>
      <c r="E291" s="50"/>
      <c r="F291" s="397">
        <v>43268461.939999998</v>
      </c>
      <c r="G291" s="397">
        <v>43051438.039999999</v>
      </c>
      <c r="H291" s="59">
        <v>217023.89999999851</v>
      </c>
      <c r="I291" s="398">
        <v>5.0410371843643649E-3</v>
      </c>
      <c r="J291" s="398"/>
      <c r="K291" s="399"/>
      <c r="L291" s="400">
        <v>43016877.18</v>
      </c>
      <c r="M291" s="401">
        <v>251584.75999999791</v>
      </c>
      <c r="N291" s="402"/>
      <c r="O291" s="400">
        <v>43257834.149999999</v>
      </c>
      <c r="P291" s="401">
        <v>10627.789999999106</v>
      </c>
      <c r="R291" s="403">
        <v>42842160.299999997</v>
      </c>
      <c r="S291" s="403">
        <v>42871477.640000001</v>
      </c>
      <c r="T291" s="59">
        <v>42888682.590000004</v>
      </c>
      <c r="U291" s="59">
        <v>42900326.590000004</v>
      </c>
      <c r="V291" s="59">
        <v>42917097.170000002</v>
      </c>
      <c r="W291" s="59">
        <v>42917097.170000002</v>
      </c>
      <c r="X291" s="59">
        <v>42920735.210000001</v>
      </c>
      <c r="Y291" s="59">
        <v>42940685.210000001</v>
      </c>
      <c r="Z291" s="59">
        <v>42953831.090000004</v>
      </c>
      <c r="AA291" s="59">
        <v>42979202.579999998</v>
      </c>
      <c r="AB291" s="59">
        <v>42992320.57</v>
      </c>
      <c r="AC291" s="59">
        <v>43016877.18</v>
      </c>
      <c r="AD291" s="59">
        <v>43051438.039999999</v>
      </c>
      <c r="AE291" s="403">
        <v>43055011.07</v>
      </c>
      <c r="AF291" s="59">
        <v>43072219.340000004</v>
      </c>
      <c r="AG291" s="59">
        <v>43088809</v>
      </c>
      <c r="AH291" s="59">
        <v>43122506.359999999</v>
      </c>
      <c r="AI291" s="59">
        <v>43137720.840000004</v>
      </c>
      <c r="AJ291" s="59">
        <v>43155904.539999999</v>
      </c>
      <c r="AK291" s="59">
        <v>43180735.600000001</v>
      </c>
      <c r="AL291" s="59">
        <v>43197934</v>
      </c>
      <c r="AM291" s="59">
        <v>43235203.649999999</v>
      </c>
      <c r="AN291" s="59">
        <v>43257834.149999999</v>
      </c>
      <c r="AO291" s="59">
        <v>43268461.939999998</v>
      </c>
      <c r="AP291" s="404">
        <v>43268461.939999998</v>
      </c>
      <c r="AQ291" s="397"/>
    </row>
    <row r="292" spans="1:43" outlineLevel="3">
      <c r="A292" s="46" t="s">
        <v>2372</v>
      </c>
      <c r="B292" s="47" t="s">
        <v>2373</v>
      </c>
      <c r="C292" s="48" t="s">
        <v>2374</v>
      </c>
      <c r="D292" s="49"/>
      <c r="E292" s="50"/>
      <c r="F292" s="397">
        <v>367752</v>
      </c>
      <c r="G292" s="397">
        <v>398376</v>
      </c>
      <c r="H292" s="59">
        <v>-30624</v>
      </c>
      <c r="I292" s="398">
        <v>-7.6872100728959572E-2</v>
      </c>
      <c r="J292" s="398"/>
      <c r="K292" s="399"/>
      <c r="L292" s="400">
        <v>401160</v>
      </c>
      <c r="M292" s="401">
        <v>-33408</v>
      </c>
      <c r="N292" s="402"/>
      <c r="O292" s="400">
        <v>370536</v>
      </c>
      <c r="P292" s="401">
        <v>-2784</v>
      </c>
      <c r="R292" s="403">
        <v>431784</v>
      </c>
      <c r="S292" s="403">
        <v>429000</v>
      </c>
      <c r="T292" s="59">
        <v>426216</v>
      </c>
      <c r="U292" s="59">
        <v>423432</v>
      </c>
      <c r="V292" s="59">
        <v>420648</v>
      </c>
      <c r="W292" s="59">
        <v>417864</v>
      </c>
      <c r="X292" s="59">
        <v>415080</v>
      </c>
      <c r="Y292" s="59">
        <v>412296</v>
      </c>
      <c r="Z292" s="59">
        <v>409512</v>
      </c>
      <c r="AA292" s="59">
        <v>406728</v>
      </c>
      <c r="AB292" s="59">
        <v>403944</v>
      </c>
      <c r="AC292" s="59">
        <v>401160</v>
      </c>
      <c r="AD292" s="59">
        <v>398376</v>
      </c>
      <c r="AE292" s="403">
        <v>395592</v>
      </c>
      <c r="AF292" s="59">
        <v>392808</v>
      </c>
      <c r="AG292" s="59">
        <v>390024</v>
      </c>
      <c r="AH292" s="59">
        <v>387240</v>
      </c>
      <c r="AI292" s="59">
        <v>384456</v>
      </c>
      <c r="AJ292" s="59">
        <v>381672</v>
      </c>
      <c r="AK292" s="59">
        <v>378888</v>
      </c>
      <c r="AL292" s="59">
        <v>376104</v>
      </c>
      <c r="AM292" s="59">
        <v>373320</v>
      </c>
      <c r="AN292" s="59">
        <v>370536</v>
      </c>
      <c r="AO292" s="59">
        <v>367752</v>
      </c>
      <c r="AP292" s="404">
        <v>367752</v>
      </c>
      <c r="AQ292" s="397"/>
    </row>
    <row r="293" spans="1:43" outlineLevel="3">
      <c r="A293" s="46" t="s">
        <v>2375</v>
      </c>
      <c r="B293" s="47" t="s">
        <v>2376</v>
      </c>
      <c r="C293" s="48" t="s">
        <v>1756</v>
      </c>
      <c r="D293" s="49"/>
      <c r="E293" s="50"/>
      <c r="F293" s="397">
        <v>491577.98</v>
      </c>
      <c r="G293" s="397">
        <v>0</v>
      </c>
      <c r="H293" s="59">
        <v>491577.98</v>
      </c>
      <c r="I293" s="398" t="s">
        <v>157</v>
      </c>
      <c r="J293" s="398"/>
      <c r="K293" s="399"/>
      <c r="L293" s="400">
        <v>0</v>
      </c>
      <c r="M293" s="401">
        <v>491577.98</v>
      </c>
      <c r="N293" s="402"/>
      <c r="O293" s="400">
        <v>510916.7</v>
      </c>
      <c r="P293" s="401">
        <v>-19338.72000000003</v>
      </c>
      <c r="R293" s="403">
        <v>0</v>
      </c>
      <c r="S293" s="403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403">
        <v>0</v>
      </c>
      <c r="AF293" s="59">
        <v>0</v>
      </c>
      <c r="AG293" s="59">
        <v>646287.74</v>
      </c>
      <c r="AH293" s="59">
        <v>626949.02</v>
      </c>
      <c r="AI293" s="59">
        <v>607610.30000000005</v>
      </c>
      <c r="AJ293" s="59">
        <v>588271.57999999996</v>
      </c>
      <c r="AK293" s="59">
        <v>568932.86</v>
      </c>
      <c r="AL293" s="59">
        <v>549594.14</v>
      </c>
      <c r="AM293" s="59">
        <v>530255.42000000004</v>
      </c>
      <c r="AN293" s="59">
        <v>510916.7</v>
      </c>
      <c r="AO293" s="59">
        <v>491577.98</v>
      </c>
      <c r="AP293" s="404">
        <v>491577.98</v>
      </c>
      <c r="AQ293" s="397"/>
    </row>
    <row r="294" spans="1:43" outlineLevel="3">
      <c r="A294" s="46" t="s">
        <v>2377</v>
      </c>
      <c r="B294" s="47" t="s">
        <v>2378</v>
      </c>
      <c r="C294" s="48" t="s">
        <v>2379</v>
      </c>
      <c r="D294" s="49"/>
      <c r="E294" s="50"/>
      <c r="F294" s="397">
        <v>57291</v>
      </c>
      <c r="G294" s="397">
        <v>62065</v>
      </c>
      <c r="H294" s="59">
        <v>-4774</v>
      </c>
      <c r="I294" s="398">
        <v>-7.6919358736808191E-2</v>
      </c>
      <c r="J294" s="398"/>
      <c r="K294" s="399"/>
      <c r="L294" s="400">
        <v>62499</v>
      </c>
      <c r="M294" s="401">
        <v>-5208</v>
      </c>
      <c r="N294" s="402"/>
      <c r="O294" s="400">
        <v>57725</v>
      </c>
      <c r="P294" s="401">
        <v>-434</v>
      </c>
      <c r="R294" s="403">
        <v>67273</v>
      </c>
      <c r="S294" s="403">
        <v>66839</v>
      </c>
      <c r="T294" s="59">
        <v>66405</v>
      </c>
      <c r="U294" s="59">
        <v>65971</v>
      </c>
      <c r="V294" s="59">
        <v>65537</v>
      </c>
      <c r="W294" s="59">
        <v>65103</v>
      </c>
      <c r="X294" s="59">
        <v>64669</v>
      </c>
      <c r="Y294" s="59">
        <v>64235</v>
      </c>
      <c r="Z294" s="59">
        <v>63801</v>
      </c>
      <c r="AA294" s="59">
        <v>63367</v>
      </c>
      <c r="AB294" s="59">
        <v>62933</v>
      </c>
      <c r="AC294" s="59">
        <v>62499</v>
      </c>
      <c r="AD294" s="59">
        <v>62065</v>
      </c>
      <c r="AE294" s="403">
        <v>61631</v>
      </c>
      <c r="AF294" s="59">
        <v>61197</v>
      </c>
      <c r="AG294" s="59">
        <v>60763</v>
      </c>
      <c r="AH294" s="59">
        <v>60329</v>
      </c>
      <c r="AI294" s="59">
        <v>59895</v>
      </c>
      <c r="AJ294" s="59">
        <v>59461</v>
      </c>
      <c r="AK294" s="59">
        <v>59027</v>
      </c>
      <c r="AL294" s="59">
        <v>58593</v>
      </c>
      <c r="AM294" s="59">
        <v>58159</v>
      </c>
      <c r="AN294" s="59">
        <v>57725</v>
      </c>
      <c r="AO294" s="59">
        <v>57291</v>
      </c>
      <c r="AP294" s="404">
        <v>57291</v>
      </c>
      <c r="AQ294" s="397"/>
    </row>
    <row r="295" spans="1:43" outlineLevel="3">
      <c r="A295" s="46" t="s">
        <v>2380</v>
      </c>
      <c r="B295" s="47" t="s">
        <v>2381</v>
      </c>
      <c r="C295" s="48" t="s">
        <v>2382</v>
      </c>
      <c r="D295" s="49"/>
      <c r="E295" s="50"/>
      <c r="F295" s="397">
        <v>17636506.120000001</v>
      </c>
      <c r="G295" s="397">
        <v>0</v>
      </c>
      <c r="H295" s="59">
        <v>17636506.120000001</v>
      </c>
      <c r="I295" s="398" t="s">
        <v>157</v>
      </c>
      <c r="J295" s="398"/>
      <c r="K295" s="399"/>
      <c r="L295" s="400">
        <v>-2047701.88</v>
      </c>
      <c r="M295" s="401">
        <v>19684208</v>
      </c>
      <c r="N295" s="402"/>
      <c r="O295" s="400">
        <v>9668001.1199999992</v>
      </c>
      <c r="P295" s="401">
        <v>7968505.0000000019</v>
      </c>
      <c r="R295" s="403">
        <v>0</v>
      </c>
      <c r="S295" s="403">
        <v>-2473445.88</v>
      </c>
      <c r="T295" s="59">
        <v>-2379528.88</v>
      </c>
      <c r="U295" s="59">
        <v>0</v>
      </c>
      <c r="V295" s="59">
        <v>-5056013.88</v>
      </c>
      <c r="W295" s="59">
        <v>-6391674.8799999999</v>
      </c>
      <c r="X295" s="59">
        <v>0</v>
      </c>
      <c r="Y295" s="59">
        <v>-2114275.88</v>
      </c>
      <c r="Z295" s="59">
        <v>-1753389.88</v>
      </c>
      <c r="AA295" s="59">
        <v>0</v>
      </c>
      <c r="AB295" s="59">
        <v>-2541234.88</v>
      </c>
      <c r="AC295" s="59">
        <v>-2047701.88</v>
      </c>
      <c r="AD295" s="59">
        <v>0</v>
      </c>
      <c r="AE295" s="403">
        <v>365658.12</v>
      </c>
      <c r="AF295" s="59">
        <v>3028699.12</v>
      </c>
      <c r="AG295" s="59">
        <v>2466151.09</v>
      </c>
      <c r="AH295" s="59">
        <v>1228930.1200000001</v>
      </c>
      <c r="AI295" s="59">
        <v>-258114.88</v>
      </c>
      <c r="AJ295" s="59">
        <v>653344.12</v>
      </c>
      <c r="AK295" s="59">
        <v>2172849.12</v>
      </c>
      <c r="AL295" s="59">
        <v>4968963.12</v>
      </c>
      <c r="AM295" s="59">
        <v>5739728.2699999996</v>
      </c>
      <c r="AN295" s="59">
        <v>9668001.1199999992</v>
      </c>
      <c r="AO295" s="59">
        <v>17636506.120000001</v>
      </c>
      <c r="AP295" s="404">
        <v>14860198.119999999</v>
      </c>
      <c r="AQ295" s="397"/>
    </row>
    <row r="296" spans="1:43" outlineLevel="3">
      <c r="A296" s="46" t="s">
        <v>2383</v>
      </c>
      <c r="B296" s="47" t="s">
        <v>2384</v>
      </c>
      <c r="C296" s="48" t="s">
        <v>2385</v>
      </c>
      <c r="D296" s="49"/>
      <c r="E296" s="50"/>
      <c r="F296" s="397">
        <v>0</v>
      </c>
      <c r="G296" s="397">
        <v>0</v>
      </c>
      <c r="H296" s="59">
        <v>0</v>
      </c>
      <c r="I296" s="398">
        <v>0</v>
      </c>
      <c r="J296" s="398"/>
      <c r="K296" s="399"/>
      <c r="L296" s="400">
        <v>0</v>
      </c>
      <c r="M296" s="401">
        <v>0</v>
      </c>
      <c r="N296" s="402"/>
      <c r="O296" s="400">
        <v>0</v>
      </c>
      <c r="P296" s="401">
        <v>0</v>
      </c>
      <c r="R296" s="403">
        <v>436773.64</v>
      </c>
      <c r="S296" s="403">
        <v>2343752.9300000002</v>
      </c>
      <c r="T296" s="59">
        <v>2510419.16</v>
      </c>
      <c r="U296" s="59">
        <v>1830979.69</v>
      </c>
      <c r="V296" s="59">
        <v>1061313.1399999999</v>
      </c>
      <c r="W296" s="59">
        <v>221075.86000000002</v>
      </c>
      <c r="X296" s="59">
        <v>80879</v>
      </c>
      <c r="Y296" s="59">
        <v>53815</v>
      </c>
      <c r="Z296" s="59">
        <v>22520</v>
      </c>
      <c r="AA296" s="59">
        <v>30318</v>
      </c>
      <c r="AB296" s="59">
        <v>48913</v>
      </c>
      <c r="AC296" s="59">
        <v>0</v>
      </c>
      <c r="AD296" s="59">
        <v>0</v>
      </c>
      <c r="AE296" s="403">
        <v>0</v>
      </c>
      <c r="AF296" s="59">
        <v>122877.95</v>
      </c>
      <c r="AG296" s="59">
        <v>17286.11</v>
      </c>
      <c r="AH296" s="59">
        <v>105516.07</v>
      </c>
      <c r="AI296" s="59">
        <v>537698.16</v>
      </c>
      <c r="AJ296" s="59">
        <v>1198447.9099999999</v>
      </c>
      <c r="AK296" s="59">
        <v>758380.29</v>
      </c>
      <c r="AL296" s="59">
        <v>403223.67</v>
      </c>
      <c r="AM296" s="59">
        <v>2189392.7000000002</v>
      </c>
      <c r="AN296" s="59">
        <v>0</v>
      </c>
      <c r="AO296" s="59">
        <v>0</v>
      </c>
      <c r="AP296" s="404">
        <v>0</v>
      </c>
      <c r="AQ296" s="397"/>
    </row>
    <row r="297" spans="1:43" outlineLevel="3">
      <c r="A297" s="46" t="s">
        <v>2386</v>
      </c>
      <c r="B297" s="47" t="s">
        <v>2387</v>
      </c>
      <c r="C297" s="48" t="s">
        <v>2388</v>
      </c>
      <c r="D297" s="49"/>
      <c r="E297" s="50"/>
      <c r="F297" s="397">
        <v>2338766.6800000002</v>
      </c>
      <c r="G297" s="397">
        <v>4233112.32</v>
      </c>
      <c r="H297" s="59">
        <v>-1894345.6400000001</v>
      </c>
      <c r="I297" s="398">
        <v>-0.44750658541467664</v>
      </c>
      <c r="J297" s="398"/>
      <c r="K297" s="399"/>
      <c r="L297" s="400">
        <v>4405325.5599999996</v>
      </c>
      <c r="M297" s="401">
        <v>-2066558.8799999994</v>
      </c>
      <c r="N297" s="402"/>
      <c r="O297" s="400">
        <v>2510979.92</v>
      </c>
      <c r="P297" s="401">
        <v>-172213.23999999976</v>
      </c>
      <c r="R297" s="403">
        <v>6299671.2000000002</v>
      </c>
      <c r="S297" s="403">
        <v>6127457.96</v>
      </c>
      <c r="T297" s="59">
        <v>5955244.7199999997</v>
      </c>
      <c r="U297" s="59">
        <v>5783031.4800000004</v>
      </c>
      <c r="V297" s="59">
        <v>5610818.2400000002</v>
      </c>
      <c r="W297" s="59">
        <v>5438605</v>
      </c>
      <c r="X297" s="59">
        <v>5266391.76</v>
      </c>
      <c r="Y297" s="59">
        <v>5094178.5199999996</v>
      </c>
      <c r="Z297" s="59">
        <v>4921965.28</v>
      </c>
      <c r="AA297" s="59">
        <v>4749752.04</v>
      </c>
      <c r="AB297" s="59">
        <v>4577538.8</v>
      </c>
      <c r="AC297" s="59">
        <v>4405325.5599999996</v>
      </c>
      <c r="AD297" s="59">
        <v>4233112.32</v>
      </c>
      <c r="AE297" s="403">
        <v>4060899.08</v>
      </c>
      <c r="AF297" s="59">
        <v>3888685.84</v>
      </c>
      <c r="AG297" s="59">
        <v>3716472.6</v>
      </c>
      <c r="AH297" s="59">
        <v>3544259.36</v>
      </c>
      <c r="AI297" s="59">
        <v>3372046.12</v>
      </c>
      <c r="AJ297" s="59">
        <v>3199832.88</v>
      </c>
      <c r="AK297" s="59">
        <v>3027619.64</v>
      </c>
      <c r="AL297" s="59">
        <v>2855406.4</v>
      </c>
      <c r="AM297" s="59">
        <v>2683193.16</v>
      </c>
      <c r="AN297" s="59">
        <v>2510979.92</v>
      </c>
      <c r="AO297" s="59">
        <v>2338766.6800000002</v>
      </c>
      <c r="AP297" s="404">
        <v>2338766.6800000002</v>
      </c>
      <c r="AQ297" s="397"/>
    </row>
    <row r="298" spans="1:43" outlineLevel="3">
      <c r="A298" s="46" t="s">
        <v>2389</v>
      </c>
      <c r="B298" s="47" t="s">
        <v>2390</v>
      </c>
      <c r="C298" s="48" t="s">
        <v>2391</v>
      </c>
      <c r="D298" s="49"/>
      <c r="E298" s="50"/>
      <c r="F298" s="397">
        <v>237786.04</v>
      </c>
      <c r="G298" s="397">
        <v>391585.47000000003</v>
      </c>
      <c r="H298" s="59">
        <v>-153799.43000000002</v>
      </c>
      <c r="I298" s="398">
        <v>-0.39276081924081607</v>
      </c>
      <c r="J298" s="398"/>
      <c r="K298" s="399"/>
      <c r="L298" s="400">
        <v>348282.33</v>
      </c>
      <c r="M298" s="401">
        <v>-110496.29000000001</v>
      </c>
      <c r="N298" s="402"/>
      <c r="O298" s="400">
        <v>247140.57</v>
      </c>
      <c r="P298" s="401">
        <v>-9354.5299999999988</v>
      </c>
      <c r="R298" s="403">
        <v>480510.85000000003</v>
      </c>
      <c r="S298" s="403">
        <v>442316.41000000003</v>
      </c>
      <c r="T298" s="59">
        <v>404121.97000000003</v>
      </c>
      <c r="U298" s="59">
        <v>366627.53</v>
      </c>
      <c r="V298" s="59">
        <v>331585.09000000003</v>
      </c>
      <c r="W298" s="59">
        <v>294020.65000000002</v>
      </c>
      <c r="X298" s="59">
        <v>274891.21000000002</v>
      </c>
      <c r="Y298" s="59">
        <v>342483.54</v>
      </c>
      <c r="Z298" s="59">
        <v>403892.05</v>
      </c>
      <c r="AA298" s="59">
        <v>392471.91000000003</v>
      </c>
      <c r="AB298" s="59">
        <v>368906.07</v>
      </c>
      <c r="AC298" s="59">
        <v>348282.33</v>
      </c>
      <c r="AD298" s="59">
        <v>391585.47000000003</v>
      </c>
      <c r="AE298" s="403">
        <v>425098.9</v>
      </c>
      <c r="AF298" s="59">
        <v>440764.9</v>
      </c>
      <c r="AG298" s="59">
        <v>312622.28000000003</v>
      </c>
      <c r="AH298" s="59">
        <v>303267.75</v>
      </c>
      <c r="AI298" s="59">
        <v>293913.22000000003</v>
      </c>
      <c r="AJ298" s="59">
        <v>284558.69</v>
      </c>
      <c r="AK298" s="59">
        <v>275204.16000000003</v>
      </c>
      <c r="AL298" s="59">
        <v>265849.63</v>
      </c>
      <c r="AM298" s="59">
        <v>256495.1</v>
      </c>
      <c r="AN298" s="59">
        <v>247140.57</v>
      </c>
      <c r="AO298" s="59">
        <v>237786.04</v>
      </c>
      <c r="AP298" s="404">
        <v>237786.04</v>
      </c>
      <c r="AQ298" s="397"/>
    </row>
    <row r="299" spans="1:43" outlineLevel="3">
      <c r="A299" s="46" t="s">
        <v>2392</v>
      </c>
      <c r="B299" s="47" t="s">
        <v>2393</v>
      </c>
      <c r="C299" s="48" t="s">
        <v>2394</v>
      </c>
      <c r="D299" s="49"/>
      <c r="E299" s="50"/>
      <c r="F299" s="397">
        <v>0</v>
      </c>
      <c r="G299" s="397">
        <v>0</v>
      </c>
      <c r="H299" s="59">
        <v>0</v>
      </c>
      <c r="I299" s="398">
        <v>0</v>
      </c>
      <c r="J299" s="398"/>
      <c r="K299" s="399"/>
      <c r="L299" s="400">
        <v>0</v>
      </c>
      <c r="M299" s="401">
        <v>0</v>
      </c>
      <c r="N299" s="402"/>
      <c r="O299" s="400">
        <v>0</v>
      </c>
      <c r="P299" s="401">
        <v>0</v>
      </c>
      <c r="R299" s="403">
        <v>-2E-3</v>
      </c>
      <c r="S299" s="403">
        <v>-2E-3</v>
      </c>
      <c r="T299" s="59">
        <v>-2E-3</v>
      </c>
      <c r="U299" s="59">
        <v>-2E-3</v>
      </c>
      <c r="V299" s="59">
        <v>-2E-3</v>
      </c>
      <c r="W299" s="59">
        <v>-2E-3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403">
        <v>0</v>
      </c>
      <c r="AF299" s="59">
        <v>0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59">
        <v>0</v>
      </c>
      <c r="AP299" s="404">
        <v>0</v>
      </c>
      <c r="AQ299" s="397"/>
    </row>
    <row r="300" spans="1:43" outlineLevel="3">
      <c r="A300" s="46" t="s">
        <v>2395</v>
      </c>
      <c r="B300" s="47" t="s">
        <v>2396</v>
      </c>
      <c r="C300" s="48" t="s">
        <v>2397</v>
      </c>
      <c r="D300" s="49"/>
      <c r="E300" s="50"/>
      <c r="F300" s="397">
        <v>0</v>
      </c>
      <c r="G300" s="397">
        <v>0</v>
      </c>
      <c r="H300" s="59">
        <v>0</v>
      </c>
      <c r="I300" s="398">
        <v>0</v>
      </c>
      <c r="J300" s="398"/>
      <c r="K300" s="399"/>
      <c r="L300" s="400">
        <v>0</v>
      </c>
      <c r="M300" s="401">
        <v>0</v>
      </c>
      <c r="N300" s="402"/>
      <c r="O300" s="400">
        <v>0</v>
      </c>
      <c r="P300" s="401">
        <v>0</v>
      </c>
      <c r="R300" s="403">
        <v>5.0000000000000001E-3</v>
      </c>
      <c r="S300" s="403">
        <v>5.0000000000000001E-3</v>
      </c>
      <c r="T300" s="59">
        <v>5.0000000000000001E-3</v>
      </c>
      <c r="U300" s="59">
        <v>5.0000000000000001E-3</v>
      </c>
      <c r="V300" s="59">
        <v>5.0000000000000001E-3</v>
      </c>
      <c r="W300" s="59">
        <v>5.0000000000000001E-3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403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59">
        <v>0</v>
      </c>
      <c r="AP300" s="404">
        <v>0</v>
      </c>
      <c r="AQ300" s="397"/>
    </row>
    <row r="301" spans="1:43" outlineLevel="3">
      <c r="A301" s="46" t="s">
        <v>2398</v>
      </c>
      <c r="B301" s="47" t="s">
        <v>2399</v>
      </c>
      <c r="C301" s="48" t="s">
        <v>2400</v>
      </c>
      <c r="D301" s="49"/>
      <c r="E301" s="50"/>
      <c r="F301" s="397">
        <v>0</v>
      </c>
      <c r="G301" s="397">
        <v>0</v>
      </c>
      <c r="H301" s="59">
        <v>0</v>
      </c>
      <c r="I301" s="398">
        <v>0</v>
      </c>
      <c r="J301" s="398"/>
      <c r="K301" s="399"/>
      <c r="L301" s="400">
        <v>0</v>
      </c>
      <c r="M301" s="401">
        <v>0</v>
      </c>
      <c r="N301" s="402"/>
      <c r="O301" s="400">
        <v>0</v>
      </c>
      <c r="P301" s="401">
        <v>0</v>
      </c>
      <c r="R301" s="403">
        <v>-5.0000000000000001E-3</v>
      </c>
      <c r="S301" s="403">
        <v>-5.0000000000000001E-3</v>
      </c>
      <c r="T301" s="59">
        <v>-5.0000000000000001E-3</v>
      </c>
      <c r="U301" s="59">
        <v>-5.0000000000000001E-3</v>
      </c>
      <c r="V301" s="59">
        <v>-5.0000000000000001E-3</v>
      </c>
      <c r="W301" s="59">
        <v>-5.0000000000000001E-3</v>
      </c>
      <c r="X301" s="59">
        <v>0</v>
      </c>
      <c r="Y301" s="59">
        <v>0</v>
      </c>
      <c r="Z301" s="59">
        <v>0</v>
      </c>
      <c r="AA301" s="59">
        <v>0</v>
      </c>
      <c r="AB301" s="59">
        <v>0</v>
      </c>
      <c r="AC301" s="59">
        <v>0</v>
      </c>
      <c r="AD301" s="59">
        <v>0</v>
      </c>
      <c r="AE301" s="403">
        <v>0</v>
      </c>
      <c r="AF301" s="59">
        <v>0</v>
      </c>
      <c r="AG301" s="59">
        <v>0</v>
      </c>
      <c r="AH301" s="59">
        <v>0</v>
      </c>
      <c r="AI301" s="59">
        <v>0</v>
      </c>
      <c r="AJ301" s="59">
        <v>0</v>
      </c>
      <c r="AK301" s="59">
        <v>0</v>
      </c>
      <c r="AL301" s="59">
        <v>0</v>
      </c>
      <c r="AM301" s="59">
        <v>0</v>
      </c>
      <c r="AN301" s="59">
        <v>0</v>
      </c>
      <c r="AO301" s="59">
        <v>0</v>
      </c>
      <c r="AP301" s="404">
        <v>0</v>
      </c>
      <c r="AQ301" s="397"/>
    </row>
    <row r="302" spans="1:43" outlineLevel="3">
      <c r="A302" s="46" t="s">
        <v>2401</v>
      </c>
      <c r="B302" s="47" t="s">
        <v>2402</v>
      </c>
      <c r="C302" s="48" t="s">
        <v>2403</v>
      </c>
      <c r="D302" s="49"/>
      <c r="E302" s="50"/>
      <c r="F302" s="397">
        <v>32095164.5</v>
      </c>
      <c r="G302" s="397">
        <v>34687574</v>
      </c>
      <c r="H302" s="59">
        <v>-2592409.5</v>
      </c>
      <c r="I302" s="398">
        <v>-7.4735970292993101E-2</v>
      </c>
      <c r="J302" s="398"/>
      <c r="K302" s="399"/>
      <c r="L302" s="400">
        <v>43518512.75</v>
      </c>
      <c r="M302" s="401">
        <v>-11423348.25</v>
      </c>
      <c r="N302" s="402"/>
      <c r="O302" s="400">
        <v>32095164.5</v>
      </c>
      <c r="P302" s="401">
        <v>0</v>
      </c>
      <c r="R302" s="403">
        <v>45940166</v>
      </c>
      <c r="S302" s="403">
        <v>45940166</v>
      </c>
      <c r="T302" s="59">
        <v>45940166</v>
      </c>
      <c r="U302" s="59">
        <v>45132948.25</v>
      </c>
      <c r="V302" s="59">
        <v>45132948.25</v>
      </c>
      <c r="W302" s="59">
        <v>45132948.25</v>
      </c>
      <c r="X302" s="59">
        <v>44325730.5</v>
      </c>
      <c r="Y302" s="59">
        <v>44325730.5</v>
      </c>
      <c r="Z302" s="59">
        <v>44325730.5</v>
      </c>
      <c r="AA302" s="59">
        <v>43518512.75</v>
      </c>
      <c r="AB302" s="59">
        <v>43518512.75</v>
      </c>
      <c r="AC302" s="59">
        <v>43518512.75</v>
      </c>
      <c r="AD302" s="59">
        <v>34687574</v>
      </c>
      <c r="AE302" s="403">
        <v>34687574</v>
      </c>
      <c r="AF302" s="59">
        <v>34687574</v>
      </c>
      <c r="AG302" s="59">
        <v>33823437.5</v>
      </c>
      <c r="AH302" s="59">
        <v>33823437.5</v>
      </c>
      <c r="AI302" s="59">
        <v>33823437.5</v>
      </c>
      <c r="AJ302" s="59">
        <v>32959301</v>
      </c>
      <c r="AK302" s="59">
        <v>32959301</v>
      </c>
      <c r="AL302" s="59">
        <v>32959301</v>
      </c>
      <c r="AM302" s="59">
        <v>32095164.5</v>
      </c>
      <c r="AN302" s="59">
        <v>32095164.5</v>
      </c>
      <c r="AO302" s="59">
        <v>32095164.5</v>
      </c>
      <c r="AP302" s="404">
        <v>32095164.5</v>
      </c>
      <c r="AQ302" s="397"/>
    </row>
    <row r="303" spans="1:43" outlineLevel="3">
      <c r="A303" s="46" t="s">
        <v>2404</v>
      </c>
      <c r="B303" s="47" t="s">
        <v>2405</v>
      </c>
      <c r="C303" s="48" t="s">
        <v>2406</v>
      </c>
      <c r="D303" s="49"/>
      <c r="E303" s="50"/>
      <c r="F303" s="397">
        <v>-3845626.7199999997</v>
      </c>
      <c r="G303" s="397">
        <v>-5543140</v>
      </c>
      <c r="H303" s="59">
        <v>1697513.2800000003</v>
      </c>
      <c r="I303" s="398">
        <v>0.30623676832986363</v>
      </c>
      <c r="J303" s="398"/>
      <c r="K303" s="399"/>
      <c r="L303" s="400">
        <v>-594553.64</v>
      </c>
      <c r="M303" s="401">
        <v>-3251073.0799999996</v>
      </c>
      <c r="N303" s="402"/>
      <c r="O303" s="400">
        <v>-3845626.7199999997</v>
      </c>
      <c r="P303" s="401">
        <v>0</v>
      </c>
      <c r="R303" s="403">
        <v>-2107133</v>
      </c>
      <c r="S303" s="403">
        <v>-2107133</v>
      </c>
      <c r="T303" s="59">
        <v>-2107133</v>
      </c>
      <c r="U303" s="59">
        <v>-1602939.88</v>
      </c>
      <c r="V303" s="59">
        <v>-1602939.88</v>
      </c>
      <c r="W303" s="59">
        <v>-1602939.88</v>
      </c>
      <c r="X303" s="59">
        <v>-1098746.76</v>
      </c>
      <c r="Y303" s="59">
        <v>-1098746.76</v>
      </c>
      <c r="Z303" s="59">
        <v>-1098746.76</v>
      </c>
      <c r="AA303" s="59">
        <v>-594553.64</v>
      </c>
      <c r="AB303" s="59">
        <v>-594553.64</v>
      </c>
      <c r="AC303" s="59">
        <v>-594553.64</v>
      </c>
      <c r="AD303" s="59">
        <v>-5543140</v>
      </c>
      <c r="AE303" s="403">
        <v>-5543140</v>
      </c>
      <c r="AF303" s="59">
        <v>-5543140</v>
      </c>
      <c r="AG303" s="59">
        <v>-4977302.24</v>
      </c>
      <c r="AH303" s="59">
        <v>-4977302.24</v>
      </c>
      <c r="AI303" s="59">
        <v>-4977302.24</v>
      </c>
      <c r="AJ303" s="59">
        <v>-4411464.4800000004</v>
      </c>
      <c r="AK303" s="59">
        <v>-4411464.4800000004</v>
      </c>
      <c r="AL303" s="59">
        <v>-4411464.4800000004</v>
      </c>
      <c r="AM303" s="59">
        <v>-3845626.7199999997</v>
      </c>
      <c r="AN303" s="59">
        <v>-3845626.7199999997</v>
      </c>
      <c r="AO303" s="59">
        <v>-3845626.7199999997</v>
      </c>
      <c r="AP303" s="404">
        <v>-3845626.7199999997</v>
      </c>
      <c r="AQ303" s="397"/>
    </row>
    <row r="304" spans="1:43" outlineLevel="3">
      <c r="A304" s="46" t="s">
        <v>2407</v>
      </c>
      <c r="B304" s="47" t="s">
        <v>2408</v>
      </c>
      <c r="C304" s="48" t="s">
        <v>2409</v>
      </c>
      <c r="D304" s="49"/>
      <c r="E304" s="50"/>
      <c r="F304" s="397">
        <v>-97199.75</v>
      </c>
      <c r="G304" s="397">
        <v>-94715</v>
      </c>
      <c r="H304" s="59">
        <v>-2484.75</v>
      </c>
      <c r="I304" s="398">
        <v>-2.62339650530539E-2</v>
      </c>
      <c r="J304" s="398"/>
      <c r="K304" s="399"/>
      <c r="L304" s="400">
        <v>-102776.75</v>
      </c>
      <c r="M304" s="401">
        <v>5577</v>
      </c>
      <c r="N304" s="402"/>
      <c r="O304" s="400">
        <v>-97199.75</v>
      </c>
      <c r="P304" s="401">
        <v>0</v>
      </c>
      <c r="R304" s="403">
        <v>-101171</v>
      </c>
      <c r="S304" s="403">
        <v>-101171</v>
      </c>
      <c r="T304" s="59">
        <v>-101171</v>
      </c>
      <c r="U304" s="59">
        <v>-101706.25</v>
      </c>
      <c r="V304" s="59">
        <v>-101706.25</v>
      </c>
      <c r="W304" s="59">
        <v>-101706.25</v>
      </c>
      <c r="X304" s="59">
        <v>-102241.5</v>
      </c>
      <c r="Y304" s="59">
        <v>-102241.5</v>
      </c>
      <c r="Z304" s="59">
        <v>-102241.5</v>
      </c>
      <c r="AA304" s="59">
        <v>-102776.75</v>
      </c>
      <c r="AB304" s="59">
        <v>-102776.75</v>
      </c>
      <c r="AC304" s="59">
        <v>-102776.75</v>
      </c>
      <c r="AD304" s="59">
        <v>-94715</v>
      </c>
      <c r="AE304" s="403">
        <v>-94715</v>
      </c>
      <c r="AF304" s="59">
        <v>-94715</v>
      </c>
      <c r="AG304" s="59">
        <v>-95543.25</v>
      </c>
      <c r="AH304" s="59">
        <v>-95543.25</v>
      </c>
      <c r="AI304" s="59">
        <v>-95543.25</v>
      </c>
      <c r="AJ304" s="59">
        <v>-96371.5</v>
      </c>
      <c r="AK304" s="59">
        <v>-96371.5</v>
      </c>
      <c r="AL304" s="59">
        <v>-96371.5</v>
      </c>
      <c r="AM304" s="59">
        <v>-97199.75</v>
      </c>
      <c r="AN304" s="59">
        <v>-97199.75</v>
      </c>
      <c r="AO304" s="59">
        <v>-97199.75</v>
      </c>
      <c r="AP304" s="404">
        <v>-97199.75</v>
      </c>
      <c r="AQ304" s="397"/>
    </row>
    <row r="305" spans="1:43" outlineLevel="3">
      <c r="A305" s="46" t="s">
        <v>2410</v>
      </c>
      <c r="B305" s="47" t="s">
        <v>2411</v>
      </c>
      <c r="C305" s="48" t="s">
        <v>2412</v>
      </c>
      <c r="D305" s="49"/>
      <c r="E305" s="50"/>
      <c r="F305" s="397">
        <v>328448.15000000002</v>
      </c>
      <c r="G305" s="397">
        <v>1554871.33</v>
      </c>
      <c r="H305" s="59">
        <v>-1226423.1800000002</v>
      </c>
      <c r="I305" s="398">
        <v>-0.78876184565059804</v>
      </c>
      <c r="J305" s="398"/>
      <c r="K305" s="399"/>
      <c r="L305" s="400">
        <v>1175758.52</v>
      </c>
      <c r="M305" s="401">
        <v>-847310.37</v>
      </c>
      <c r="N305" s="402"/>
      <c r="O305" s="400">
        <v>165134.6</v>
      </c>
      <c r="P305" s="401">
        <v>163313.55000000002</v>
      </c>
      <c r="R305" s="403">
        <v>-4.0000000000000001E-3</v>
      </c>
      <c r="S305" s="403">
        <v>-4.0000000000000001E-3</v>
      </c>
      <c r="T305" s="59">
        <v>-4.0000000000000001E-3</v>
      </c>
      <c r="U305" s="59">
        <v>-4.0000000000000001E-3</v>
      </c>
      <c r="V305" s="59">
        <v>-4.0000000000000001E-3</v>
      </c>
      <c r="W305" s="59">
        <v>-4.0000000000000001E-3</v>
      </c>
      <c r="X305" s="59">
        <v>286892.40000000002</v>
      </c>
      <c r="Y305" s="59">
        <v>0</v>
      </c>
      <c r="Z305" s="59">
        <v>303741.14</v>
      </c>
      <c r="AA305" s="59">
        <v>691764.4</v>
      </c>
      <c r="AB305" s="59">
        <v>1013439.95</v>
      </c>
      <c r="AC305" s="59">
        <v>1175758.52</v>
      </c>
      <c r="AD305" s="59">
        <v>1554871.33</v>
      </c>
      <c r="AE305" s="403">
        <v>1842619.25</v>
      </c>
      <c r="AF305" s="59">
        <v>290310.86</v>
      </c>
      <c r="AG305" s="59">
        <v>221192.27000000002</v>
      </c>
      <c r="AH305" s="59">
        <v>828273.39</v>
      </c>
      <c r="AI305" s="59">
        <v>1158294.77</v>
      </c>
      <c r="AJ305" s="59">
        <v>330437.03000000003</v>
      </c>
      <c r="AK305" s="59">
        <v>0</v>
      </c>
      <c r="AL305" s="59">
        <v>97178.74</v>
      </c>
      <c r="AM305" s="59">
        <v>184226.41</v>
      </c>
      <c r="AN305" s="59">
        <v>165134.6</v>
      </c>
      <c r="AO305" s="59">
        <v>328448.15000000002</v>
      </c>
      <c r="AP305" s="404">
        <v>328448.15000000002</v>
      </c>
      <c r="AQ305" s="397"/>
    </row>
    <row r="306" spans="1:43" outlineLevel="3">
      <c r="A306" s="46" t="s">
        <v>2413</v>
      </c>
      <c r="B306" s="47" t="s">
        <v>2414</v>
      </c>
      <c r="C306" s="48" t="s">
        <v>2415</v>
      </c>
      <c r="D306" s="49"/>
      <c r="E306" s="50"/>
      <c r="F306" s="397">
        <v>667910.75</v>
      </c>
      <c r="G306" s="397">
        <v>866479.23</v>
      </c>
      <c r="H306" s="59">
        <v>-198568.47999999998</v>
      </c>
      <c r="I306" s="398">
        <v>-0.22916703958385706</v>
      </c>
      <c r="J306" s="398"/>
      <c r="K306" s="399"/>
      <c r="L306" s="400">
        <v>884530.91</v>
      </c>
      <c r="M306" s="401">
        <v>-216620.16000000003</v>
      </c>
      <c r="N306" s="402"/>
      <c r="O306" s="400">
        <v>685962.43</v>
      </c>
      <c r="P306" s="401">
        <v>-18051.680000000051</v>
      </c>
      <c r="R306" s="403">
        <v>1083099.3899999999</v>
      </c>
      <c r="S306" s="403">
        <v>1065047.71</v>
      </c>
      <c r="T306" s="59">
        <v>1046996.03</v>
      </c>
      <c r="U306" s="59">
        <v>1028944.35</v>
      </c>
      <c r="V306" s="59">
        <v>1010892.67</v>
      </c>
      <c r="W306" s="59">
        <v>992840.99</v>
      </c>
      <c r="X306" s="59">
        <v>974789.31</v>
      </c>
      <c r="Y306" s="59">
        <v>956737.63</v>
      </c>
      <c r="Z306" s="59">
        <v>938685.95000000007</v>
      </c>
      <c r="AA306" s="59">
        <v>920634.27</v>
      </c>
      <c r="AB306" s="59">
        <v>902582.59</v>
      </c>
      <c r="AC306" s="59">
        <v>884530.91</v>
      </c>
      <c r="AD306" s="59">
        <v>866479.23</v>
      </c>
      <c r="AE306" s="403">
        <v>848427.55</v>
      </c>
      <c r="AF306" s="59">
        <v>830375.87</v>
      </c>
      <c r="AG306" s="59">
        <v>812324.19000000006</v>
      </c>
      <c r="AH306" s="59">
        <v>794272.51</v>
      </c>
      <c r="AI306" s="59">
        <v>776220.83</v>
      </c>
      <c r="AJ306" s="59">
        <v>758169.15</v>
      </c>
      <c r="AK306" s="59">
        <v>740117.47</v>
      </c>
      <c r="AL306" s="59">
        <v>722065.79</v>
      </c>
      <c r="AM306" s="59">
        <v>704014.11</v>
      </c>
      <c r="AN306" s="59">
        <v>685962.43</v>
      </c>
      <c r="AO306" s="59">
        <v>667910.75</v>
      </c>
      <c r="AP306" s="404">
        <v>667910.75</v>
      </c>
      <c r="AQ306" s="397"/>
    </row>
    <row r="307" spans="1:43" outlineLevel="3">
      <c r="A307" s="46" t="s">
        <v>2416</v>
      </c>
      <c r="B307" s="47" t="s">
        <v>2417</v>
      </c>
      <c r="C307" s="48" t="s">
        <v>2418</v>
      </c>
      <c r="D307" s="49"/>
      <c r="E307" s="50"/>
      <c r="F307" s="397">
        <v>39887059.93</v>
      </c>
      <c r="G307" s="397">
        <v>38132253.299999997</v>
      </c>
      <c r="H307" s="59">
        <v>1754806.6300000027</v>
      </c>
      <c r="I307" s="398">
        <v>4.6018959755520214E-2</v>
      </c>
      <c r="J307" s="398"/>
      <c r="K307" s="399"/>
      <c r="L307" s="400">
        <v>37939001.090000004</v>
      </c>
      <c r="M307" s="401">
        <v>1948058.8399999961</v>
      </c>
      <c r="N307" s="402"/>
      <c r="O307" s="400">
        <v>39770486.799999997</v>
      </c>
      <c r="P307" s="401">
        <v>116573.13000000268</v>
      </c>
      <c r="R307" s="403">
        <v>37585713.329999998</v>
      </c>
      <c r="S307" s="403">
        <v>37585713.329999998</v>
      </c>
      <c r="T307" s="59">
        <v>37585713.329999998</v>
      </c>
      <c r="U307" s="59">
        <v>37455597.979999997</v>
      </c>
      <c r="V307" s="59">
        <v>37352702.520000003</v>
      </c>
      <c r="W307" s="59">
        <v>37614017.240000002</v>
      </c>
      <c r="X307" s="59">
        <v>36960996.75</v>
      </c>
      <c r="Y307" s="59">
        <v>38055262.32</v>
      </c>
      <c r="Z307" s="59">
        <v>37975511.079999998</v>
      </c>
      <c r="AA307" s="59">
        <v>38293766.719999999</v>
      </c>
      <c r="AB307" s="59">
        <v>37692397</v>
      </c>
      <c r="AC307" s="59">
        <v>37939001.090000004</v>
      </c>
      <c r="AD307" s="59">
        <v>38132253.299999997</v>
      </c>
      <c r="AE307" s="403">
        <v>38132253.299999997</v>
      </c>
      <c r="AF307" s="59">
        <v>38142827.240000002</v>
      </c>
      <c r="AG307" s="59">
        <v>39359168.450000003</v>
      </c>
      <c r="AH307" s="59">
        <v>39085509.079999998</v>
      </c>
      <c r="AI307" s="59">
        <v>38963821.520000003</v>
      </c>
      <c r="AJ307" s="59">
        <v>39069711.469999999</v>
      </c>
      <c r="AK307" s="59">
        <v>39191886.82</v>
      </c>
      <c r="AL307" s="59">
        <v>39179572.850000001</v>
      </c>
      <c r="AM307" s="59">
        <v>39314155.189999998</v>
      </c>
      <c r="AN307" s="59">
        <v>39770486.799999997</v>
      </c>
      <c r="AO307" s="59">
        <v>39887059.93</v>
      </c>
      <c r="AP307" s="404">
        <v>39887059.93</v>
      </c>
      <c r="AQ307" s="397"/>
    </row>
    <row r="308" spans="1:43" outlineLevel="3">
      <c r="A308" s="46" t="s">
        <v>2419</v>
      </c>
      <c r="B308" s="47" t="s">
        <v>2420</v>
      </c>
      <c r="C308" s="48" t="s">
        <v>2421</v>
      </c>
      <c r="D308" s="49"/>
      <c r="E308" s="50"/>
      <c r="F308" s="397">
        <v>98400712.790000007</v>
      </c>
      <c r="G308" s="397">
        <v>117320923.38</v>
      </c>
      <c r="H308" s="59">
        <v>-18920210.589999989</v>
      </c>
      <c r="I308" s="398">
        <v>-0.16126885166695992</v>
      </c>
      <c r="J308" s="398"/>
      <c r="K308" s="399"/>
      <c r="L308" s="400">
        <v>117231645.38</v>
      </c>
      <c r="M308" s="401">
        <v>-18830932.589999989</v>
      </c>
      <c r="N308" s="402"/>
      <c r="O308" s="400">
        <v>97338233.790000007</v>
      </c>
      <c r="P308" s="401">
        <v>1062479</v>
      </c>
      <c r="R308" s="403">
        <v>111261340.38</v>
      </c>
      <c r="S308" s="403">
        <v>111261340.38</v>
      </c>
      <c r="T308" s="59">
        <v>111261340.38</v>
      </c>
      <c r="U308" s="59">
        <v>111887420.38</v>
      </c>
      <c r="V308" s="59">
        <v>113282377.38</v>
      </c>
      <c r="W308" s="59">
        <v>113126311.38</v>
      </c>
      <c r="X308" s="59">
        <v>113180173.38</v>
      </c>
      <c r="Y308" s="59">
        <v>114300845.38</v>
      </c>
      <c r="Z308" s="59">
        <v>114566574.38</v>
      </c>
      <c r="AA308" s="59">
        <v>115279662.38</v>
      </c>
      <c r="AB308" s="59">
        <v>116210913.38</v>
      </c>
      <c r="AC308" s="59">
        <v>117231645.38</v>
      </c>
      <c r="AD308" s="59">
        <v>117320923.38</v>
      </c>
      <c r="AE308" s="403">
        <v>117320923.38</v>
      </c>
      <c r="AF308" s="59">
        <v>117562170.38</v>
      </c>
      <c r="AG308" s="59">
        <v>118032712.38</v>
      </c>
      <c r="AH308" s="59">
        <v>118244684.38</v>
      </c>
      <c r="AI308" s="59">
        <v>118304846.38</v>
      </c>
      <c r="AJ308" s="59">
        <v>94395653.629999995</v>
      </c>
      <c r="AK308" s="59">
        <v>118929282.38</v>
      </c>
      <c r="AL308" s="59">
        <v>121847470.38</v>
      </c>
      <c r="AM308" s="59">
        <v>96706060.790000007</v>
      </c>
      <c r="AN308" s="59">
        <v>97338233.790000007</v>
      </c>
      <c r="AO308" s="59">
        <v>98400712.790000007</v>
      </c>
      <c r="AP308" s="404">
        <v>98400712.790000007</v>
      </c>
      <c r="AQ308" s="397"/>
    </row>
    <row r="309" spans="1:43" outlineLevel="3">
      <c r="A309" s="46" t="s">
        <v>2422</v>
      </c>
      <c r="B309" s="47" t="s">
        <v>2423</v>
      </c>
      <c r="C309" s="48" t="s">
        <v>2424</v>
      </c>
      <c r="D309" s="49"/>
      <c r="E309" s="50"/>
      <c r="F309" s="397">
        <v>648824.5</v>
      </c>
      <c r="G309" s="397">
        <v>680829.33</v>
      </c>
      <c r="H309" s="59">
        <v>-32004.829999999958</v>
      </c>
      <c r="I309" s="398">
        <v>-4.7008594650292106E-2</v>
      </c>
      <c r="J309" s="398"/>
      <c r="K309" s="399"/>
      <c r="L309" s="400">
        <v>683738.86</v>
      </c>
      <c r="M309" s="401">
        <v>-34914.359999999986</v>
      </c>
      <c r="N309" s="402"/>
      <c r="O309" s="400">
        <v>651734.03</v>
      </c>
      <c r="P309" s="401">
        <v>-2909.5300000000279</v>
      </c>
      <c r="R309" s="403">
        <v>715743.69000000006</v>
      </c>
      <c r="S309" s="403">
        <v>712834.16</v>
      </c>
      <c r="T309" s="59">
        <v>709924.63</v>
      </c>
      <c r="U309" s="59">
        <v>707015.1</v>
      </c>
      <c r="V309" s="59">
        <v>704105.57000000007</v>
      </c>
      <c r="W309" s="59">
        <v>701196.04</v>
      </c>
      <c r="X309" s="59">
        <v>698286.51</v>
      </c>
      <c r="Y309" s="59">
        <v>695376.98</v>
      </c>
      <c r="Z309" s="59">
        <v>692467.45000000007</v>
      </c>
      <c r="AA309" s="59">
        <v>689557.92</v>
      </c>
      <c r="AB309" s="59">
        <v>686648.39</v>
      </c>
      <c r="AC309" s="59">
        <v>683738.86</v>
      </c>
      <c r="AD309" s="59">
        <v>680829.33</v>
      </c>
      <c r="AE309" s="403">
        <v>677919.8</v>
      </c>
      <c r="AF309" s="59">
        <v>675010.27</v>
      </c>
      <c r="AG309" s="59">
        <v>672100.74</v>
      </c>
      <c r="AH309" s="59">
        <v>669191.21</v>
      </c>
      <c r="AI309" s="59">
        <v>666281.68000000005</v>
      </c>
      <c r="AJ309" s="59">
        <v>663372.15</v>
      </c>
      <c r="AK309" s="59">
        <v>660462.62</v>
      </c>
      <c r="AL309" s="59">
        <v>657553.09</v>
      </c>
      <c r="AM309" s="59">
        <v>654643.56000000006</v>
      </c>
      <c r="AN309" s="59">
        <v>651734.03</v>
      </c>
      <c r="AO309" s="59">
        <v>648824.5</v>
      </c>
      <c r="AP309" s="404">
        <v>648824.5</v>
      </c>
      <c r="AQ309" s="397"/>
    </row>
    <row r="310" spans="1:43" outlineLevel="3">
      <c r="A310" s="46" t="s">
        <v>2425</v>
      </c>
      <c r="B310" s="47" t="s">
        <v>2426</v>
      </c>
      <c r="C310" s="48" t="s">
        <v>2427</v>
      </c>
      <c r="D310" s="49"/>
      <c r="E310" s="50"/>
      <c r="F310" s="397">
        <v>330235</v>
      </c>
      <c r="G310" s="397">
        <v>0</v>
      </c>
      <c r="H310" s="59">
        <v>330235</v>
      </c>
      <c r="I310" s="398" t="s">
        <v>157</v>
      </c>
      <c r="J310" s="398"/>
      <c r="K310" s="399"/>
      <c r="L310" s="400">
        <v>0</v>
      </c>
      <c r="M310" s="401">
        <v>330235</v>
      </c>
      <c r="N310" s="402"/>
      <c r="O310" s="400">
        <v>330235</v>
      </c>
      <c r="P310" s="401">
        <v>0</v>
      </c>
      <c r="R310" s="403">
        <v>0</v>
      </c>
      <c r="S310" s="403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403">
        <v>0</v>
      </c>
      <c r="AF310" s="59">
        <v>0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>
        <v>0</v>
      </c>
      <c r="AN310" s="59">
        <v>330235</v>
      </c>
      <c r="AO310" s="59">
        <v>330235</v>
      </c>
      <c r="AP310" s="404">
        <v>330235</v>
      </c>
      <c r="AQ310" s="397"/>
    </row>
    <row r="311" spans="1:43" outlineLevel="3">
      <c r="A311" s="46" t="s">
        <v>2428</v>
      </c>
      <c r="B311" s="47" t="s">
        <v>2429</v>
      </c>
      <c r="C311" s="48" t="s">
        <v>2430</v>
      </c>
      <c r="D311" s="49"/>
      <c r="E311" s="50"/>
      <c r="F311" s="397">
        <v>-24919601.710000001</v>
      </c>
      <c r="G311" s="397">
        <v>-26510255.800000001</v>
      </c>
      <c r="H311" s="59">
        <v>1590654.0899999999</v>
      </c>
      <c r="I311" s="398">
        <v>6.0001461396687085E-2</v>
      </c>
      <c r="J311" s="398"/>
      <c r="K311" s="399"/>
      <c r="L311" s="400">
        <v>-26728219.030000001</v>
      </c>
      <c r="M311" s="401">
        <v>1808617.3200000003</v>
      </c>
      <c r="N311" s="402"/>
      <c r="O311" s="400">
        <v>-24936384.34</v>
      </c>
      <c r="P311" s="401">
        <v>16782.629999998957</v>
      </c>
      <c r="R311" s="403">
        <v>-29068726.530000001</v>
      </c>
      <c r="S311" s="403">
        <v>-28912462.460000001</v>
      </c>
      <c r="T311" s="59">
        <v>-28805547.57</v>
      </c>
      <c r="U311" s="59">
        <v>-28606038.829999998</v>
      </c>
      <c r="V311" s="59">
        <v>-28569462.010000002</v>
      </c>
      <c r="W311" s="59">
        <v>-28330953.789999999</v>
      </c>
      <c r="X311" s="59">
        <v>-28199633.170000002</v>
      </c>
      <c r="Y311" s="59">
        <v>-27980762.120000001</v>
      </c>
      <c r="Z311" s="59">
        <v>-27914572.52</v>
      </c>
      <c r="AA311" s="59">
        <v>-27763258.809999999</v>
      </c>
      <c r="AB311" s="59">
        <v>-27475405.390000001</v>
      </c>
      <c r="AC311" s="59">
        <v>-26728219.030000001</v>
      </c>
      <c r="AD311" s="59">
        <v>-26510255.800000001</v>
      </c>
      <c r="AE311" s="403">
        <v>-26434120.600000001</v>
      </c>
      <c r="AF311" s="59">
        <v>-26355449.370000001</v>
      </c>
      <c r="AG311" s="59">
        <v>-26228886.59</v>
      </c>
      <c r="AH311" s="59">
        <v>-26105927.600000001</v>
      </c>
      <c r="AI311" s="59">
        <v>-25712206.190000001</v>
      </c>
      <c r="AJ311" s="59">
        <v>-25608762.760000002</v>
      </c>
      <c r="AK311" s="59">
        <v>-25517940.399999999</v>
      </c>
      <c r="AL311" s="59">
        <v>-25124597.149999999</v>
      </c>
      <c r="AM311" s="59">
        <v>-24904835.170000002</v>
      </c>
      <c r="AN311" s="59">
        <v>-24936384.34</v>
      </c>
      <c r="AO311" s="59">
        <v>-24919601.710000001</v>
      </c>
      <c r="AP311" s="404">
        <v>-24919601.710000001</v>
      </c>
      <c r="AQ311" s="397"/>
    </row>
    <row r="312" spans="1:43" outlineLevel="3">
      <c r="A312" s="46" t="s">
        <v>2431</v>
      </c>
      <c r="B312" s="47" t="s">
        <v>2432</v>
      </c>
      <c r="C312" s="48" t="s">
        <v>2433</v>
      </c>
      <c r="D312" s="49"/>
      <c r="E312" s="50"/>
      <c r="F312" s="397">
        <v>4810068.03</v>
      </c>
      <c r="G312" s="397">
        <v>9916947.3800000008</v>
      </c>
      <c r="H312" s="59">
        <v>-5106879.3500000006</v>
      </c>
      <c r="I312" s="398">
        <v>-0.51496485302516548</v>
      </c>
      <c r="J312" s="398"/>
      <c r="K312" s="399"/>
      <c r="L312" s="400">
        <v>11081829.52</v>
      </c>
      <c r="M312" s="401">
        <v>-6271761.4899999993</v>
      </c>
      <c r="N312" s="402"/>
      <c r="O312" s="400">
        <v>4839309.47</v>
      </c>
      <c r="P312" s="401">
        <v>-29241.439999999478</v>
      </c>
      <c r="R312" s="403">
        <v>28715204.670000002</v>
      </c>
      <c r="S312" s="403">
        <v>27613986.550000001</v>
      </c>
      <c r="T312" s="59">
        <v>26653216.640000001</v>
      </c>
      <c r="U312" s="59">
        <v>25711512.66</v>
      </c>
      <c r="V312" s="59">
        <v>25108445.77</v>
      </c>
      <c r="W312" s="59">
        <v>23810671.350000001</v>
      </c>
      <c r="X312" s="59">
        <v>22133959.370000001</v>
      </c>
      <c r="Y312" s="59">
        <v>20183741.91</v>
      </c>
      <c r="Z312" s="59">
        <v>18857458.850000001</v>
      </c>
      <c r="AA312" s="59">
        <v>16388830.16</v>
      </c>
      <c r="AB312" s="59">
        <v>12843643.800000001</v>
      </c>
      <c r="AC312" s="59">
        <v>11081829.52</v>
      </c>
      <c r="AD312" s="59">
        <v>9916947.3800000008</v>
      </c>
      <c r="AE312" s="403">
        <v>9326893.4900000002</v>
      </c>
      <c r="AF312" s="59">
        <v>9117694.3699999992</v>
      </c>
      <c r="AG312" s="59">
        <v>8924859.6500000004</v>
      </c>
      <c r="AH312" s="59">
        <v>8467721.6899999995</v>
      </c>
      <c r="AI312" s="59">
        <v>8227131.1600000001</v>
      </c>
      <c r="AJ312" s="59">
        <v>8003540.5300000003</v>
      </c>
      <c r="AK312" s="59">
        <v>7951821.3899999997</v>
      </c>
      <c r="AL312" s="59">
        <v>7800589.8300000001</v>
      </c>
      <c r="AM312" s="59">
        <v>9869082.7100000009</v>
      </c>
      <c r="AN312" s="59">
        <v>4839309.47</v>
      </c>
      <c r="AO312" s="59">
        <v>4810068.03</v>
      </c>
      <c r="AP312" s="404">
        <v>4823259.49</v>
      </c>
      <c r="AQ312" s="397"/>
    </row>
    <row r="313" spans="1:43" outlineLevel="3">
      <c r="A313" s="46" t="s">
        <v>2434</v>
      </c>
      <c r="B313" s="47" t="s">
        <v>2435</v>
      </c>
      <c r="C313" s="48" t="s">
        <v>2436</v>
      </c>
      <c r="D313" s="49"/>
      <c r="E313" s="50"/>
      <c r="F313" s="397">
        <v>3015785.42</v>
      </c>
      <c r="G313" s="397">
        <v>3015785.42</v>
      </c>
      <c r="H313" s="59">
        <v>0</v>
      </c>
      <c r="I313" s="398">
        <v>0</v>
      </c>
      <c r="J313" s="398"/>
      <c r="K313" s="399"/>
      <c r="L313" s="400">
        <v>3015785.42</v>
      </c>
      <c r="M313" s="401">
        <v>0</v>
      </c>
      <c r="N313" s="402"/>
      <c r="O313" s="400">
        <v>3015785.42</v>
      </c>
      <c r="P313" s="401">
        <v>0</v>
      </c>
      <c r="R313" s="403">
        <v>3015785.42</v>
      </c>
      <c r="S313" s="403">
        <v>3015785.42</v>
      </c>
      <c r="T313" s="59">
        <v>3015785.42</v>
      </c>
      <c r="U313" s="59">
        <v>3015785.42</v>
      </c>
      <c r="V313" s="59">
        <v>3015785.42</v>
      </c>
      <c r="W313" s="59">
        <v>3015785.42</v>
      </c>
      <c r="X313" s="59">
        <v>3015785.42</v>
      </c>
      <c r="Y313" s="59">
        <v>3015785.42</v>
      </c>
      <c r="Z313" s="59">
        <v>3015785.42</v>
      </c>
      <c r="AA313" s="59">
        <v>3015785.42</v>
      </c>
      <c r="AB313" s="59">
        <v>3015785.42</v>
      </c>
      <c r="AC313" s="59">
        <v>3015785.42</v>
      </c>
      <c r="AD313" s="59">
        <v>3015785.42</v>
      </c>
      <c r="AE313" s="403">
        <v>3015785.42</v>
      </c>
      <c r="AF313" s="59">
        <v>3015785.42</v>
      </c>
      <c r="AG313" s="59">
        <v>3015785.42</v>
      </c>
      <c r="AH313" s="59">
        <v>3015785.42</v>
      </c>
      <c r="AI313" s="59">
        <v>3015785.42</v>
      </c>
      <c r="AJ313" s="59">
        <v>3015785.42</v>
      </c>
      <c r="AK313" s="59">
        <v>3015785.42</v>
      </c>
      <c r="AL313" s="59">
        <v>3015785.42</v>
      </c>
      <c r="AM313" s="59">
        <v>3015785.42</v>
      </c>
      <c r="AN313" s="59">
        <v>3015785.42</v>
      </c>
      <c r="AO313" s="59">
        <v>3015785.42</v>
      </c>
      <c r="AP313" s="404">
        <v>3015785.42</v>
      </c>
      <c r="AQ313" s="397"/>
    </row>
    <row r="314" spans="1:43" outlineLevel="3">
      <c r="A314" s="46" t="s">
        <v>2437</v>
      </c>
      <c r="B314" s="47" t="s">
        <v>2438</v>
      </c>
      <c r="C314" s="48" t="s">
        <v>2439</v>
      </c>
      <c r="D314" s="49"/>
      <c r="E314" s="50"/>
      <c r="F314" s="397">
        <v>256509061.91</v>
      </c>
      <c r="G314" s="397">
        <v>256509061.91</v>
      </c>
      <c r="H314" s="59">
        <v>0</v>
      </c>
      <c r="I314" s="398">
        <v>0</v>
      </c>
      <c r="J314" s="398"/>
      <c r="K314" s="399"/>
      <c r="L314" s="400">
        <v>256509061.91</v>
      </c>
      <c r="M314" s="401">
        <v>0</v>
      </c>
      <c r="N314" s="402"/>
      <c r="O314" s="400">
        <v>256509061.91</v>
      </c>
      <c r="P314" s="401">
        <v>0</v>
      </c>
      <c r="R314" s="403">
        <v>256509061.91</v>
      </c>
      <c r="S314" s="403">
        <v>256509061.91</v>
      </c>
      <c r="T314" s="59">
        <v>256509061.91</v>
      </c>
      <c r="U314" s="59">
        <v>256509061.91</v>
      </c>
      <c r="V314" s="59">
        <v>256509061.91</v>
      </c>
      <c r="W314" s="59">
        <v>256509061.91</v>
      </c>
      <c r="X314" s="59">
        <v>256509061.91</v>
      </c>
      <c r="Y314" s="59">
        <v>256509061.91</v>
      </c>
      <c r="Z314" s="59">
        <v>256509061.91</v>
      </c>
      <c r="AA314" s="59">
        <v>256509061.91</v>
      </c>
      <c r="AB314" s="59">
        <v>256509061.91</v>
      </c>
      <c r="AC314" s="59">
        <v>256509061.91</v>
      </c>
      <c r="AD314" s="59">
        <v>256509061.91</v>
      </c>
      <c r="AE314" s="403">
        <v>256509061.91</v>
      </c>
      <c r="AF314" s="59">
        <v>256509061.91</v>
      </c>
      <c r="AG314" s="59">
        <v>256509061.91</v>
      </c>
      <c r="AH314" s="59">
        <v>256509061.91</v>
      </c>
      <c r="AI314" s="59">
        <v>256509061.91</v>
      </c>
      <c r="AJ314" s="59">
        <v>256509061.91</v>
      </c>
      <c r="AK314" s="59">
        <v>256509061.91</v>
      </c>
      <c r="AL314" s="59">
        <v>256509061.91</v>
      </c>
      <c r="AM314" s="59">
        <v>256509061.91</v>
      </c>
      <c r="AN314" s="59">
        <v>256509061.91</v>
      </c>
      <c r="AO314" s="59">
        <v>256509061.91</v>
      </c>
      <c r="AP314" s="404">
        <v>256509061.91</v>
      </c>
      <c r="AQ314" s="397"/>
    </row>
    <row r="315" spans="1:43" outlineLevel="3">
      <c r="A315" s="46" t="s">
        <v>2440</v>
      </c>
      <c r="B315" s="47" t="s">
        <v>2441</v>
      </c>
      <c r="C315" s="48" t="s">
        <v>2442</v>
      </c>
      <c r="D315" s="49"/>
      <c r="E315" s="50"/>
      <c r="F315" s="397">
        <v>109474289.02</v>
      </c>
      <c r="G315" s="397">
        <v>107135685.7</v>
      </c>
      <c r="H315" s="59">
        <v>2338603.3199999928</v>
      </c>
      <c r="I315" s="398">
        <v>2.1828425372181968E-2</v>
      </c>
      <c r="J315" s="398"/>
      <c r="K315" s="399"/>
      <c r="L315" s="400">
        <v>105931729.14</v>
      </c>
      <c r="M315" s="401">
        <v>3542559.8799999952</v>
      </c>
      <c r="N315" s="402"/>
      <c r="O315" s="400">
        <v>109431738.45999999</v>
      </c>
      <c r="P315" s="401">
        <v>42550.560000002384</v>
      </c>
      <c r="R315" s="403">
        <v>87359214.719999999</v>
      </c>
      <c r="S315" s="403">
        <v>88569521.040000007</v>
      </c>
      <c r="T315" s="59">
        <v>89641347.319999993</v>
      </c>
      <c r="U315" s="59">
        <v>90683934.290000007</v>
      </c>
      <c r="V315" s="59">
        <v>91384152.200000003</v>
      </c>
      <c r="W315" s="59">
        <v>92776686.739999995</v>
      </c>
      <c r="X315" s="59">
        <v>94543012.629999995</v>
      </c>
      <c r="Y315" s="59">
        <v>96576194.519999996</v>
      </c>
      <c r="Z315" s="59">
        <v>97979909.620000005</v>
      </c>
      <c r="AA315" s="59">
        <v>100518500.94</v>
      </c>
      <c r="AB315" s="59">
        <v>104123853.13</v>
      </c>
      <c r="AC315" s="59">
        <v>105931729.14</v>
      </c>
      <c r="AD315" s="59">
        <v>107135685.7</v>
      </c>
      <c r="AE315" s="403">
        <v>107760194.87</v>
      </c>
      <c r="AF315" s="59">
        <v>108001509.81</v>
      </c>
      <c r="AG315" s="59">
        <v>108225632</v>
      </c>
      <c r="AH315" s="59">
        <v>108713293.58</v>
      </c>
      <c r="AI315" s="59">
        <v>108982591.86</v>
      </c>
      <c r="AJ315" s="59">
        <v>109233937.42</v>
      </c>
      <c r="AK315" s="59">
        <v>109312526.13</v>
      </c>
      <c r="AL315" s="59">
        <v>109490411.62</v>
      </c>
      <c r="AM315" s="59">
        <v>107447970.28</v>
      </c>
      <c r="AN315" s="59">
        <v>109431738.45999999</v>
      </c>
      <c r="AO315" s="59">
        <v>109474289.02</v>
      </c>
      <c r="AP315" s="404">
        <v>109474289.02</v>
      </c>
      <c r="AQ315" s="397"/>
    </row>
    <row r="316" spans="1:43" outlineLevel="3">
      <c r="A316" s="46" t="s">
        <v>2443</v>
      </c>
      <c r="B316" s="47" t="s">
        <v>2444</v>
      </c>
      <c r="C316" s="48" t="s">
        <v>2445</v>
      </c>
      <c r="D316" s="49"/>
      <c r="E316" s="50"/>
      <c r="F316" s="397">
        <v>-1749279.5899999999</v>
      </c>
      <c r="G316" s="397">
        <v>-1749279.5899999999</v>
      </c>
      <c r="H316" s="59">
        <v>0</v>
      </c>
      <c r="I316" s="398">
        <v>0</v>
      </c>
      <c r="J316" s="398"/>
      <c r="K316" s="399"/>
      <c r="L316" s="400">
        <v>-1749279.5899999999</v>
      </c>
      <c r="M316" s="401">
        <v>0</v>
      </c>
      <c r="N316" s="402"/>
      <c r="O316" s="400">
        <v>-1749279.5899999999</v>
      </c>
      <c r="P316" s="401">
        <v>0</v>
      </c>
      <c r="R316" s="403">
        <v>-1749279.5899999999</v>
      </c>
      <c r="S316" s="403">
        <v>-1749279.5899999999</v>
      </c>
      <c r="T316" s="59">
        <v>-1749279.5899999999</v>
      </c>
      <c r="U316" s="59">
        <v>-1749279.5899999999</v>
      </c>
      <c r="V316" s="59">
        <v>-1749279.5899999999</v>
      </c>
      <c r="W316" s="59">
        <v>-1749279.5899999999</v>
      </c>
      <c r="X316" s="59">
        <v>-1749279.5899999999</v>
      </c>
      <c r="Y316" s="59">
        <v>-1749279.5899999999</v>
      </c>
      <c r="Z316" s="59">
        <v>-1749279.5899999999</v>
      </c>
      <c r="AA316" s="59">
        <v>-1749279.5899999999</v>
      </c>
      <c r="AB316" s="59">
        <v>-1749279.5899999999</v>
      </c>
      <c r="AC316" s="59">
        <v>-1749279.5899999999</v>
      </c>
      <c r="AD316" s="59">
        <v>-1749279.5899999999</v>
      </c>
      <c r="AE316" s="403">
        <v>-1749279.5899999999</v>
      </c>
      <c r="AF316" s="59">
        <v>-1749279.5899999999</v>
      </c>
      <c r="AG316" s="59">
        <v>-1749279.5899999999</v>
      </c>
      <c r="AH316" s="59">
        <v>-1749279.5899999999</v>
      </c>
      <c r="AI316" s="59">
        <v>-1749279.5899999999</v>
      </c>
      <c r="AJ316" s="59">
        <v>-1749279.5899999999</v>
      </c>
      <c r="AK316" s="59">
        <v>-1749279.5899999999</v>
      </c>
      <c r="AL316" s="59">
        <v>-1749279.5899999999</v>
      </c>
      <c r="AM316" s="59">
        <v>-1749279.5899999999</v>
      </c>
      <c r="AN316" s="59">
        <v>-1749279.5899999999</v>
      </c>
      <c r="AO316" s="59">
        <v>-1749279.5899999999</v>
      </c>
      <c r="AP316" s="404">
        <v>-1749279.5899999999</v>
      </c>
      <c r="AQ316" s="397"/>
    </row>
    <row r="317" spans="1:43" outlineLevel="3">
      <c r="A317" s="46" t="s">
        <v>2446</v>
      </c>
      <c r="B317" s="47" t="s">
        <v>2447</v>
      </c>
      <c r="C317" s="48" t="s">
        <v>2448</v>
      </c>
      <c r="D317" s="49"/>
      <c r="E317" s="50"/>
      <c r="F317" s="397">
        <v>2994037.16</v>
      </c>
      <c r="G317" s="397">
        <v>3541730.5700000003</v>
      </c>
      <c r="H317" s="59">
        <v>-547693.41000000015</v>
      </c>
      <c r="I317" s="398">
        <v>-0.15464005496047659</v>
      </c>
      <c r="J317" s="398"/>
      <c r="K317" s="399"/>
      <c r="L317" s="400">
        <v>3541730.5700000003</v>
      </c>
      <c r="M317" s="401">
        <v>-547693.41000000015</v>
      </c>
      <c r="N317" s="402"/>
      <c r="O317" s="400">
        <v>3043827.47</v>
      </c>
      <c r="P317" s="401">
        <v>-49790.310000000056</v>
      </c>
      <c r="R317" s="403">
        <v>3541730.5700000003</v>
      </c>
      <c r="S317" s="403">
        <v>3541730.5700000003</v>
      </c>
      <c r="T317" s="59">
        <v>3541730.5700000003</v>
      </c>
      <c r="U317" s="59">
        <v>3541730.5700000003</v>
      </c>
      <c r="V317" s="59">
        <v>3541730.5700000003</v>
      </c>
      <c r="W317" s="59">
        <v>3541730.5700000003</v>
      </c>
      <c r="X317" s="59">
        <v>3541730.5700000003</v>
      </c>
      <c r="Y317" s="59">
        <v>3541730.5700000003</v>
      </c>
      <c r="Z317" s="59">
        <v>3541730.5700000003</v>
      </c>
      <c r="AA317" s="59">
        <v>3541730.5700000003</v>
      </c>
      <c r="AB317" s="59">
        <v>3541730.5700000003</v>
      </c>
      <c r="AC317" s="59">
        <v>3541730.5700000003</v>
      </c>
      <c r="AD317" s="59">
        <v>3541730.5700000003</v>
      </c>
      <c r="AE317" s="403">
        <v>3541730.5700000003</v>
      </c>
      <c r="AF317" s="59">
        <v>3541730.5700000003</v>
      </c>
      <c r="AG317" s="59">
        <v>3392359.64</v>
      </c>
      <c r="AH317" s="59">
        <v>3342569.33</v>
      </c>
      <c r="AI317" s="59">
        <v>3292779.02</v>
      </c>
      <c r="AJ317" s="59">
        <v>3242988.71</v>
      </c>
      <c r="AK317" s="59">
        <v>3193198.4</v>
      </c>
      <c r="AL317" s="59">
        <v>3143408.09</v>
      </c>
      <c r="AM317" s="59">
        <v>3093617.78</v>
      </c>
      <c r="AN317" s="59">
        <v>3043827.47</v>
      </c>
      <c r="AO317" s="59">
        <v>2994037.16</v>
      </c>
      <c r="AP317" s="404">
        <v>2994037.16</v>
      </c>
      <c r="AQ317" s="397"/>
    </row>
    <row r="318" spans="1:43" outlineLevel="3">
      <c r="A318" s="46" t="s">
        <v>2449</v>
      </c>
      <c r="B318" s="47" t="s">
        <v>2450</v>
      </c>
      <c r="C318" s="48" t="s">
        <v>2451</v>
      </c>
      <c r="D318" s="49"/>
      <c r="E318" s="50"/>
      <c r="F318" s="397">
        <v>419597.23</v>
      </c>
      <c r="G318" s="397">
        <v>562896.67000000004</v>
      </c>
      <c r="H318" s="59">
        <v>-143299.44000000006</v>
      </c>
      <c r="I318" s="398">
        <v>-0.25457503594753911</v>
      </c>
      <c r="J318" s="398"/>
      <c r="K318" s="399"/>
      <c r="L318" s="400">
        <v>622652.76</v>
      </c>
      <c r="M318" s="401">
        <v>-203055.53000000003</v>
      </c>
      <c r="N318" s="402"/>
      <c r="O318" s="400">
        <v>341040.8</v>
      </c>
      <c r="P318" s="401">
        <v>78556.429999999993</v>
      </c>
      <c r="R318" s="403">
        <v>88267.77</v>
      </c>
      <c r="S318" s="403">
        <v>23681.77</v>
      </c>
      <c r="T318" s="59">
        <v>22427.78</v>
      </c>
      <c r="U318" s="59">
        <v>36929.120000000003</v>
      </c>
      <c r="V318" s="59">
        <v>148388.45000000001</v>
      </c>
      <c r="W318" s="59">
        <v>290264.71000000002</v>
      </c>
      <c r="X318" s="59">
        <v>407023.48</v>
      </c>
      <c r="Y318" s="59">
        <v>464774.58</v>
      </c>
      <c r="Z318" s="59">
        <v>454175.41000000003</v>
      </c>
      <c r="AA318" s="59">
        <v>444585.74</v>
      </c>
      <c r="AB318" s="59">
        <v>590981.88</v>
      </c>
      <c r="AC318" s="59">
        <v>622652.76</v>
      </c>
      <c r="AD318" s="59">
        <v>562896.67000000004</v>
      </c>
      <c r="AE318" s="403">
        <v>372236.47000000003</v>
      </c>
      <c r="AF318" s="59">
        <v>239675.21</v>
      </c>
      <c r="AG318" s="59">
        <v>142206.9</v>
      </c>
      <c r="AH318" s="59">
        <v>186339.53</v>
      </c>
      <c r="AI318" s="59">
        <v>266256.03999999998</v>
      </c>
      <c r="AJ318" s="59">
        <v>315102.39</v>
      </c>
      <c r="AK318" s="59">
        <v>302002.53999999998</v>
      </c>
      <c r="AL318" s="59">
        <v>357855.83</v>
      </c>
      <c r="AM318" s="59">
        <v>262220.62</v>
      </c>
      <c r="AN318" s="59">
        <v>341040.8</v>
      </c>
      <c r="AO318" s="59">
        <v>419597.23</v>
      </c>
      <c r="AP318" s="404">
        <v>419597.23</v>
      </c>
      <c r="AQ318" s="397"/>
    </row>
    <row r="319" spans="1:43" outlineLevel="3">
      <c r="A319" s="46" t="s">
        <v>2452</v>
      </c>
      <c r="B319" s="47" t="s">
        <v>2453</v>
      </c>
      <c r="C319" s="48" t="s">
        <v>2454</v>
      </c>
      <c r="D319" s="49"/>
      <c r="E319" s="50"/>
      <c r="F319" s="397">
        <v>-2953486.7199999997</v>
      </c>
      <c r="G319" s="397">
        <v>-1818716.78</v>
      </c>
      <c r="H319" s="59">
        <v>-1134769.9399999997</v>
      </c>
      <c r="I319" s="398">
        <v>-0.6239398857913433</v>
      </c>
      <c r="J319" s="398"/>
      <c r="K319" s="399"/>
      <c r="L319" s="400">
        <v>-1723562.8399999999</v>
      </c>
      <c r="M319" s="401">
        <v>-1229923.8799999999</v>
      </c>
      <c r="N319" s="402"/>
      <c r="O319" s="400">
        <v>-2845098.15</v>
      </c>
      <c r="P319" s="401">
        <v>-108388.56999999983</v>
      </c>
      <c r="R319" s="403">
        <v>-813012.81</v>
      </c>
      <c r="S319" s="403">
        <v>-885476.20000000007</v>
      </c>
      <c r="T319" s="59">
        <v>-960002.36</v>
      </c>
      <c r="U319" s="59">
        <v>-1036591.3</v>
      </c>
      <c r="V319" s="59">
        <v>-1115243.02</v>
      </c>
      <c r="W319" s="59">
        <v>-1195957.52</v>
      </c>
      <c r="X319" s="59">
        <v>-1278734.8</v>
      </c>
      <c r="Y319" s="59">
        <v>-1363574.85</v>
      </c>
      <c r="Z319" s="59">
        <v>-1450477.68</v>
      </c>
      <c r="AA319" s="59">
        <v>-1539443.29</v>
      </c>
      <c r="AB319" s="59">
        <v>-1630471.6800000002</v>
      </c>
      <c r="AC319" s="59">
        <v>-1723562.8399999999</v>
      </c>
      <c r="AD319" s="59">
        <v>-1818716.78</v>
      </c>
      <c r="AE319" s="403">
        <v>-1941155.13</v>
      </c>
      <c r="AF319" s="59">
        <v>-2083301.33</v>
      </c>
      <c r="AG319" s="59">
        <v>-2115487.5</v>
      </c>
      <c r="AH319" s="59">
        <v>-2216598.7400000002</v>
      </c>
      <c r="AI319" s="59">
        <v>-2318749.6</v>
      </c>
      <c r="AJ319" s="59">
        <v>-2421940.0699999998</v>
      </c>
      <c r="AK319" s="59">
        <v>-2526170.16</v>
      </c>
      <c r="AL319" s="59">
        <v>-2631439.87</v>
      </c>
      <c r="AM319" s="59">
        <v>-2737749.2</v>
      </c>
      <c r="AN319" s="59">
        <v>-2845098.15</v>
      </c>
      <c r="AO319" s="59">
        <v>-2953486.7199999997</v>
      </c>
      <c r="AP319" s="404">
        <v>-2953486.7199999997</v>
      </c>
      <c r="AQ319" s="397"/>
    </row>
    <row r="320" spans="1:43" outlineLevel="3">
      <c r="A320" s="46" t="s">
        <v>2455</v>
      </c>
      <c r="B320" s="47" t="s">
        <v>2456</v>
      </c>
      <c r="C320" s="48" t="s">
        <v>2457</v>
      </c>
      <c r="D320" s="49"/>
      <c r="E320" s="50"/>
      <c r="F320" s="397">
        <v>6096555.4800000004</v>
      </c>
      <c r="G320" s="397">
        <v>3811566.02</v>
      </c>
      <c r="H320" s="59">
        <v>2284989.4600000004</v>
      </c>
      <c r="I320" s="398">
        <v>0.59948835938043132</v>
      </c>
      <c r="J320" s="398"/>
      <c r="K320" s="399"/>
      <c r="L320" s="400">
        <v>3612147.65</v>
      </c>
      <c r="M320" s="401">
        <v>2484407.8300000005</v>
      </c>
      <c r="N320" s="402"/>
      <c r="O320" s="400">
        <v>5878634.4100000001</v>
      </c>
      <c r="P320" s="401">
        <v>217921.0700000003</v>
      </c>
      <c r="R320" s="403">
        <v>1703867.26</v>
      </c>
      <c r="S320" s="403">
        <v>1855732.02</v>
      </c>
      <c r="T320" s="59">
        <v>2011919.83</v>
      </c>
      <c r="U320" s="59">
        <v>2172430.7000000002</v>
      </c>
      <c r="V320" s="59">
        <v>2337264.62</v>
      </c>
      <c r="W320" s="59">
        <v>2506421.6</v>
      </c>
      <c r="X320" s="59">
        <v>2679901.64</v>
      </c>
      <c r="Y320" s="59">
        <v>2857704.73</v>
      </c>
      <c r="Z320" s="59">
        <v>3039830.88</v>
      </c>
      <c r="AA320" s="59">
        <v>3226280.08</v>
      </c>
      <c r="AB320" s="59">
        <v>3417052.34</v>
      </c>
      <c r="AC320" s="59">
        <v>3612147.65</v>
      </c>
      <c r="AD320" s="59">
        <v>3811566.02</v>
      </c>
      <c r="AE320" s="403">
        <v>4011404.1</v>
      </c>
      <c r="AF320" s="59">
        <v>4210513.3</v>
      </c>
      <c r="AG320" s="59">
        <v>4411712.71</v>
      </c>
      <c r="AH320" s="59">
        <v>4615002.33</v>
      </c>
      <c r="AI320" s="59">
        <v>4820382.16</v>
      </c>
      <c r="AJ320" s="59">
        <v>5027852.1900000004</v>
      </c>
      <c r="AK320" s="59">
        <v>5237412.43</v>
      </c>
      <c r="AL320" s="59">
        <v>5449062.8799999999</v>
      </c>
      <c r="AM320" s="59">
        <v>5662803.54</v>
      </c>
      <c r="AN320" s="59">
        <v>5878634.4100000001</v>
      </c>
      <c r="AO320" s="59">
        <v>6096555.4800000004</v>
      </c>
      <c r="AP320" s="404">
        <v>6096555.4800000004</v>
      </c>
      <c r="AQ320" s="397"/>
    </row>
    <row r="321" spans="1:43" outlineLevel="3">
      <c r="A321" s="46" t="s">
        <v>2458</v>
      </c>
      <c r="B321" s="47" t="s">
        <v>2459</v>
      </c>
      <c r="C321" s="48" t="s">
        <v>2460</v>
      </c>
      <c r="D321" s="49"/>
      <c r="E321" s="50"/>
      <c r="F321" s="397">
        <v>43857526.770000003</v>
      </c>
      <c r="G321" s="397">
        <v>39274193.509999998</v>
      </c>
      <c r="H321" s="59">
        <v>4583333.2600000054</v>
      </c>
      <c r="I321" s="398">
        <v>0.11670088804835665</v>
      </c>
      <c r="J321" s="398"/>
      <c r="K321" s="399"/>
      <c r="L321" s="400">
        <v>38440860.18</v>
      </c>
      <c r="M321" s="401">
        <v>5416666.5900000036</v>
      </c>
      <c r="N321" s="402"/>
      <c r="O321" s="400">
        <v>43440860.109999999</v>
      </c>
      <c r="P321" s="401">
        <v>416666.66000000387</v>
      </c>
      <c r="R321" s="403">
        <v>29274193.550000001</v>
      </c>
      <c r="S321" s="403">
        <v>30107526.879999999</v>
      </c>
      <c r="T321" s="59">
        <v>30940860.210000001</v>
      </c>
      <c r="U321" s="59">
        <v>31774193.539999999</v>
      </c>
      <c r="V321" s="59">
        <v>32607526.870000001</v>
      </c>
      <c r="W321" s="59">
        <v>33440860.199999999</v>
      </c>
      <c r="X321" s="59">
        <v>34274193.530000001</v>
      </c>
      <c r="Y321" s="59">
        <v>35107526.859999999</v>
      </c>
      <c r="Z321" s="59">
        <v>35940860.189999998</v>
      </c>
      <c r="AA321" s="59">
        <v>36774193.520000003</v>
      </c>
      <c r="AB321" s="59">
        <v>37607526.850000001</v>
      </c>
      <c r="AC321" s="59">
        <v>38440860.18</v>
      </c>
      <c r="AD321" s="59">
        <v>39274193.509999998</v>
      </c>
      <c r="AE321" s="403">
        <v>39690860.170000002</v>
      </c>
      <c r="AF321" s="59">
        <v>40107526.829999998</v>
      </c>
      <c r="AG321" s="59">
        <v>40524193.490000002</v>
      </c>
      <c r="AH321" s="59">
        <v>40940860.149999999</v>
      </c>
      <c r="AI321" s="59">
        <v>41357526.810000002</v>
      </c>
      <c r="AJ321" s="59">
        <v>41774193.469999999</v>
      </c>
      <c r="AK321" s="59">
        <v>42190860.130000003</v>
      </c>
      <c r="AL321" s="59">
        <v>42607526.789999999</v>
      </c>
      <c r="AM321" s="59">
        <v>43024193.450000003</v>
      </c>
      <c r="AN321" s="59">
        <v>43440860.109999999</v>
      </c>
      <c r="AO321" s="59">
        <v>43857526.770000003</v>
      </c>
      <c r="AP321" s="404">
        <v>43857526.770000003</v>
      </c>
      <c r="AQ321" s="397"/>
    </row>
    <row r="322" spans="1:43" outlineLevel="3">
      <c r="A322" s="46" t="s">
        <v>2461</v>
      </c>
      <c r="B322" s="47" t="s">
        <v>2462</v>
      </c>
      <c r="C322" s="48" t="s">
        <v>2463</v>
      </c>
      <c r="D322" s="49"/>
      <c r="E322" s="50"/>
      <c r="F322" s="397">
        <v>989565.54</v>
      </c>
      <c r="G322" s="397">
        <v>1038378.15</v>
      </c>
      <c r="H322" s="59">
        <v>-48812.609999999986</v>
      </c>
      <c r="I322" s="398">
        <v>-4.7008510338935758E-2</v>
      </c>
      <c r="J322" s="398"/>
      <c r="K322" s="399"/>
      <c r="L322" s="400">
        <v>1042815.66</v>
      </c>
      <c r="M322" s="401">
        <v>-53250.119999999995</v>
      </c>
      <c r="N322" s="402"/>
      <c r="O322" s="400">
        <v>994003.05</v>
      </c>
      <c r="P322" s="401">
        <v>-4437.5100000000093</v>
      </c>
      <c r="R322" s="403">
        <v>1091628.27</v>
      </c>
      <c r="S322" s="403">
        <v>1087190.76</v>
      </c>
      <c r="T322" s="59">
        <v>1082753.25</v>
      </c>
      <c r="U322" s="59">
        <v>1078315.74</v>
      </c>
      <c r="V322" s="59">
        <v>1073878.23</v>
      </c>
      <c r="W322" s="59">
        <v>1069440.72</v>
      </c>
      <c r="X322" s="59">
        <v>1065003.21</v>
      </c>
      <c r="Y322" s="59">
        <v>1060565.7</v>
      </c>
      <c r="Z322" s="59">
        <v>1056128.19</v>
      </c>
      <c r="AA322" s="59">
        <v>1051690.68</v>
      </c>
      <c r="AB322" s="59">
        <v>1047253.17</v>
      </c>
      <c r="AC322" s="59">
        <v>1042815.66</v>
      </c>
      <c r="AD322" s="59">
        <v>1038378.15</v>
      </c>
      <c r="AE322" s="403">
        <v>1033940.64</v>
      </c>
      <c r="AF322" s="59">
        <v>1029503.13</v>
      </c>
      <c r="AG322" s="59">
        <v>1025065.62</v>
      </c>
      <c r="AH322" s="59">
        <v>1020628.11</v>
      </c>
      <c r="AI322" s="59">
        <v>1016190.6</v>
      </c>
      <c r="AJ322" s="59">
        <v>1011753.09</v>
      </c>
      <c r="AK322" s="59">
        <v>1007315.58</v>
      </c>
      <c r="AL322" s="59">
        <v>1002878.07</v>
      </c>
      <c r="AM322" s="59">
        <v>998440.56</v>
      </c>
      <c r="AN322" s="59">
        <v>994003.05</v>
      </c>
      <c r="AO322" s="59">
        <v>989565.54</v>
      </c>
      <c r="AP322" s="404">
        <v>989565.54</v>
      </c>
      <c r="AQ322" s="397"/>
    </row>
    <row r="323" spans="1:43" outlineLevel="3">
      <c r="A323" s="46" t="s">
        <v>2464</v>
      </c>
      <c r="B323" s="47" t="s">
        <v>2465</v>
      </c>
      <c r="C323" s="48" t="s">
        <v>2466</v>
      </c>
      <c r="D323" s="49"/>
      <c r="E323" s="50"/>
      <c r="F323" s="397">
        <v>-1463227.1099999999</v>
      </c>
      <c r="G323" s="397">
        <v>-2107047.09</v>
      </c>
      <c r="H323" s="59">
        <v>643819.98</v>
      </c>
      <c r="I323" s="398">
        <v>0.30555557256197818</v>
      </c>
      <c r="J323" s="398"/>
      <c r="K323" s="399"/>
      <c r="L323" s="400">
        <v>-2107047.09</v>
      </c>
      <c r="M323" s="401">
        <v>643819.98</v>
      </c>
      <c r="N323" s="402"/>
      <c r="O323" s="400">
        <v>-1521756.2</v>
      </c>
      <c r="P323" s="401">
        <v>58529.090000000084</v>
      </c>
      <c r="R323" s="403">
        <v>-2107047.09</v>
      </c>
      <c r="S323" s="403">
        <v>-2107047.09</v>
      </c>
      <c r="T323" s="59">
        <v>-2107047.09</v>
      </c>
      <c r="U323" s="59">
        <v>-2107047.09</v>
      </c>
      <c r="V323" s="59">
        <v>-2107047.09</v>
      </c>
      <c r="W323" s="59">
        <v>-2107047.09</v>
      </c>
      <c r="X323" s="59">
        <v>-2107047.09</v>
      </c>
      <c r="Y323" s="59">
        <v>-2107047.09</v>
      </c>
      <c r="Z323" s="59">
        <v>-2107047.09</v>
      </c>
      <c r="AA323" s="59">
        <v>-2107047.09</v>
      </c>
      <c r="AB323" s="59">
        <v>-2107047.09</v>
      </c>
      <c r="AC323" s="59">
        <v>-2107047.09</v>
      </c>
      <c r="AD323" s="59">
        <v>-2107047.09</v>
      </c>
      <c r="AE323" s="403">
        <v>-2107047.09</v>
      </c>
      <c r="AF323" s="59">
        <v>-2107047.09</v>
      </c>
      <c r="AG323" s="59">
        <v>-1931459.83</v>
      </c>
      <c r="AH323" s="59">
        <v>-1872930.74</v>
      </c>
      <c r="AI323" s="59">
        <v>-1814401.65</v>
      </c>
      <c r="AJ323" s="59">
        <v>-1755872.56</v>
      </c>
      <c r="AK323" s="59">
        <v>-1697343.47</v>
      </c>
      <c r="AL323" s="59">
        <v>-1638814.38</v>
      </c>
      <c r="AM323" s="59">
        <v>-1580285.29</v>
      </c>
      <c r="AN323" s="59">
        <v>-1521756.2</v>
      </c>
      <c r="AO323" s="59">
        <v>-1463227.1099999999</v>
      </c>
      <c r="AP323" s="404">
        <v>-1463227.1099999999</v>
      </c>
      <c r="AQ323" s="397"/>
    </row>
    <row r="324" spans="1:43" outlineLevel="3">
      <c r="A324" s="46" t="s">
        <v>2467</v>
      </c>
      <c r="B324" s="47" t="s">
        <v>2468</v>
      </c>
      <c r="C324" s="48" t="s">
        <v>2469</v>
      </c>
      <c r="D324" s="49"/>
      <c r="E324" s="50"/>
      <c r="F324" s="397">
        <v>-36549255.350000001</v>
      </c>
      <c r="G324" s="397">
        <v>-26031906.850000001</v>
      </c>
      <c r="H324" s="59">
        <v>-10517348.5</v>
      </c>
      <c r="I324" s="398">
        <v>-0.40401759888749755</v>
      </c>
      <c r="J324" s="398"/>
      <c r="K324" s="399"/>
      <c r="L324" s="400">
        <v>-24787072.34</v>
      </c>
      <c r="M324" s="401">
        <v>-11762183.010000002</v>
      </c>
      <c r="N324" s="402"/>
      <c r="O324" s="400">
        <v>-35415565.439999998</v>
      </c>
      <c r="P324" s="401">
        <v>-1133689.9100000039</v>
      </c>
      <c r="R324" s="403">
        <v>-20219355.199999999</v>
      </c>
      <c r="S324" s="403">
        <v>-20996722.690000001</v>
      </c>
      <c r="T324" s="59">
        <v>-21715000.960000001</v>
      </c>
      <c r="U324" s="59">
        <v>-22137541.870000001</v>
      </c>
      <c r="V324" s="59">
        <v>-22407731.859999999</v>
      </c>
      <c r="W324" s="59">
        <v>-22844846.280000001</v>
      </c>
      <c r="X324" s="59">
        <v>-22694603.510000002</v>
      </c>
      <c r="Y324" s="59">
        <v>-23239993.75</v>
      </c>
      <c r="Z324" s="59">
        <v>-23737654.18</v>
      </c>
      <c r="AA324" s="59">
        <v>-23968493.190000001</v>
      </c>
      <c r="AB324" s="59">
        <v>-24700985.920000002</v>
      </c>
      <c r="AC324" s="59">
        <v>-24787072.34</v>
      </c>
      <c r="AD324" s="59">
        <v>-26031906.850000001</v>
      </c>
      <c r="AE324" s="403">
        <v>-27165990.969999999</v>
      </c>
      <c r="AF324" s="59">
        <v>-28415624.91</v>
      </c>
      <c r="AG324" s="59">
        <v>-29093184.039999999</v>
      </c>
      <c r="AH324" s="59">
        <v>-30029985.77</v>
      </c>
      <c r="AI324" s="59">
        <v>-30590599.920000002</v>
      </c>
      <c r="AJ324" s="59">
        <v>-31494054.18</v>
      </c>
      <c r="AK324" s="59">
        <v>-32501193.949999999</v>
      </c>
      <c r="AL324" s="59">
        <v>-34444836.850000001</v>
      </c>
      <c r="AM324" s="59">
        <v>-34345990.130000003</v>
      </c>
      <c r="AN324" s="59">
        <v>-35415565.439999998</v>
      </c>
      <c r="AO324" s="59">
        <v>-36549255.350000001</v>
      </c>
      <c r="AP324" s="404">
        <v>-36549255.350000001</v>
      </c>
      <c r="AQ324" s="397"/>
    </row>
    <row r="325" spans="1:43" outlineLevel="3">
      <c r="A325" s="46" t="s">
        <v>2470</v>
      </c>
      <c r="B325" s="47" t="s">
        <v>2471</v>
      </c>
      <c r="C325" s="48" t="s">
        <v>2472</v>
      </c>
      <c r="D325" s="49"/>
      <c r="E325" s="50"/>
      <c r="F325" s="397">
        <v>927817.02</v>
      </c>
      <c r="G325" s="397">
        <v>925722.63</v>
      </c>
      <c r="H325" s="59">
        <v>2094.390000000014</v>
      </c>
      <c r="I325" s="398">
        <v>2.2624379399691394E-3</v>
      </c>
      <c r="J325" s="398"/>
      <c r="K325" s="399"/>
      <c r="L325" s="400">
        <v>925722.63</v>
      </c>
      <c r="M325" s="401">
        <v>2094.390000000014</v>
      </c>
      <c r="N325" s="402"/>
      <c r="O325" s="400">
        <v>927514.11</v>
      </c>
      <c r="P325" s="401">
        <v>302.9100000000326</v>
      </c>
      <c r="R325" s="403">
        <v>1105401.9099999999</v>
      </c>
      <c r="S325" s="403">
        <v>1129400.6299999999</v>
      </c>
      <c r="T325" s="59">
        <v>1145507.5</v>
      </c>
      <c r="U325" s="59">
        <v>1165888.76</v>
      </c>
      <c r="V325" s="59">
        <v>1177575.94</v>
      </c>
      <c r="W325" s="59">
        <v>1127978.6599999999</v>
      </c>
      <c r="X325" s="59">
        <v>925299.63</v>
      </c>
      <c r="Y325" s="59">
        <v>925299.63</v>
      </c>
      <c r="Z325" s="59">
        <v>925299.63</v>
      </c>
      <c r="AA325" s="59">
        <v>925299.63</v>
      </c>
      <c r="AB325" s="59">
        <v>925299.63</v>
      </c>
      <c r="AC325" s="59">
        <v>925722.63</v>
      </c>
      <c r="AD325" s="59">
        <v>925722.63</v>
      </c>
      <c r="AE325" s="403">
        <v>925722.63</v>
      </c>
      <c r="AF325" s="59">
        <v>925722.63</v>
      </c>
      <c r="AG325" s="59">
        <v>925722.63</v>
      </c>
      <c r="AH325" s="59">
        <v>926811.97</v>
      </c>
      <c r="AI325" s="59">
        <v>926887.64</v>
      </c>
      <c r="AJ325" s="59">
        <v>926887.64</v>
      </c>
      <c r="AK325" s="59">
        <v>927032.98</v>
      </c>
      <c r="AL325" s="59">
        <v>927351.76</v>
      </c>
      <c r="AM325" s="59">
        <v>927514.11</v>
      </c>
      <c r="AN325" s="59">
        <v>927514.11</v>
      </c>
      <c r="AO325" s="59">
        <v>927817.02</v>
      </c>
      <c r="AP325" s="404">
        <v>927817.02</v>
      </c>
      <c r="AQ325" s="397"/>
    </row>
    <row r="326" spans="1:43" outlineLevel="3">
      <c r="A326" s="46" t="s">
        <v>2473</v>
      </c>
      <c r="B326" s="47" t="s">
        <v>2474</v>
      </c>
      <c r="C326" s="48" t="s">
        <v>2475</v>
      </c>
      <c r="D326" s="49"/>
      <c r="E326" s="50"/>
      <c r="F326" s="397">
        <v>5619378.2300000004</v>
      </c>
      <c r="G326" s="397">
        <v>6146235.7300000004</v>
      </c>
      <c r="H326" s="59">
        <v>-526857.5</v>
      </c>
      <c r="I326" s="398">
        <v>-8.5720353586242928E-2</v>
      </c>
      <c r="J326" s="398"/>
      <c r="K326" s="399"/>
      <c r="L326" s="400">
        <v>7174232.7300000004</v>
      </c>
      <c r="M326" s="401">
        <v>-1554854.5</v>
      </c>
      <c r="N326" s="402"/>
      <c r="O326" s="400">
        <v>5492514.9800000004</v>
      </c>
      <c r="P326" s="401">
        <v>126863.25</v>
      </c>
      <c r="R326" s="403">
        <v>4347619.55</v>
      </c>
      <c r="S326" s="403">
        <v>3576934.73</v>
      </c>
      <c r="T326" s="59">
        <v>4408004.7300000004</v>
      </c>
      <c r="U326" s="59">
        <v>5559028.7300000004</v>
      </c>
      <c r="V326" s="59">
        <v>5481965.7300000004</v>
      </c>
      <c r="W326" s="59">
        <v>5504199.7300000004</v>
      </c>
      <c r="X326" s="59">
        <v>5291959.7300000004</v>
      </c>
      <c r="Y326" s="59">
        <v>5722448.7300000004</v>
      </c>
      <c r="Z326" s="59">
        <v>6243293.7300000004</v>
      </c>
      <c r="AA326" s="59">
        <v>5886909.7300000004</v>
      </c>
      <c r="AB326" s="59">
        <v>6732591.7300000004</v>
      </c>
      <c r="AC326" s="59">
        <v>7174232.7300000004</v>
      </c>
      <c r="AD326" s="59">
        <v>6146235.7300000004</v>
      </c>
      <c r="AE326" s="403">
        <v>4441922.7300000004</v>
      </c>
      <c r="AF326" s="59">
        <v>4898038.7300000004</v>
      </c>
      <c r="AG326" s="59">
        <v>4969461.7300000004</v>
      </c>
      <c r="AH326" s="59">
        <v>5101918.7300000004</v>
      </c>
      <c r="AI326" s="59">
        <v>4317855.7300000004</v>
      </c>
      <c r="AJ326" s="59">
        <v>5791916.7300000004</v>
      </c>
      <c r="AK326" s="59">
        <v>5527272.7300000004</v>
      </c>
      <c r="AL326" s="59">
        <v>5686992.7300000004</v>
      </c>
      <c r="AM326" s="59">
        <v>5609126.7300000004</v>
      </c>
      <c r="AN326" s="59">
        <v>5492514.9800000004</v>
      </c>
      <c r="AO326" s="59">
        <v>5619378.2300000004</v>
      </c>
      <c r="AP326" s="404">
        <v>172926.73</v>
      </c>
      <c r="AQ326" s="397"/>
    </row>
    <row r="327" spans="1:43" outlineLevel="3">
      <c r="A327" s="46" t="s">
        <v>2476</v>
      </c>
      <c r="B327" s="47" t="s">
        <v>2477</v>
      </c>
      <c r="C327" s="48" t="s">
        <v>2478</v>
      </c>
      <c r="D327" s="49"/>
      <c r="E327" s="50"/>
      <c r="F327" s="397">
        <v>-151156.21</v>
      </c>
      <c r="G327" s="397">
        <v>-82593.69</v>
      </c>
      <c r="H327" s="59">
        <v>-68562.51999999999</v>
      </c>
      <c r="I327" s="398">
        <v>-0.83011813614332997</v>
      </c>
      <c r="J327" s="398"/>
      <c r="K327" s="399"/>
      <c r="L327" s="400">
        <v>-78917.27</v>
      </c>
      <c r="M327" s="401">
        <v>-72238.939999999988</v>
      </c>
      <c r="N327" s="402"/>
      <c r="O327" s="400">
        <v>-144969.08000000002</v>
      </c>
      <c r="P327" s="401">
        <v>-6187.1299999999756</v>
      </c>
      <c r="R327" s="403">
        <v>-37986.730000000003</v>
      </c>
      <c r="S327" s="403">
        <v>-39195.18</v>
      </c>
      <c r="T327" s="59">
        <v>-40409.200000000004</v>
      </c>
      <c r="U327" s="59">
        <v>-55896.67</v>
      </c>
      <c r="V327" s="59">
        <v>-55288.26</v>
      </c>
      <c r="W327" s="59">
        <v>-58439.49</v>
      </c>
      <c r="X327" s="59">
        <v>-61666.15</v>
      </c>
      <c r="Y327" s="59">
        <v>-64945.01</v>
      </c>
      <c r="Z327" s="59">
        <v>-68301.790000000008</v>
      </c>
      <c r="AA327" s="59">
        <v>-71699.13</v>
      </c>
      <c r="AB327" s="59">
        <v>-75280.53</v>
      </c>
      <c r="AC327" s="59">
        <v>-78917.27</v>
      </c>
      <c r="AD327" s="59">
        <v>-82593.69</v>
      </c>
      <c r="AE327" s="403">
        <v>-86329.22</v>
      </c>
      <c r="AF327" s="59">
        <v>-90146.85</v>
      </c>
      <c r="AG327" s="59">
        <v>-105338.49</v>
      </c>
      <c r="AH327" s="59">
        <v>-110587.04000000001</v>
      </c>
      <c r="AI327" s="59">
        <v>-115898.52</v>
      </c>
      <c r="AJ327" s="59">
        <v>-121280.21</v>
      </c>
      <c r="AK327" s="59">
        <v>-127089.83</v>
      </c>
      <c r="AL327" s="59">
        <v>-132956.79999999999</v>
      </c>
      <c r="AM327" s="59">
        <v>-138878.06</v>
      </c>
      <c r="AN327" s="59">
        <v>-144969.08000000002</v>
      </c>
      <c r="AO327" s="59">
        <v>-151156.21</v>
      </c>
      <c r="AP327" s="404">
        <v>-151156.21</v>
      </c>
      <c r="AQ327" s="397"/>
    </row>
    <row r="328" spans="1:43" outlineLevel="3">
      <c r="A328" s="46" t="s">
        <v>2479</v>
      </c>
      <c r="B328" s="47" t="s">
        <v>2480</v>
      </c>
      <c r="C328" s="48" t="s">
        <v>2481</v>
      </c>
      <c r="D328" s="49"/>
      <c r="E328" s="50"/>
      <c r="F328" s="397">
        <v>310297.3</v>
      </c>
      <c r="G328" s="397">
        <v>172164.62</v>
      </c>
      <c r="H328" s="59">
        <v>138132.68</v>
      </c>
      <c r="I328" s="398">
        <v>0.80232907318588453</v>
      </c>
      <c r="J328" s="398"/>
      <c r="K328" s="399"/>
      <c r="L328" s="400">
        <v>164446.98000000001</v>
      </c>
      <c r="M328" s="401">
        <v>145850.31999999998</v>
      </c>
      <c r="N328" s="402"/>
      <c r="O328" s="400">
        <v>297919.46000000002</v>
      </c>
      <c r="P328" s="401">
        <v>12377.839999999967</v>
      </c>
      <c r="R328" s="403">
        <v>78526.3</v>
      </c>
      <c r="S328" s="403">
        <v>81071.7</v>
      </c>
      <c r="T328" s="59">
        <v>83628.77</v>
      </c>
      <c r="U328" s="59">
        <v>116096.98</v>
      </c>
      <c r="V328" s="59">
        <v>114837.07</v>
      </c>
      <c r="W328" s="59">
        <v>121454.02</v>
      </c>
      <c r="X328" s="59">
        <v>128229.08</v>
      </c>
      <c r="Y328" s="59">
        <v>135113.53</v>
      </c>
      <c r="Z328" s="59">
        <v>142161.26</v>
      </c>
      <c r="AA328" s="59">
        <v>149294.01999999999</v>
      </c>
      <c r="AB328" s="59">
        <v>156812.51</v>
      </c>
      <c r="AC328" s="59">
        <v>164446.98000000001</v>
      </c>
      <c r="AD328" s="59">
        <v>172164.62</v>
      </c>
      <c r="AE328" s="403">
        <v>180006.14</v>
      </c>
      <c r="AF328" s="59">
        <v>188019.72</v>
      </c>
      <c r="AG328" s="59">
        <v>216335.18</v>
      </c>
      <c r="AH328" s="59">
        <v>228169.2</v>
      </c>
      <c r="AI328" s="59">
        <v>239780.16</v>
      </c>
      <c r="AJ328" s="59">
        <v>250538.62</v>
      </c>
      <c r="AK328" s="59">
        <v>262157.45</v>
      </c>
      <c r="AL328" s="59">
        <v>273891.59000000003</v>
      </c>
      <c r="AM328" s="59">
        <v>285734.86</v>
      </c>
      <c r="AN328" s="59">
        <v>297919.46000000002</v>
      </c>
      <c r="AO328" s="59">
        <v>310297.3</v>
      </c>
      <c r="AP328" s="404">
        <v>310297.3</v>
      </c>
      <c r="AQ328" s="397"/>
    </row>
    <row r="329" spans="1:43" outlineLevel="3">
      <c r="A329" s="46" t="s">
        <v>2482</v>
      </c>
      <c r="B329" s="47" t="s">
        <v>2483</v>
      </c>
      <c r="C329" s="48" t="s">
        <v>2484</v>
      </c>
      <c r="D329" s="49"/>
      <c r="E329" s="50"/>
      <c r="F329" s="397">
        <v>1015109.58</v>
      </c>
      <c r="G329" s="397">
        <v>548815.82999999996</v>
      </c>
      <c r="H329" s="59">
        <v>466293.75</v>
      </c>
      <c r="I329" s="398">
        <v>0.84963611563463837</v>
      </c>
      <c r="J329" s="398"/>
      <c r="K329" s="399"/>
      <c r="L329" s="400">
        <v>523974.11</v>
      </c>
      <c r="M329" s="401">
        <v>491135.47</v>
      </c>
      <c r="N329" s="402"/>
      <c r="O329" s="400">
        <v>972695.05</v>
      </c>
      <c r="P329" s="401">
        <v>42414.529999999912</v>
      </c>
      <c r="R329" s="403">
        <v>247464.76</v>
      </c>
      <c r="S329" s="403">
        <v>255689.35</v>
      </c>
      <c r="T329" s="59">
        <v>263951.44</v>
      </c>
      <c r="U329" s="59">
        <v>368188.89</v>
      </c>
      <c r="V329" s="59">
        <v>391944.64</v>
      </c>
      <c r="W329" s="59">
        <v>385567.39</v>
      </c>
      <c r="X329" s="59">
        <v>407380.78</v>
      </c>
      <c r="Y329" s="59">
        <v>429545.64</v>
      </c>
      <c r="Z329" s="59">
        <v>452235.09</v>
      </c>
      <c r="AA329" s="59">
        <v>475197.7</v>
      </c>
      <c r="AB329" s="59">
        <v>499399.59</v>
      </c>
      <c r="AC329" s="59">
        <v>523974.11</v>
      </c>
      <c r="AD329" s="59">
        <v>548815.82999999996</v>
      </c>
      <c r="AE329" s="403">
        <v>574055.49</v>
      </c>
      <c r="AF329" s="59">
        <v>599848.01</v>
      </c>
      <c r="AG329" s="59">
        <v>702955.42</v>
      </c>
      <c r="AH329" s="59">
        <v>738452.75</v>
      </c>
      <c r="AI329" s="59">
        <v>774468.57000000007</v>
      </c>
      <c r="AJ329" s="59">
        <v>811040.37</v>
      </c>
      <c r="AK329" s="59">
        <v>850563.17</v>
      </c>
      <c r="AL329" s="59">
        <v>890561.54</v>
      </c>
      <c r="AM329" s="59">
        <v>931014.96</v>
      </c>
      <c r="AN329" s="59">
        <v>972695.05</v>
      </c>
      <c r="AO329" s="59">
        <v>1015109.58</v>
      </c>
      <c r="AP329" s="404">
        <v>1015109.58</v>
      </c>
      <c r="AQ329" s="397"/>
    </row>
    <row r="330" spans="1:43" outlineLevel="3">
      <c r="A330" s="46" t="s">
        <v>2485</v>
      </c>
      <c r="B330" s="47" t="s">
        <v>2486</v>
      </c>
      <c r="C330" s="48" t="s">
        <v>2487</v>
      </c>
      <c r="D330" s="49"/>
      <c r="E330" s="50"/>
      <c r="F330" s="397">
        <v>721247.09</v>
      </c>
      <c r="G330" s="397">
        <v>1038595.87</v>
      </c>
      <c r="H330" s="59">
        <v>-317348.78000000003</v>
      </c>
      <c r="I330" s="398">
        <v>-0.30555559594127796</v>
      </c>
      <c r="J330" s="398"/>
      <c r="K330" s="399"/>
      <c r="L330" s="400">
        <v>1038595.87</v>
      </c>
      <c r="M330" s="401">
        <v>-317348.78000000003</v>
      </c>
      <c r="N330" s="402"/>
      <c r="O330" s="400">
        <v>750096.98</v>
      </c>
      <c r="P330" s="401">
        <v>-28849.890000000014</v>
      </c>
      <c r="R330" s="403">
        <v>1038595.87</v>
      </c>
      <c r="S330" s="403">
        <v>1038595.87</v>
      </c>
      <c r="T330" s="59">
        <v>1038595.87</v>
      </c>
      <c r="U330" s="59">
        <v>1038595.87</v>
      </c>
      <c r="V330" s="59">
        <v>1038595.87</v>
      </c>
      <c r="W330" s="59">
        <v>1038595.87</v>
      </c>
      <c r="X330" s="59">
        <v>1038595.87</v>
      </c>
      <c r="Y330" s="59">
        <v>1038595.87</v>
      </c>
      <c r="Z330" s="59">
        <v>1038595.87</v>
      </c>
      <c r="AA330" s="59">
        <v>1038595.87</v>
      </c>
      <c r="AB330" s="59">
        <v>1038595.87</v>
      </c>
      <c r="AC330" s="59">
        <v>1038595.87</v>
      </c>
      <c r="AD330" s="59">
        <v>1038595.87</v>
      </c>
      <c r="AE330" s="403">
        <v>1038595.87</v>
      </c>
      <c r="AF330" s="59">
        <v>1038595.87</v>
      </c>
      <c r="AG330" s="59">
        <v>952046.21</v>
      </c>
      <c r="AH330" s="59">
        <v>923196.32000000007</v>
      </c>
      <c r="AI330" s="59">
        <v>894346.43</v>
      </c>
      <c r="AJ330" s="59">
        <v>865496.54</v>
      </c>
      <c r="AK330" s="59">
        <v>836646.65</v>
      </c>
      <c r="AL330" s="59">
        <v>807796.76</v>
      </c>
      <c r="AM330" s="59">
        <v>778946.87</v>
      </c>
      <c r="AN330" s="59">
        <v>750096.98</v>
      </c>
      <c r="AO330" s="59">
        <v>721247.09</v>
      </c>
      <c r="AP330" s="404">
        <v>721247.09</v>
      </c>
      <c r="AQ330" s="397"/>
    </row>
    <row r="331" spans="1:43" outlineLevel="3">
      <c r="A331" s="46" t="s">
        <v>2488</v>
      </c>
      <c r="B331" s="47" t="s">
        <v>2489</v>
      </c>
      <c r="C331" s="48" t="s">
        <v>2490</v>
      </c>
      <c r="D331" s="49"/>
      <c r="E331" s="50"/>
      <c r="F331" s="397">
        <v>249609.36000000002</v>
      </c>
      <c r="G331" s="397">
        <v>359437.53</v>
      </c>
      <c r="H331" s="59">
        <v>-109828.17000000001</v>
      </c>
      <c r="I331" s="398">
        <v>-0.30555565524835432</v>
      </c>
      <c r="J331" s="398"/>
      <c r="K331" s="399"/>
      <c r="L331" s="400">
        <v>359437.53</v>
      </c>
      <c r="M331" s="401">
        <v>-109828.17000000001</v>
      </c>
      <c r="N331" s="402"/>
      <c r="O331" s="400">
        <v>259593.74000000002</v>
      </c>
      <c r="P331" s="401">
        <v>-9984.3800000000047</v>
      </c>
      <c r="R331" s="403">
        <v>359437.53</v>
      </c>
      <c r="S331" s="403">
        <v>359437.53</v>
      </c>
      <c r="T331" s="59">
        <v>359437.53</v>
      </c>
      <c r="U331" s="59">
        <v>359437.53</v>
      </c>
      <c r="V331" s="59">
        <v>359437.53</v>
      </c>
      <c r="W331" s="59">
        <v>359437.53</v>
      </c>
      <c r="X331" s="59">
        <v>359437.53</v>
      </c>
      <c r="Y331" s="59">
        <v>359437.53</v>
      </c>
      <c r="Z331" s="59">
        <v>359437.53</v>
      </c>
      <c r="AA331" s="59">
        <v>359437.53</v>
      </c>
      <c r="AB331" s="59">
        <v>359437.53</v>
      </c>
      <c r="AC331" s="59">
        <v>359437.53</v>
      </c>
      <c r="AD331" s="59">
        <v>359437.53</v>
      </c>
      <c r="AE331" s="403">
        <v>359437.53</v>
      </c>
      <c r="AF331" s="59">
        <v>359437.53</v>
      </c>
      <c r="AG331" s="59">
        <v>329484.40000000002</v>
      </c>
      <c r="AH331" s="59">
        <v>319500.02</v>
      </c>
      <c r="AI331" s="59">
        <v>309515.64</v>
      </c>
      <c r="AJ331" s="59">
        <v>299531.26</v>
      </c>
      <c r="AK331" s="59">
        <v>289546.88</v>
      </c>
      <c r="AL331" s="59">
        <v>279562.5</v>
      </c>
      <c r="AM331" s="59">
        <v>269578.12</v>
      </c>
      <c r="AN331" s="59">
        <v>259593.74000000002</v>
      </c>
      <c r="AO331" s="59">
        <v>249609.36000000002</v>
      </c>
      <c r="AP331" s="404">
        <v>249609.36000000002</v>
      </c>
      <c r="AQ331" s="397"/>
    </row>
    <row r="332" spans="1:43" outlineLevel="3">
      <c r="A332" s="46" t="s">
        <v>2491</v>
      </c>
      <c r="B332" s="47" t="s">
        <v>2492</v>
      </c>
      <c r="C332" s="48" t="s">
        <v>2493</v>
      </c>
      <c r="D332" s="49"/>
      <c r="E332" s="50"/>
      <c r="F332" s="397">
        <v>28801437.592</v>
      </c>
      <c r="G332" s="397">
        <v>22469853.331999999</v>
      </c>
      <c r="H332" s="59">
        <v>6331584.2600000016</v>
      </c>
      <c r="I332" s="398">
        <v>0.28178129008892999</v>
      </c>
      <c r="J332" s="398"/>
      <c r="K332" s="399"/>
      <c r="L332" s="400">
        <v>21957381.502</v>
      </c>
      <c r="M332" s="401">
        <v>6844056.0899999999</v>
      </c>
      <c r="N332" s="402"/>
      <c r="O332" s="400">
        <v>29033969.122000001</v>
      </c>
      <c r="P332" s="401">
        <v>-232531.53000000119</v>
      </c>
      <c r="R332" s="403">
        <v>2E-3</v>
      </c>
      <c r="S332" s="403">
        <v>1610733.3219999999</v>
      </c>
      <c r="T332" s="59">
        <v>1610733.3219999999</v>
      </c>
      <c r="U332" s="59">
        <v>5956225.5219999999</v>
      </c>
      <c r="V332" s="59">
        <v>8728761.8120000008</v>
      </c>
      <c r="W332" s="59">
        <v>11044760.342</v>
      </c>
      <c r="X332" s="59">
        <v>13088375.131999999</v>
      </c>
      <c r="Y332" s="59">
        <v>15484730.592</v>
      </c>
      <c r="Z332" s="59">
        <v>17821659.192000002</v>
      </c>
      <c r="AA332" s="59">
        <v>20222702.671999998</v>
      </c>
      <c r="AB332" s="59">
        <v>21601711.671999998</v>
      </c>
      <c r="AC332" s="59">
        <v>21957381.502</v>
      </c>
      <c r="AD332" s="59">
        <v>22469853.331999999</v>
      </c>
      <c r="AE332" s="403">
        <v>24125529.622000001</v>
      </c>
      <c r="AF332" s="59">
        <v>23484775.782000002</v>
      </c>
      <c r="AG332" s="59">
        <v>23733398.502</v>
      </c>
      <c r="AH332" s="59">
        <v>24225992.842</v>
      </c>
      <c r="AI332" s="59">
        <v>25354653.192000002</v>
      </c>
      <c r="AJ332" s="59">
        <v>25791336.561999999</v>
      </c>
      <c r="AK332" s="59">
        <v>26341930.732000001</v>
      </c>
      <c r="AL332" s="59">
        <v>26414511.642000001</v>
      </c>
      <c r="AM332" s="59">
        <v>27900809.352000002</v>
      </c>
      <c r="AN332" s="59">
        <v>29033969.122000001</v>
      </c>
      <c r="AO332" s="59">
        <v>28801437.592</v>
      </c>
      <c r="AP332" s="404">
        <v>28801437.592</v>
      </c>
      <c r="AQ332" s="397"/>
    </row>
    <row r="333" spans="1:43" outlineLevel="3">
      <c r="A333" s="46" t="s">
        <v>2494</v>
      </c>
      <c r="B333" s="47" t="s">
        <v>2495</v>
      </c>
      <c r="C333" s="48" t="s">
        <v>2496</v>
      </c>
      <c r="D333" s="49"/>
      <c r="E333" s="50"/>
      <c r="F333" s="397">
        <v>214269.47</v>
      </c>
      <c r="G333" s="397">
        <v>351640.09</v>
      </c>
      <c r="H333" s="59">
        <v>-137370.62000000002</v>
      </c>
      <c r="I333" s="398">
        <v>-0.39065687874212529</v>
      </c>
      <c r="J333" s="398"/>
      <c r="K333" s="399"/>
      <c r="L333" s="400">
        <v>352504.8</v>
      </c>
      <c r="M333" s="401">
        <v>-138235.32999999999</v>
      </c>
      <c r="N333" s="402"/>
      <c r="O333" s="400">
        <v>222698.85</v>
      </c>
      <c r="P333" s="401">
        <v>-8429.3800000000047</v>
      </c>
      <c r="R333" s="403">
        <v>268516.77</v>
      </c>
      <c r="S333" s="403">
        <v>278154.73</v>
      </c>
      <c r="T333" s="59">
        <v>313267.91000000003</v>
      </c>
      <c r="U333" s="59">
        <v>333379.67</v>
      </c>
      <c r="V333" s="59">
        <v>339251.65</v>
      </c>
      <c r="W333" s="59">
        <v>342197.74</v>
      </c>
      <c r="X333" s="59">
        <v>347109.26</v>
      </c>
      <c r="Y333" s="59">
        <v>352158.32</v>
      </c>
      <c r="Z333" s="59">
        <v>353409.04</v>
      </c>
      <c r="AA333" s="59">
        <v>353289.89</v>
      </c>
      <c r="AB333" s="59">
        <v>353006.45</v>
      </c>
      <c r="AC333" s="59">
        <v>352504.8</v>
      </c>
      <c r="AD333" s="59">
        <v>351640.09</v>
      </c>
      <c r="AE333" s="403">
        <v>352292.65</v>
      </c>
      <c r="AF333" s="59">
        <v>352810.75</v>
      </c>
      <c r="AG333" s="59">
        <v>303457.75</v>
      </c>
      <c r="AH333" s="59">
        <v>273275.13</v>
      </c>
      <c r="AI333" s="59">
        <v>264845.75</v>
      </c>
      <c r="AJ333" s="59">
        <v>256416.37</v>
      </c>
      <c r="AK333" s="59">
        <v>247986.99</v>
      </c>
      <c r="AL333" s="59">
        <v>239557.61000000002</v>
      </c>
      <c r="AM333" s="59">
        <v>231128.23</v>
      </c>
      <c r="AN333" s="59">
        <v>222698.85</v>
      </c>
      <c r="AO333" s="59">
        <v>214269.47</v>
      </c>
      <c r="AP333" s="404">
        <v>214269.47</v>
      </c>
      <c r="AQ333" s="397"/>
    </row>
    <row r="334" spans="1:43" outlineLevel="3">
      <c r="A334" s="46" t="s">
        <v>2497</v>
      </c>
      <c r="B334" s="47" t="s">
        <v>2498</v>
      </c>
      <c r="C334" s="48" t="s">
        <v>2499</v>
      </c>
      <c r="D334" s="49"/>
      <c r="E334" s="50"/>
      <c r="F334" s="397">
        <v>0</v>
      </c>
      <c r="G334" s="397">
        <v>0</v>
      </c>
      <c r="H334" s="59">
        <v>0</v>
      </c>
      <c r="I334" s="398">
        <v>0</v>
      </c>
      <c r="J334" s="398"/>
      <c r="K334" s="399"/>
      <c r="L334" s="400">
        <v>476429.19</v>
      </c>
      <c r="M334" s="401">
        <v>-476429.19</v>
      </c>
      <c r="N334" s="402"/>
      <c r="O334" s="400">
        <v>1339.42</v>
      </c>
      <c r="P334" s="401">
        <v>-1339.42</v>
      </c>
      <c r="R334" s="403">
        <v>0</v>
      </c>
      <c r="S334" s="403">
        <v>0</v>
      </c>
      <c r="T334" s="59">
        <v>0</v>
      </c>
      <c r="U334" s="59">
        <v>20377.39</v>
      </c>
      <c r="V334" s="59">
        <v>42162.03</v>
      </c>
      <c r="W334" s="59">
        <v>111475.19</v>
      </c>
      <c r="X334" s="59">
        <v>314755.18</v>
      </c>
      <c r="Y334" s="59">
        <v>434402.37</v>
      </c>
      <c r="Z334" s="59">
        <v>475909.47000000003</v>
      </c>
      <c r="AA334" s="59">
        <v>402819.75</v>
      </c>
      <c r="AB334" s="59">
        <v>449202.51</v>
      </c>
      <c r="AC334" s="59">
        <v>476429.19</v>
      </c>
      <c r="AD334" s="59">
        <v>0</v>
      </c>
      <c r="AE334" s="403">
        <v>0</v>
      </c>
      <c r="AF334" s="59">
        <v>0</v>
      </c>
      <c r="AG334" s="59">
        <v>0</v>
      </c>
      <c r="AH334" s="59">
        <v>0</v>
      </c>
      <c r="AI334" s="59">
        <v>0</v>
      </c>
      <c r="AJ334" s="59">
        <v>0</v>
      </c>
      <c r="AK334" s="59">
        <v>0</v>
      </c>
      <c r="AL334" s="59">
        <v>0</v>
      </c>
      <c r="AM334" s="59">
        <v>1339.42</v>
      </c>
      <c r="AN334" s="59">
        <v>1339.42</v>
      </c>
      <c r="AO334" s="59">
        <v>0</v>
      </c>
      <c r="AP334" s="404">
        <v>0</v>
      </c>
      <c r="AQ334" s="397"/>
    </row>
    <row r="335" spans="1:43" outlineLevel="3">
      <c r="A335" s="46" t="s">
        <v>2500</v>
      </c>
      <c r="B335" s="47" t="s">
        <v>2501</v>
      </c>
      <c r="C335" s="48" t="s">
        <v>2502</v>
      </c>
      <c r="D335" s="49"/>
      <c r="E335" s="50"/>
      <c r="F335" s="397">
        <v>0</v>
      </c>
      <c r="G335" s="397">
        <v>0</v>
      </c>
      <c r="H335" s="59">
        <v>0</v>
      </c>
      <c r="I335" s="398">
        <v>0</v>
      </c>
      <c r="J335" s="398"/>
      <c r="K335" s="399"/>
      <c r="L335" s="400">
        <v>-476429.19</v>
      </c>
      <c r="M335" s="401">
        <v>476429.19</v>
      </c>
      <c r="N335" s="402"/>
      <c r="O335" s="400">
        <v>-1339.42</v>
      </c>
      <c r="P335" s="401">
        <v>1339.42</v>
      </c>
      <c r="R335" s="403">
        <v>0</v>
      </c>
      <c r="S335" s="403">
        <v>0</v>
      </c>
      <c r="T335" s="59">
        <v>0</v>
      </c>
      <c r="U335" s="59">
        <v>-20377.39</v>
      </c>
      <c r="V335" s="59">
        <v>-42162.03</v>
      </c>
      <c r="W335" s="59">
        <v>-111475.19</v>
      </c>
      <c r="X335" s="59">
        <v>-314755.18</v>
      </c>
      <c r="Y335" s="59">
        <v>-434402.37</v>
      </c>
      <c r="Z335" s="59">
        <v>-475909.47000000003</v>
      </c>
      <c r="AA335" s="59">
        <v>-402819.75</v>
      </c>
      <c r="AB335" s="59">
        <v>-449202.51</v>
      </c>
      <c r="AC335" s="59">
        <v>-476429.19</v>
      </c>
      <c r="AD335" s="59">
        <v>0</v>
      </c>
      <c r="AE335" s="403">
        <v>0</v>
      </c>
      <c r="AF335" s="59">
        <v>0</v>
      </c>
      <c r="AG335" s="59">
        <v>0</v>
      </c>
      <c r="AH335" s="59">
        <v>0</v>
      </c>
      <c r="AI335" s="59">
        <v>0</v>
      </c>
      <c r="AJ335" s="59">
        <v>0</v>
      </c>
      <c r="AK335" s="59">
        <v>0</v>
      </c>
      <c r="AL335" s="59">
        <v>0</v>
      </c>
      <c r="AM335" s="59">
        <v>-1339.42</v>
      </c>
      <c r="AN335" s="59">
        <v>-1339.42</v>
      </c>
      <c r="AO335" s="59">
        <v>0</v>
      </c>
      <c r="AP335" s="404">
        <v>0</v>
      </c>
      <c r="AQ335" s="397"/>
    </row>
    <row r="336" spans="1:43" outlineLevel="3">
      <c r="A336" s="46" t="s">
        <v>2503</v>
      </c>
      <c r="B336" s="47" t="s">
        <v>2504</v>
      </c>
      <c r="C336" s="48" t="s">
        <v>2505</v>
      </c>
      <c r="D336" s="49"/>
      <c r="E336" s="50"/>
      <c r="F336" s="397">
        <v>10509844</v>
      </c>
      <c r="G336" s="397">
        <v>10707896</v>
      </c>
      <c r="H336" s="59">
        <v>-198052</v>
      </c>
      <c r="I336" s="398">
        <v>-1.8495883785199257E-2</v>
      </c>
      <c r="J336" s="398"/>
      <c r="K336" s="399"/>
      <c r="L336" s="400">
        <v>0</v>
      </c>
      <c r="M336" s="401">
        <v>10509844</v>
      </c>
      <c r="N336" s="402"/>
      <c r="O336" s="400">
        <v>10509844</v>
      </c>
      <c r="P336" s="401">
        <v>0</v>
      </c>
      <c r="R336" s="403">
        <v>0</v>
      </c>
      <c r="S336" s="403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0</v>
      </c>
      <c r="Z336" s="59">
        <v>0</v>
      </c>
      <c r="AA336" s="59">
        <v>0</v>
      </c>
      <c r="AB336" s="59">
        <v>0</v>
      </c>
      <c r="AC336" s="59">
        <v>0</v>
      </c>
      <c r="AD336" s="59">
        <v>10707896</v>
      </c>
      <c r="AE336" s="403">
        <v>10707896</v>
      </c>
      <c r="AF336" s="59">
        <v>10707896</v>
      </c>
      <c r="AG336" s="59">
        <v>10509844</v>
      </c>
      <c r="AH336" s="59">
        <v>10509844</v>
      </c>
      <c r="AI336" s="59">
        <v>10509844</v>
      </c>
      <c r="AJ336" s="59">
        <v>10509844</v>
      </c>
      <c r="AK336" s="59">
        <v>10509844</v>
      </c>
      <c r="AL336" s="59">
        <v>10509844</v>
      </c>
      <c r="AM336" s="59">
        <v>10509844</v>
      </c>
      <c r="AN336" s="59">
        <v>10509844</v>
      </c>
      <c r="AO336" s="59">
        <v>10509844</v>
      </c>
      <c r="AP336" s="404">
        <v>10509844</v>
      </c>
      <c r="AQ336" s="397"/>
    </row>
    <row r="337" spans="1:43" outlineLevel="3">
      <c r="A337" s="46" t="s">
        <v>2506</v>
      </c>
      <c r="B337" s="47" t="s">
        <v>2507</v>
      </c>
      <c r="C337" s="48" t="s">
        <v>2508</v>
      </c>
      <c r="D337" s="49"/>
      <c r="E337" s="50"/>
      <c r="F337" s="397">
        <v>42582003.030000001</v>
      </c>
      <c r="G337" s="397">
        <v>0</v>
      </c>
      <c r="H337" s="59">
        <v>42582003.030000001</v>
      </c>
      <c r="I337" s="398" t="s">
        <v>157</v>
      </c>
      <c r="J337" s="398"/>
      <c r="K337" s="399"/>
      <c r="L337" s="400">
        <v>0</v>
      </c>
      <c r="M337" s="401">
        <v>42582003.030000001</v>
      </c>
      <c r="N337" s="402"/>
      <c r="O337" s="400">
        <v>42582003.030000001</v>
      </c>
      <c r="P337" s="401">
        <v>0</v>
      </c>
      <c r="R337" s="403">
        <v>0</v>
      </c>
      <c r="S337" s="403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403">
        <v>0</v>
      </c>
      <c r="AF337" s="59">
        <v>30458387</v>
      </c>
      <c r="AG337" s="59">
        <v>44108883</v>
      </c>
      <c r="AH337" s="59">
        <v>44190482</v>
      </c>
      <c r="AI337" s="59">
        <v>48142885.340000004</v>
      </c>
      <c r="AJ337" s="59">
        <v>42582003.030000001</v>
      </c>
      <c r="AK337" s="59">
        <v>42582003.030000001</v>
      </c>
      <c r="AL337" s="59">
        <v>42582003.030000001</v>
      </c>
      <c r="AM337" s="59">
        <v>42582003.030000001</v>
      </c>
      <c r="AN337" s="59">
        <v>42582003.030000001</v>
      </c>
      <c r="AO337" s="59">
        <v>42582003.030000001</v>
      </c>
      <c r="AP337" s="404">
        <v>42582003.030000001</v>
      </c>
      <c r="AQ337" s="397"/>
    </row>
    <row r="338" spans="1:43" outlineLevel="3">
      <c r="A338" s="46" t="s">
        <v>2509</v>
      </c>
      <c r="B338" s="47" t="s">
        <v>2510</v>
      </c>
      <c r="C338" s="48" t="s">
        <v>2511</v>
      </c>
      <c r="D338" s="49"/>
      <c r="E338" s="50"/>
      <c r="F338" s="397">
        <v>541758.22</v>
      </c>
      <c r="G338" s="397">
        <v>0</v>
      </c>
      <c r="H338" s="59">
        <v>541758.22</v>
      </c>
      <c r="I338" s="398" t="s">
        <v>157</v>
      </c>
      <c r="J338" s="398"/>
      <c r="K338" s="399"/>
      <c r="L338" s="400">
        <v>0</v>
      </c>
      <c r="M338" s="401">
        <v>541758.22</v>
      </c>
      <c r="N338" s="402"/>
      <c r="O338" s="400">
        <v>595934.04</v>
      </c>
      <c r="P338" s="401">
        <v>-54175.820000000065</v>
      </c>
      <c r="R338" s="403">
        <v>0</v>
      </c>
      <c r="S338" s="403">
        <v>0</v>
      </c>
      <c r="T338" s="59">
        <v>0</v>
      </c>
      <c r="U338" s="59">
        <v>0</v>
      </c>
      <c r="V338" s="59">
        <v>0</v>
      </c>
      <c r="W338" s="59">
        <v>0</v>
      </c>
      <c r="X338" s="59">
        <v>0</v>
      </c>
      <c r="Y338" s="59">
        <v>0</v>
      </c>
      <c r="Z338" s="59">
        <v>0</v>
      </c>
      <c r="AA338" s="59">
        <v>0</v>
      </c>
      <c r="AB338" s="59">
        <v>0</v>
      </c>
      <c r="AC338" s="59">
        <v>0</v>
      </c>
      <c r="AD338" s="59">
        <v>0</v>
      </c>
      <c r="AE338" s="403">
        <v>0</v>
      </c>
      <c r="AF338" s="59">
        <v>0</v>
      </c>
      <c r="AG338" s="59">
        <v>322109.46000000002</v>
      </c>
      <c r="AH338" s="59">
        <v>447632.8</v>
      </c>
      <c r="AI338" s="59">
        <v>573563.05000000005</v>
      </c>
      <c r="AJ338" s="59">
        <v>650109.86</v>
      </c>
      <c r="AK338" s="59">
        <v>650109.86</v>
      </c>
      <c r="AL338" s="59">
        <v>595934.04</v>
      </c>
      <c r="AM338" s="59">
        <v>595934.04</v>
      </c>
      <c r="AN338" s="59">
        <v>595934.04</v>
      </c>
      <c r="AO338" s="59">
        <v>541758.22</v>
      </c>
      <c r="AP338" s="404">
        <v>541758.22</v>
      </c>
      <c r="AQ338" s="397"/>
    </row>
    <row r="339" spans="1:43" outlineLevel="3">
      <c r="A339" s="46" t="s">
        <v>2512</v>
      </c>
      <c r="B339" s="47" t="s">
        <v>2513</v>
      </c>
      <c r="C339" s="48" t="s">
        <v>2514</v>
      </c>
      <c r="D339" s="49"/>
      <c r="E339" s="50"/>
      <c r="F339" s="397">
        <v>973425</v>
      </c>
      <c r="G339" s="397">
        <v>0</v>
      </c>
      <c r="H339" s="59">
        <v>973425</v>
      </c>
      <c r="I339" s="398" t="s">
        <v>157</v>
      </c>
      <c r="J339" s="398"/>
      <c r="K339" s="399"/>
      <c r="L339" s="400">
        <v>0</v>
      </c>
      <c r="M339" s="401">
        <v>973425</v>
      </c>
      <c r="N339" s="402"/>
      <c r="O339" s="400">
        <v>973425</v>
      </c>
      <c r="P339" s="401">
        <v>0</v>
      </c>
      <c r="R339" s="403">
        <v>0</v>
      </c>
      <c r="S339" s="403">
        <v>0</v>
      </c>
      <c r="T339" s="59">
        <v>0</v>
      </c>
      <c r="U339" s="59">
        <v>0</v>
      </c>
      <c r="V339" s="59">
        <v>0</v>
      </c>
      <c r="W339" s="59">
        <v>0</v>
      </c>
      <c r="X339" s="59">
        <v>0</v>
      </c>
      <c r="Y339" s="59">
        <v>0</v>
      </c>
      <c r="Z339" s="59">
        <v>0</v>
      </c>
      <c r="AA339" s="59">
        <v>0</v>
      </c>
      <c r="AB339" s="59">
        <v>0</v>
      </c>
      <c r="AC339" s="59">
        <v>0</v>
      </c>
      <c r="AD339" s="59">
        <v>0</v>
      </c>
      <c r="AE339" s="403">
        <v>0</v>
      </c>
      <c r="AF339" s="59">
        <v>0</v>
      </c>
      <c r="AG339" s="59">
        <v>0</v>
      </c>
      <c r="AH339" s="59">
        <v>0</v>
      </c>
      <c r="AI339" s="59">
        <v>0</v>
      </c>
      <c r="AJ339" s="59">
        <v>973425</v>
      </c>
      <c r="AK339" s="59">
        <v>973425</v>
      </c>
      <c r="AL339" s="59">
        <v>973425</v>
      </c>
      <c r="AM339" s="59">
        <v>973425</v>
      </c>
      <c r="AN339" s="59">
        <v>973425</v>
      </c>
      <c r="AO339" s="59">
        <v>973425</v>
      </c>
      <c r="AP339" s="404">
        <v>973425</v>
      </c>
      <c r="AQ339" s="397"/>
    </row>
    <row r="340" spans="1:43" outlineLevel="3">
      <c r="A340" s="46" t="s">
        <v>2515</v>
      </c>
      <c r="B340" s="47" t="s">
        <v>1601</v>
      </c>
      <c r="C340" s="48" t="s">
        <v>2516</v>
      </c>
      <c r="D340" s="49"/>
      <c r="E340" s="50"/>
      <c r="F340" s="397">
        <v>645809334.51199985</v>
      </c>
      <c r="G340" s="397">
        <v>605197568.85199988</v>
      </c>
      <c r="H340" s="59">
        <v>40611765.659999967</v>
      </c>
      <c r="I340" s="398">
        <v>6.7104971583141826E-2</v>
      </c>
      <c r="J340" s="398"/>
      <c r="K340" s="399"/>
      <c r="L340" s="400">
        <v>606395592.83199978</v>
      </c>
      <c r="M340" s="401">
        <v>39413741.680000067</v>
      </c>
      <c r="N340" s="402"/>
      <c r="O340" s="400">
        <v>637384186.12199986</v>
      </c>
      <c r="P340" s="401">
        <v>8425148.3899999857</v>
      </c>
      <c r="R340" s="403">
        <v>570033797.55599964</v>
      </c>
      <c r="S340" s="403">
        <v>570419815.83599997</v>
      </c>
      <c r="T340" s="59">
        <v>571693357.32599986</v>
      </c>
      <c r="U340" s="59">
        <v>580045270.84599996</v>
      </c>
      <c r="V340" s="59">
        <v>578882323.65600026</v>
      </c>
      <c r="W340" s="59">
        <v>579800576.07600009</v>
      </c>
      <c r="X340" s="59">
        <v>588458808.11199999</v>
      </c>
      <c r="Y340" s="59">
        <v>591687150.06200004</v>
      </c>
      <c r="Z340" s="59">
        <v>595796877.87200022</v>
      </c>
      <c r="AA340" s="59">
        <v>601426411.43199992</v>
      </c>
      <c r="AB340" s="59">
        <v>602260529.09200025</v>
      </c>
      <c r="AC340" s="59">
        <v>606395592.83199978</v>
      </c>
      <c r="AD340" s="59">
        <v>605197568.85199988</v>
      </c>
      <c r="AE340" s="403">
        <v>604936384.18199992</v>
      </c>
      <c r="AF340" s="59">
        <v>635699770.55199993</v>
      </c>
      <c r="AG340" s="59">
        <v>650915769.60199988</v>
      </c>
      <c r="AH340" s="59">
        <v>650712961.84200013</v>
      </c>
      <c r="AI340" s="59">
        <v>654577600.04199982</v>
      </c>
      <c r="AJ340" s="59">
        <v>628513131.60200012</v>
      </c>
      <c r="AK340" s="59">
        <v>653592868.92199981</v>
      </c>
      <c r="AL340" s="59">
        <v>658040499.68199992</v>
      </c>
      <c r="AM340" s="59">
        <v>637330676.03200006</v>
      </c>
      <c r="AN340" s="59">
        <v>637384186.12199986</v>
      </c>
      <c r="AO340" s="59">
        <v>645809334.51199985</v>
      </c>
      <c r="AP340" s="404">
        <v>637599766.47199988</v>
      </c>
      <c r="AQ340" s="397"/>
    </row>
    <row r="341" spans="1:43">
      <c r="A341" s="228"/>
      <c r="B341" s="476"/>
      <c r="C341" s="525"/>
      <c r="D341" s="229"/>
      <c r="E341" s="245"/>
      <c r="F341" s="232"/>
      <c r="G341" s="232"/>
      <c r="H341" s="473">
        <v>0</v>
      </c>
      <c r="I341" s="144">
        <v>0</v>
      </c>
      <c r="J341" s="496"/>
      <c r="K341" s="497"/>
      <c r="L341" s="473"/>
      <c r="M341" s="475">
        <v>0</v>
      </c>
      <c r="N341" s="468"/>
      <c r="O341" s="473"/>
      <c r="P341" s="475">
        <v>0</v>
      </c>
      <c r="Q341" s="478"/>
      <c r="R341" s="469"/>
      <c r="S341" s="469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469"/>
      <c r="AF341" s="232"/>
      <c r="AG341" s="232"/>
      <c r="AH341" s="232"/>
      <c r="AI341" s="232"/>
      <c r="AJ341" s="232"/>
      <c r="AK341" s="232"/>
      <c r="AL341" s="232"/>
      <c r="AM341" s="232"/>
      <c r="AN341" s="232"/>
      <c r="AO341" s="232"/>
      <c r="AP341" s="470"/>
    </row>
    <row r="342" spans="1:43" outlineLevel="2">
      <c r="A342" s="228" t="s">
        <v>2517</v>
      </c>
      <c r="B342" s="476" t="s">
        <v>2518</v>
      </c>
      <c r="C342" s="525" t="s">
        <v>2519</v>
      </c>
      <c r="D342" s="229"/>
      <c r="E342" s="245"/>
      <c r="F342" s="232">
        <v>1333926.0530000001</v>
      </c>
      <c r="G342" s="232">
        <v>1211533.6629999999</v>
      </c>
      <c r="H342" s="473">
        <v>122392.39000000013</v>
      </c>
      <c r="I342" s="144">
        <v>0.10102269027913931</v>
      </c>
      <c r="J342" s="496"/>
      <c r="K342" s="497"/>
      <c r="L342" s="473">
        <v>1202755.6229999999</v>
      </c>
      <c r="M342" s="475">
        <v>131170.43000000017</v>
      </c>
      <c r="N342" s="468"/>
      <c r="O342" s="473">
        <v>1566096.5530000001</v>
      </c>
      <c r="P342" s="475">
        <v>-232170.5</v>
      </c>
      <c r="Q342" s="478"/>
      <c r="R342" s="469">
        <v>1397985.3319999999</v>
      </c>
      <c r="S342" s="469">
        <v>1073420.1950000001</v>
      </c>
      <c r="T342" s="232">
        <v>1028576.606</v>
      </c>
      <c r="U342" s="232">
        <v>1104859.952</v>
      </c>
      <c r="V342" s="232">
        <v>996587.07200000004</v>
      </c>
      <c r="W342" s="232">
        <v>1046815.689</v>
      </c>
      <c r="X342" s="232">
        <v>1104867.7560000001</v>
      </c>
      <c r="Y342" s="232">
        <v>1131815.375</v>
      </c>
      <c r="Z342" s="232">
        <v>1158808.426</v>
      </c>
      <c r="AA342" s="232">
        <v>1183505.615</v>
      </c>
      <c r="AB342" s="232">
        <v>1195964.4040000001</v>
      </c>
      <c r="AC342" s="232">
        <v>1202755.6229999999</v>
      </c>
      <c r="AD342" s="232">
        <v>1211533.6629999999</v>
      </c>
      <c r="AE342" s="469">
        <v>1230645.6029999999</v>
      </c>
      <c r="AF342" s="232">
        <v>1252906.753</v>
      </c>
      <c r="AG342" s="232">
        <v>1281220.3430000001</v>
      </c>
      <c r="AH342" s="232">
        <v>1307370.693</v>
      </c>
      <c r="AI342" s="232">
        <v>1332865.223</v>
      </c>
      <c r="AJ342" s="232">
        <v>1353789.023</v>
      </c>
      <c r="AK342" s="232">
        <v>1385465.4129999999</v>
      </c>
      <c r="AL342" s="232">
        <v>1423499.473</v>
      </c>
      <c r="AM342" s="232">
        <v>1544198.1629999999</v>
      </c>
      <c r="AN342" s="232">
        <v>1566096.5530000001</v>
      </c>
      <c r="AO342" s="232">
        <v>1333926.0530000001</v>
      </c>
      <c r="AP342" s="470">
        <v>1333926.0530000001</v>
      </c>
    </row>
    <row r="343" spans="1:43" outlineLevel="3">
      <c r="A343" s="46" t="s">
        <v>2520</v>
      </c>
      <c r="B343" s="47" t="s">
        <v>1604</v>
      </c>
      <c r="C343" s="48" t="s">
        <v>2521</v>
      </c>
      <c r="D343" s="49"/>
      <c r="E343" s="50"/>
      <c r="F343" s="397">
        <v>1333926.0530000001</v>
      </c>
      <c r="G343" s="397">
        <v>1211533.6629999999</v>
      </c>
      <c r="H343" s="59">
        <v>122392.39000000013</v>
      </c>
      <c r="I343" s="398">
        <v>0.10102269027913931</v>
      </c>
      <c r="J343" s="398"/>
      <c r="K343" s="399"/>
      <c r="L343" s="400">
        <v>1202755.6229999999</v>
      </c>
      <c r="M343" s="401">
        <v>131170.43000000017</v>
      </c>
      <c r="N343" s="402"/>
      <c r="O343" s="400">
        <v>1566096.5530000001</v>
      </c>
      <c r="P343" s="401">
        <v>-232170.5</v>
      </c>
      <c r="R343" s="403">
        <v>1397985.3319999999</v>
      </c>
      <c r="S343" s="403">
        <v>1073420.1950000001</v>
      </c>
      <c r="T343" s="59">
        <v>1028576.606</v>
      </c>
      <c r="U343" s="59">
        <v>1104859.952</v>
      </c>
      <c r="V343" s="59">
        <v>996587.07200000004</v>
      </c>
      <c r="W343" s="59">
        <v>1046815.689</v>
      </c>
      <c r="X343" s="59">
        <v>1104867.7560000001</v>
      </c>
      <c r="Y343" s="59">
        <v>1131815.375</v>
      </c>
      <c r="Z343" s="59">
        <v>1158808.426</v>
      </c>
      <c r="AA343" s="59">
        <v>1183505.615</v>
      </c>
      <c r="AB343" s="59">
        <v>1195964.4040000001</v>
      </c>
      <c r="AC343" s="59">
        <v>1202755.6229999999</v>
      </c>
      <c r="AD343" s="59">
        <v>1211533.6629999999</v>
      </c>
      <c r="AE343" s="403">
        <v>1230645.6029999999</v>
      </c>
      <c r="AF343" s="59">
        <v>1252906.753</v>
      </c>
      <c r="AG343" s="59">
        <v>1281220.3430000001</v>
      </c>
      <c r="AH343" s="59">
        <v>1307370.693</v>
      </c>
      <c r="AI343" s="59">
        <v>1332865.223</v>
      </c>
      <c r="AJ343" s="59">
        <v>1353789.023</v>
      </c>
      <c r="AK343" s="59">
        <v>1385465.4129999999</v>
      </c>
      <c r="AL343" s="59">
        <v>1423499.473</v>
      </c>
      <c r="AM343" s="59">
        <v>1544198.1629999999</v>
      </c>
      <c r="AN343" s="59">
        <v>1566096.5530000001</v>
      </c>
      <c r="AO343" s="59">
        <v>1333926.0530000001</v>
      </c>
      <c r="AP343" s="404">
        <v>1333926.0530000001</v>
      </c>
      <c r="AQ343" s="397"/>
    </row>
    <row r="344" spans="1:43">
      <c r="A344" s="228"/>
      <c r="B344" s="476"/>
      <c r="C344" s="525"/>
      <c r="D344" s="229"/>
      <c r="E344" s="245"/>
      <c r="F344" s="232"/>
      <c r="G344" s="232"/>
      <c r="H344" s="473">
        <v>0</v>
      </c>
      <c r="I344" s="144">
        <v>0</v>
      </c>
      <c r="J344" s="496"/>
      <c r="K344" s="497"/>
      <c r="L344" s="473"/>
      <c r="M344" s="475">
        <v>0</v>
      </c>
      <c r="N344" s="468"/>
      <c r="O344" s="473"/>
      <c r="P344" s="475">
        <v>0</v>
      </c>
      <c r="Q344" s="478"/>
      <c r="R344" s="469"/>
      <c r="S344" s="469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469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470"/>
    </row>
    <row r="345" spans="1:43" outlineLevel="2">
      <c r="A345" s="228" t="s">
        <v>2522</v>
      </c>
      <c r="B345" s="476" t="s">
        <v>1607</v>
      </c>
      <c r="C345" s="525" t="s">
        <v>2523</v>
      </c>
      <c r="D345" s="229"/>
      <c r="E345" s="245"/>
      <c r="F345" s="232">
        <v>0</v>
      </c>
      <c r="G345" s="232">
        <v>0</v>
      </c>
      <c r="H345" s="473">
        <v>0</v>
      </c>
      <c r="I345" s="144">
        <v>0</v>
      </c>
      <c r="J345" s="496"/>
      <c r="K345" s="497"/>
      <c r="L345" s="473">
        <v>0</v>
      </c>
      <c r="M345" s="475">
        <v>0</v>
      </c>
      <c r="N345" s="468"/>
      <c r="O345" s="473">
        <v>0</v>
      </c>
      <c r="P345" s="475">
        <v>0</v>
      </c>
      <c r="Q345" s="478"/>
      <c r="R345" s="469">
        <v>0</v>
      </c>
      <c r="S345" s="469">
        <v>0</v>
      </c>
      <c r="T345" s="232">
        <v>0</v>
      </c>
      <c r="U345" s="232">
        <v>0</v>
      </c>
      <c r="V345" s="232">
        <v>0</v>
      </c>
      <c r="W345" s="232">
        <v>0</v>
      </c>
      <c r="X345" s="232">
        <v>0</v>
      </c>
      <c r="Y345" s="232">
        <v>0</v>
      </c>
      <c r="Z345" s="232">
        <v>0</v>
      </c>
      <c r="AA345" s="232">
        <v>0</v>
      </c>
      <c r="AB345" s="232">
        <v>0</v>
      </c>
      <c r="AC345" s="232">
        <v>0</v>
      </c>
      <c r="AD345" s="232">
        <v>0</v>
      </c>
      <c r="AE345" s="469">
        <v>0</v>
      </c>
      <c r="AF345" s="232">
        <v>0</v>
      </c>
      <c r="AG345" s="232">
        <v>0</v>
      </c>
      <c r="AH345" s="232">
        <v>0</v>
      </c>
      <c r="AI345" s="232">
        <v>0</v>
      </c>
      <c r="AJ345" s="232">
        <v>0</v>
      </c>
      <c r="AK345" s="232">
        <v>0</v>
      </c>
      <c r="AL345" s="232">
        <v>0</v>
      </c>
      <c r="AM345" s="232">
        <v>0</v>
      </c>
      <c r="AN345" s="232">
        <v>0</v>
      </c>
      <c r="AO345" s="232">
        <v>0</v>
      </c>
      <c r="AP345" s="470">
        <v>0</v>
      </c>
    </row>
    <row r="346" spans="1:43">
      <c r="A346" s="228"/>
      <c r="B346" s="476"/>
      <c r="C346" s="525"/>
      <c r="D346" s="229"/>
      <c r="E346" s="245"/>
      <c r="F346" s="232"/>
      <c r="G346" s="232"/>
      <c r="H346" s="473">
        <v>0</v>
      </c>
      <c r="I346" s="144">
        <v>0</v>
      </c>
      <c r="J346" s="496"/>
      <c r="K346" s="497"/>
      <c r="L346" s="473"/>
      <c r="M346" s="475">
        <v>0</v>
      </c>
      <c r="N346" s="468"/>
      <c r="O346" s="473"/>
      <c r="P346" s="475">
        <v>0</v>
      </c>
      <c r="Q346" s="478"/>
      <c r="R346" s="469"/>
      <c r="S346" s="469"/>
      <c r="T346" s="232"/>
      <c r="U346" s="232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469"/>
      <c r="AF346" s="232"/>
      <c r="AG346" s="232"/>
      <c r="AH346" s="232"/>
      <c r="AI346" s="232"/>
      <c r="AJ346" s="232"/>
      <c r="AK346" s="232"/>
      <c r="AL346" s="232"/>
      <c r="AM346" s="232"/>
      <c r="AN346" s="232"/>
      <c r="AO346" s="232"/>
      <c r="AP346" s="470"/>
    </row>
    <row r="347" spans="1:43" outlineLevel="2">
      <c r="A347" s="228" t="s">
        <v>2524</v>
      </c>
      <c r="B347" s="476" t="s">
        <v>1609</v>
      </c>
      <c r="C347" s="525" t="s">
        <v>2525</v>
      </c>
      <c r="D347" s="229"/>
      <c r="E347" s="245"/>
      <c r="F347" s="232">
        <v>0</v>
      </c>
      <c r="G347" s="232">
        <v>0</v>
      </c>
      <c r="H347" s="473">
        <v>0</v>
      </c>
      <c r="I347" s="144">
        <v>0</v>
      </c>
      <c r="J347" s="496"/>
      <c r="K347" s="497"/>
      <c r="L347" s="473">
        <v>0</v>
      </c>
      <c r="M347" s="475">
        <v>0</v>
      </c>
      <c r="N347" s="468"/>
      <c r="O347" s="473">
        <v>0</v>
      </c>
      <c r="P347" s="475">
        <v>0</v>
      </c>
      <c r="Q347" s="478"/>
      <c r="R347" s="469">
        <v>0</v>
      </c>
      <c r="S347" s="469">
        <v>0</v>
      </c>
      <c r="T347" s="232">
        <v>0</v>
      </c>
      <c r="U347" s="232">
        <v>0</v>
      </c>
      <c r="V347" s="232">
        <v>0</v>
      </c>
      <c r="W347" s="232">
        <v>0</v>
      </c>
      <c r="X347" s="232">
        <v>0</v>
      </c>
      <c r="Y347" s="232">
        <v>0</v>
      </c>
      <c r="Z347" s="232">
        <v>0</v>
      </c>
      <c r="AA347" s="232">
        <v>0</v>
      </c>
      <c r="AB347" s="232">
        <v>0</v>
      </c>
      <c r="AC347" s="232">
        <v>0</v>
      </c>
      <c r="AD347" s="232">
        <v>0</v>
      </c>
      <c r="AE347" s="469">
        <v>0</v>
      </c>
      <c r="AF347" s="232">
        <v>0</v>
      </c>
      <c r="AG347" s="232">
        <v>0</v>
      </c>
      <c r="AH347" s="232">
        <v>0</v>
      </c>
      <c r="AI347" s="232">
        <v>0</v>
      </c>
      <c r="AJ347" s="232">
        <v>0</v>
      </c>
      <c r="AK347" s="232">
        <v>0</v>
      </c>
      <c r="AL347" s="232">
        <v>0</v>
      </c>
      <c r="AM347" s="232">
        <v>0</v>
      </c>
      <c r="AN347" s="232">
        <v>0</v>
      </c>
      <c r="AO347" s="232">
        <v>0</v>
      </c>
      <c r="AP347" s="470">
        <v>0</v>
      </c>
    </row>
    <row r="348" spans="1:43">
      <c r="A348" s="228"/>
      <c r="B348" s="476"/>
      <c r="C348" s="525"/>
      <c r="D348" s="229"/>
      <c r="E348" s="245"/>
      <c r="F348" s="232"/>
      <c r="G348" s="232"/>
      <c r="H348" s="473">
        <v>0</v>
      </c>
      <c r="I348" s="144">
        <v>0</v>
      </c>
      <c r="J348" s="496"/>
      <c r="K348" s="497"/>
      <c r="L348" s="473"/>
      <c r="M348" s="475">
        <v>0</v>
      </c>
      <c r="N348" s="468"/>
      <c r="O348" s="473"/>
      <c r="P348" s="475">
        <v>0</v>
      </c>
      <c r="Q348" s="478"/>
      <c r="R348" s="469"/>
      <c r="S348" s="469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469"/>
      <c r="AF348" s="232"/>
      <c r="AG348" s="232"/>
      <c r="AH348" s="232"/>
      <c r="AI348" s="232"/>
      <c r="AJ348" s="232"/>
      <c r="AK348" s="232"/>
      <c r="AL348" s="232"/>
      <c r="AM348" s="232"/>
      <c r="AN348" s="232"/>
      <c r="AO348" s="232"/>
      <c r="AP348" s="470"/>
    </row>
    <row r="349" spans="1:43" outlineLevel="2">
      <c r="A349" s="228" t="s">
        <v>2526</v>
      </c>
      <c r="B349" s="476" t="s">
        <v>2527</v>
      </c>
      <c r="C349" s="525" t="s">
        <v>2528</v>
      </c>
      <c r="D349" s="229"/>
      <c r="E349" s="245"/>
      <c r="F349" s="232">
        <v>0</v>
      </c>
      <c r="G349" s="232">
        <v>0</v>
      </c>
      <c r="H349" s="473">
        <v>0</v>
      </c>
      <c r="I349" s="144">
        <v>0</v>
      </c>
      <c r="J349" s="496"/>
      <c r="K349" s="497"/>
      <c r="L349" s="473">
        <v>0</v>
      </c>
      <c r="M349" s="475">
        <v>0</v>
      </c>
      <c r="N349" s="468"/>
      <c r="O349" s="473">
        <v>0</v>
      </c>
      <c r="P349" s="475">
        <v>0</v>
      </c>
      <c r="Q349" s="478"/>
      <c r="R349" s="469">
        <v>0</v>
      </c>
      <c r="S349" s="469">
        <v>0</v>
      </c>
      <c r="T349" s="232">
        <v>0</v>
      </c>
      <c r="U349" s="232">
        <v>0</v>
      </c>
      <c r="V349" s="232">
        <v>0</v>
      </c>
      <c r="W349" s="232">
        <v>0</v>
      </c>
      <c r="X349" s="232">
        <v>0</v>
      </c>
      <c r="Y349" s="232">
        <v>0</v>
      </c>
      <c r="Z349" s="232">
        <v>0</v>
      </c>
      <c r="AA349" s="232">
        <v>0</v>
      </c>
      <c r="AB349" s="232">
        <v>0</v>
      </c>
      <c r="AC349" s="232">
        <v>0</v>
      </c>
      <c r="AD349" s="232">
        <v>0</v>
      </c>
      <c r="AE349" s="469">
        <v>0</v>
      </c>
      <c r="AF349" s="232">
        <v>0</v>
      </c>
      <c r="AG349" s="232">
        <v>0</v>
      </c>
      <c r="AH349" s="232">
        <v>0</v>
      </c>
      <c r="AI349" s="232">
        <v>0</v>
      </c>
      <c r="AJ349" s="232">
        <v>0</v>
      </c>
      <c r="AK349" s="232">
        <v>0</v>
      </c>
      <c r="AL349" s="232">
        <v>0</v>
      </c>
      <c r="AM349" s="232">
        <v>0</v>
      </c>
      <c r="AN349" s="232">
        <v>0</v>
      </c>
      <c r="AO349" s="232">
        <v>0</v>
      </c>
      <c r="AP349" s="470">
        <v>9593.31</v>
      </c>
    </row>
    <row r="350" spans="1:43" outlineLevel="3">
      <c r="A350" s="46" t="s">
        <v>2529</v>
      </c>
      <c r="B350" s="47" t="s">
        <v>2530</v>
      </c>
      <c r="C350" s="48" t="s">
        <v>2531</v>
      </c>
      <c r="D350" s="49"/>
      <c r="E350" s="50"/>
      <c r="F350" s="397">
        <v>-3011.25</v>
      </c>
      <c r="G350" s="397">
        <v>0</v>
      </c>
      <c r="H350" s="59">
        <v>-3011.25</v>
      </c>
      <c r="I350" s="398" t="s">
        <v>157</v>
      </c>
      <c r="J350" s="398"/>
      <c r="K350" s="399"/>
      <c r="L350" s="400">
        <v>-3011.25</v>
      </c>
      <c r="M350" s="401">
        <v>0</v>
      </c>
      <c r="N350" s="402"/>
      <c r="O350" s="400">
        <v>-3011.25</v>
      </c>
      <c r="P350" s="401">
        <v>0</v>
      </c>
      <c r="R350" s="403">
        <v>0</v>
      </c>
      <c r="S350" s="403">
        <v>-1750</v>
      </c>
      <c r="T350" s="59">
        <v>-1750</v>
      </c>
      <c r="U350" s="59">
        <v>0</v>
      </c>
      <c r="V350" s="59">
        <v>-1750</v>
      </c>
      <c r="W350" s="59">
        <v>-1750</v>
      </c>
      <c r="X350" s="59">
        <v>0</v>
      </c>
      <c r="Y350" s="59">
        <v>-3011.25</v>
      </c>
      <c r="Z350" s="59">
        <v>-3011.25</v>
      </c>
      <c r="AA350" s="59">
        <v>0</v>
      </c>
      <c r="AB350" s="59">
        <v>-3011.25</v>
      </c>
      <c r="AC350" s="59">
        <v>-3011.25</v>
      </c>
      <c r="AD350" s="59">
        <v>0</v>
      </c>
      <c r="AE350" s="403">
        <v>-3011.25</v>
      </c>
      <c r="AF350" s="59">
        <v>-3011.25</v>
      </c>
      <c r="AG350" s="59">
        <v>0</v>
      </c>
      <c r="AH350" s="59">
        <v>-3011.25</v>
      </c>
      <c r="AI350" s="59">
        <v>-3011.25</v>
      </c>
      <c r="AJ350" s="59">
        <v>0</v>
      </c>
      <c r="AK350" s="59">
        <v>-3011.25</v>
      </c>
      <c r="AL350" s="59">
        <v>-3011.25</v>
      </c>
      <c r="AM350" s="59">
        <v>0</v>
      </c>
      <c r="AN350" s="59">
        <v>-3011.25</v>
      </c>
      <c r="AO350" s="59">
        <v>-3011.25</v>
      </c>
      <c r="AP350" s="404">
        <v>-3011.25</v>
      </c>
      <c r="AQ350" s="397"/>
    </row>
    <row r="351" spans="1:43" outlineLevel="3">
      <c r="A351" s="46" t="s">
        <v>2532</v>
      </c>
      <c r="B351" s="47" t="s">
        <v>2533</v>
      </c>
      <c r="C351" s="48" t="s">
        <v>2534</v>
      </c>
      <c r="D351" s="49"/>
      <c r="E351" s="50"/>
      <c r="F351" s="397">
        <v>0</v>
      </c>
      <c r="G351" s="397">
        <v>0</v>
      </c>
      <c r="H351" s="59">
        <v>0</v>
      </c>
      <c r="I351" s="398">
        <v>0</v>
      </c>
      <c r="J351" s="398"/>
      <c r="K351" s="399"/>
      <c r="L351" s="400">
        <v>0</v>
      </c>
      <c r="M351" s="401">
        <v>0</v>
      </c>
      <c r="N351" s="402"/>
      <c r="O351" s="400">
        <v>0</v>
      </c>
      <c r="P351" s="401">
        <v>0</v>
      </c>
      <c r="R351" s="403">
        <v>0</v>
      </c>
      <c r="S351" s="403">
        <v>0</v>
      </c>
      <c r="T351" s="59">
        <v>0</v>
      </c>
      <c r="U351" s="59">
        <v>0</v>
      </c>
      <c r="V351" s="59">
        <v>0</v>
      </c>
      <c r="W351" s="59">
        <v>0</v>
      </c>
      <c r="X351" s="59">
        <v>0</v>
      </c>
      <c r="Y351" s="59">
        <v>0</v>
      </c>
      <c r="Z351" s="59">
        <v>0</v>
      </c>
      <c r="AA351" s="59">
        <v>0</v>
      </c>
      <c r="AB351" s="59">
        <v>0</v>
      </c>
      <c r="AC351" s="59">
        <v>0</v>
      </c>
      <c r="AD351" s="59">
        <v>0</v>
      </c>
      <c r="AE351" s="403">
        <v>0</v>
      </c>
      <c r="AF351" s="59">
        <v>0</v>
      </c>
      <c r="AG351" s="59">
        <v>0</v>
      </c>
      <c r="AH351" s="59">
        <v>0</v>
      </c>
      <c r="AI351" s="59">
        <v>0</v>
      </c>
      <c r="AJ351" s="59">
        <v>0</v>
      </c>
      <c r="AK351" s="59">
        <v>0</v>
      </c>
      <c r="AL351" s="59">
        <v>0</v>
      </c>
      <c r="AM351" s="59">
        <v>0</v>
      </c>
      <c r="AN351" s="59">
        <v>0</v>
      </c>
      <c r="AO351" s="59">
        <v>0</v>
      </c>
      <c r="AP351" s="404">
        <v>-0.86</v>
      </c>
      <c r="AQ351" s="397"/>
    </row>
    <row r="352" spans="1:43" outlineLevel="3">
      <c r="A352" s="46" t="s">
        <v>2535</v>
      </c>
      <c r="B352" s="47" t="s">
        <v>2536</v>
      </c>
      <c r="C352" s="48" t="s">
        <v>2537</v>
      </c>
      <c r="D352" s="49"/>
      <c r="E352" s="50"/>
      <c r="F352" s="397">
        <v>0</v>
      </c>
      <c r="G352" s="397">
        <v>0</v>
      </c>
      <c r="H352" s="59">
        <v>0</v>
      </c>
      <c r="I352" s="398">
        <v>0</v>
      </c>
      <c r="J352" s="398"/>
      <c r="K352" s="399"/>
      <c r="L352" s="400">
        <v>0</v>
      </c>
      <c r="M352" s="401">
        <v>0</v>
      </c>
      <c r="N352" s="402"/>
      <c r="O352" s="400">
        <v>0</v>
      </c>
      <c r="P352" s="401">
        <v>0</v>
      </c>
      <c r="R352" s="403">
        <v>0</v>
      </c>
      <c r="S352" s="403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0</v>
      </c>
      <c r="AE352" s="403">
        <v>0</v>
      </c>
      <c r="AF352" s="59">
        <v>0</v>
      </c>
      <c r="AG352" s="59">
        <v>0</v>
      </c>
      <c r="AH352" s="59">
        <v>0</v>
      </c>
      <c r="AI352" s="59">
        <v>0</v>
      </c>
      <c r="AJ352" s="59">
        <v>0</v>
      </c>
      <c r="AK352" s="59">
        <v>0</v>
      </c>
      <c r="AL352" s="59">
        <v>0</v>
      </c>
      <c r="AM352" s="59">
        <v>0</v>
      </c>
      <c r="AN352" s="59">
        <v>0</v>
      </c>
      <c r="AO352" s="59">
        <v>0</v>
      </c>
      <c r="AP352" s="404">
        <v>428.6</v>
      </c>
      <c r="AQ352" s="397"/>
    </row>
    <row r="353" spans="1:43" outlineLevel="3">
      <c r="A353" s="46" t="s">
        <v>2538</v>
      </c>
      <c r="B353" s="47" t="s">
        <v>2539</v>
      </c>
      <c r="C353" s="48" t="s">
        <v>2540</v>
      </c>
      <c r="D353" s="49"/>
      <c r="E353" s="50"/>
      <c r="F353" s="397">
        <v>0</v>
      </c>
      <c r="G353" s="397">
        <v>0</v>
      </c>
      <c r="H353" s="59">
        <v>0</v>
      </c>
      <c r="I353" s="398">
        <v>0</v>
      </c>
      <c r="J353" s="398"/>
      <c r="K353" s="399"/>
      <c r="L353" s="400">
        <v>0</v>
      </c>
      <c r="M353" s="401">
        <v>0</v>
      </c>
      <c r="N353" s="402"/>
      <c r="O353" s="400">
        <v>0</v>
      </c>
      <c r="P353" s="401">
        <v>0</v>
      </c>
      <c r="R353" s="403">
        <v>0</v>
      </c>
      <c r="S353" s="403">
        <v>0</v>
      </c>
      <c r="T353" s="59">
        <v>0</v>
      </c>
      <c r="U353" s="59">
        <v>0</v>
      </c>
      <c r="V353" s="59">
        <v>21639.5</v>
      </c>
      <c r="W353" s="59">
        <v>152.5</v>
      </c>
      <c r="X353" s="59">
        <v>0</v>
      </c>
      <c r="Y353" s="59">
        <v>0</v>
      </c>
      <c r="Z353" s="59">
        <v>0</v>
      </c>
      <c r="AA353" s="59">
        <v>0</v>
      </c>
      <c r="AB353" s="59">
        <v>0</v>
      </c>
      <c r="AC353" s="59">
        <v>0</v>
      </c>
      <c r="AD353" s="59">
        <v>0</v>
      </c>
      <c r="AE353" s="403">
        <v>0</v>
      </c>
      <c r="AF353" s="59">
        <v>0</v>
      </c>
      <c r="AG353" s="59">
        <v>0</v>
      </c>
      <c r="AH353" s="59">
        <v>0</v>
      </c>
      <c r="AI353" s="59">
        <v>0</v>
      </c>
      <c r="AJ353" s="59">
        <v>0</v>
      </c>
      <c r="AK353" s="59">
        <v>0</v>
      </c>
      <c r="AL353" s="59">
        <v>0</v>
      </c>
      <c r="AM353" s="59">
        <v>0</v>
      </c>
      <c r="AN353" s="59">
        <v>0</v>
      </c>
      <c r="AO353" s="59">
        <v>0</v>
      </c>
      <c r="AP353" s="404">
        <v>0</v>
      </c>
      <c r="AQ353" s="397"/>
    </row>
    <row r="354" spans="1:43" outlineLevel="3">
      <c r="A354" s="46" t="s">
        <v>2541</v>
      </c>
      <c r="B354" s="47" t="s">
        <v>2542</v>
      </c>
      <c r="C354" s="48" t="s">
        <v>2543</v>
      </c>
      <c r="D354" s="49"/>
      <c r="E354" s="50"/>
      <c r="F354" s="397">
        <v>0</v>
      </c>
      <c r="G354" s="397">
        <v>0</v>
      </c>
      <c r="H354" s="59">
        <v>0</v>
      </c>
      <c r="I354" s="398">
        <v>0</v>
      </c>
      <c r="J354" s="398"/>
      <c r="K354" s="399"/>
      <c r="L354" s="400">
        <v>0</v>
      </c>
      <c r="M354" s="401">
        <v>0</v>
      </c>
      <c r="N354" s="402"/>
      <c r="O354" s="400">
        <v>0</v>
      </c>
      <c r="P354" s="401">
        <v>0</v>
      </c>
      <c r="R354" s="403">
        <v>0</v>
      </c>
      <c r="S354" s="403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403">
        <v>0</v>
      </c>
      <c r="AF354" s="59">
        <v>0</v>
      </c>
      <c r="AG354" s="59">
        <v>0</v>
      </c>
      <c r="AH354" s="59">
        <v>0</v>
      </c>
      <c r="AI354" s="59">
        <v>0</v>
      </c>
      <c r="AJ354" s="59">
        <v>0</v>
      </c>
      <c r="AK354" s="59">
        <v>0</v>
      </c>
      <c r="AL354" s="59">
        <v>0</v>
      </c>
      <c r="AM354" s="59">
        <v>0</v>
      </c>
      <c r="AN354" s="59">
        <v>0</v>
      </c>
      <c r="AO354" s="59">
        <v>0</v>
      </c>
      <c r="AP354" s="404">
        <v>-11058904.050000001</v>
      </c>
      <c r="AQ354" s="397"/>
    </row>
    <row r="355" spans="1:43" outlineLevel="3">
      <c r="A355" s="46" t="s">
        <v>2544</v>
      </c>
      <c r="B355" s="47" t="s">
        <v>2545</v>
      </c>
      <c r="C355" s="48" t="s">
        <v>2546</v>
      </c>
      <c r="D355" s="49"/>
      <c r="E355" s="50"/>
      <c r="F355" s="397">
        <v>0</v>
      </c>
      <c r="G355" s="397">
        <v>0</v>
      </c>
      <c r="H355" s="59">
        <v>0</v>
      </c>
      <c r="I355" s="398">
        <v>0</v>
      </c>
      <c r="J355" s="398"/>
      <c r="K355" s="399"/>
      <c r="L355" s="400">
        <v>0</v>
      </c>
      <c r="M355" s="401">
        <v>0</v>
      </c>
      <c r="N355" s="402"/>
      <c r="O355" s="400">
        <v>0</v>
      </c>
      <c r="P355" s="401">
        <v>0</v>
      </c>
      <c r="R355" s="403">
        <v>0</v>
      </c>
      <c r="S355" s="403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403">
        <v>0</v>
      </c>
      <c r="AF355" s="59">
        <v>0</v>
      </c>
      <c r="AG355" s="59">
        <v>0</v>
      </c>
      <c r="AH355" s="59">
        <v>0</v>
      </c>
      <c r="AI355" s="59">
        <v>0</v>
      </c>
      <c r="AJ355" s="59">
        <v>0</v>
      </c>
      <c r="AK355" s="59">
        <v>0</v>
      </c>
      <c r="AL355" s="59">
        <v>0</v>
      </c>
      <c r="AM355" s="59">
        <v>0</v>
      </c>
      <c r="AN355" s="59">
        <v>0</v>
      </c>
      <c r="AO355" s="59">
        <v>0</v>
      </c>
      <c r="AP355" s="404">
        <v>50818.07</v>
      </c>
      <c r="AQ355" s="397"/>
    </row>
    <row r="356" spans="1:43" outlineLevel="3">
      <c r="A356" s="46" t="s">
        <v>2547</v>
      </c>
      <c r="B356" s="47" t="s">
        <v>2548</v>
      </c>
      <c r="C356" s="48" t="s">
        <v>2549</v>
      </c>
      <c r="D356" s="49"/>
      <c r="E356" s="50"/>
      <c r="F356" s="397">
        <v>0</v>
      </c>
      <c r="G356" s="397">
        <v>0</v>
      </c>
      <c r="H356" s="59">
        <v>0</v>
      </c>
      <c r="I356" s="398">
        <v>0</v>
      </c>
      <c r="J356" s="398"/>
      <c r="K356" s="399"/>
      <c r="L356" s="400">
        <v>0</v>
      </c>
      <c r="M356" s="401">
        <v>0</v>
      </c>
      <c r="N356" s="402"/>
      <c r="O356" s="400">
        <v>0</v>
      </c>
      <c r="P356" s="401">
        <v>0</v>
      </c>
      <c r="R356" s="403">
        <v>0</v>
      </c>
      <c r="S356" s="403"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v>0</v>
      </c>
      <c r="AD356" s="59">
        <v>0</v>
      </c>
      <c r="AE356" s="403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v>0</v>
      </c>
      <c r="AM356" s="59">
        <v>0</v>
      </c>
      <c r="AN356" s="59">
        <v>0</v>
      </c>
      <c r="AO356" s="59">
        <v>0</v>
      </c>
      <c r="AP356" s="404">
        <v>4.0000000000000001E-3</v>
      </c>
      <c r="AQ356" s="397"/>
    </row>
    <row r="357" spans="1:43" outlineLevel="3">
      <c r="A357" s="46" t="s">
        <v>2550</v>
      </c>
      <c r="B357" s="47" t="s">
        <v>2551</v>
      </c>
      <c r="C357" s="48" t="s">
        <v>2552</v>
      </c>
      <c r="D357" s="49"/>
      <c r="E357" s="50"/>
      <c r="F357" s="397">
        <v>0</v>
      </c>
      <c r="G357" s="397">
        <v>0</v>
      </c>
      <c r="H357" s="59">
        <v>0</v>
      </c>
      <c r="I357" s="398">
        <v>0</v>
      </c>
      <c r="J357" s="398"/>
      <c r="K357" s="399"/>
      <c r="L357" s="400">
        <v>0</v>
      </c>
      <c r="M357" s="401">
        <v>0</v>
      </c>
      <c r="N357" s="402"/>
      <c r="O357" s="400">
        <v>0</v>
      </c>
      <c r="P357" s="401">
        <v>0</v>
      </c>
      <c r="R357" s="403">
        <v>0</v>
      </c>
      <c r="S357" s="403"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0</v>
      </c>
      <c r="Z357" s="59">
        <v>0</v>
      </c>
      <c r="AA357" s="59">
        <v>0</v>
      </c>
      <c r="AB357" s="59">
        <v>0</v>
      </c>
      <c r="AC357" s="59">
        <v>0</v>
      </c>
      <c r="AD357" s="59">
        <v>0</v>
      </c>
      <c r="AE357" s="403">
        <v>0</v>
      </c>
      <c r="AF357" s="59">
        <v>0</v>
      </c>
      <c r="AG357" s="59">
        <v>0</v>
      </c>
      <c r="AH357" s="59">
        <v>0</v>
      </c>
      <c r="AI357" s="59">
        <v>0</v>
      </c>
      <c r="AJ357" s="59">
        <v>0</v>
      </c>
      <c r="AK357" s="59">
        <v>0</v>
      </c>
      <c r="AL357" s="59">
        <v>0</v>
      </c>
      <c r="AM357" s="59">
        <v>0</v>
      </c>
      <c r="AN357" s="59">
        <v>0</v>
      </c>
      <c r="AO357" s="59">
        <v>0</v>
      </c>
      <c r="AP357" s="404">
        <v>348.79</v>
      </c>
      <c r="AQ357" s="397"/>
    </row>
    <row r="358" spans="1:43" outlineLevel="3">
      <c r="A358" s="46" t="s">
        <v>2553</v>
      </c>
      <c r="B358" s="47" t="s">
        <v>2554</v>
      </c>
      <c r="C358" s="48" t="s">
        <v>2555</v>
      </c>
      <c r="D358" s="49"/>
      <c r="E358" s="50"/>
      <c r="F358" s="397">
        <v>0</v>
      </c>
      <c r="G358" s="397">
        <v>0</v>
      </c>
      <c r="H358" s="59">
        <v>0</v>
      </c>
      <c r="I358" s="398">
        <v>0</v>
      </c>
      <c r="J358" s="398"/>
      <c r="K358" s="399"/>
      <c r="L358" s="400">
        <v>0</v>
      </c>
      <c r="M358" s="401">
        <v>0</v>
      </c>
      <c r="N358" s="402"/>
      <c r="O358" s="400">
        <v>0</v>
      </c>
      <c r="P358" s="401">
        <v>0</v>
      </c>
      <c r="R358" s="403">
        <v>0</v>
      </c>
      <c r="S358" s="403">
        <v>0</v>
      </c>
      <c r="T358" s="59">
        <v>0</v>
      </c>
      <c r="U358" s="59">
        <v>0</v>
      </c>
      <c r="V358" s="59">
        <v>0</v>
      </c>
      <c r="W358" s="59">
        <v>0</v>
      </c>
      <c r="X358" s="59">
        <v>0</v>
      </c>
      <c r="Y358" s="59">
        <v>0</v>
      </c>
      <c r="Z358" s="59">
        <v>0</v>
      </c>
      <c r="AA358" s="59">
        <v>0</v>
      </c>
      <c r="AB358" s="59">
        <v>0</v>
      </c>
      <c r="AC358" s="59">
        <v>0</v>
      </c>
      <c r="AD358" s="59">
        <v>0</v>
      </c>
      <c r="AE358" s="403">
        <v>0</v>
      </c>
      <c r="AF358" s="59">
        <v>0</v>
      </c>
      <c r="AG358" s="59">
        <v>0</v>
      </c>
      <c r="AH358" s="59">
        <v>0</v>
      </c>
      <c r="AI358" s="59">
        <v>0</v>
      </c>
      <c r="AJ358" s="59">
        <v>0</v>
      </c>
      <c r="AK358" s="59">
        <v>0</v>
      </c>
      <c r="AL358" s="59">
        <v>0</v>
      </c>
      <c r="AM358" s="59">
        <v>0</v>
      </c>
      <c r="AN358" s="59">
        <v>0</v>
      </c>
      <c r="AO358" s="59">
        <v>0</v>
      </c>
      <c r="AP358" s="404">
        <v>10669.78</v>
      </c>
      <c r="AQ358" s="397"/>
    </row>
    <row r="359" spans="1:43">
      <c r="A359" s="228" t="s">
        <v>2556</v>
      </c>
      <c r="B359" s="476" t="s">
        <v>2557</v>
      </c>
      <c r="C359" s="525" t="s">
        <v>2558</v>
      </c>
      <c r="D359" s="229"/>
      <c r="E359" s="245"/>
      <c r="F359" s="232">
        <v>0</v>
      </c>
      <c r="G359" s="232">
        <v>0</v>
      </c>
      <c r="H359" s="473">
        <v>0</v>
      </c>
      <c r="I359" s="144">
        <v>0</v>
      </c>
      <c r="J359" s="496"/>
      <c r="K359" s="497"/>
      <c r="L359" s="473">
        <v>0</v>
      </c>
      <c r="M359" s="475">
        <v>0</v>
      </c>
      <c r="N359" s="468"/>
      <c r="O359" s="473">
        <v>0</v>
      </c>
      <c r="P359" s="475">
        <v>0</v>
      </c>
      <c r="Q359" s="478"/>
      <c r="R359" s="469">
        <v>0</v>
      </c>
      <c r="S359" s="469">
        <v>0</v>
      </c>
      <c r="T359" s="232">
        <v>0</v>
      </c>
      <c r="U359" s="232">
        <v>0</v>
      </c>
      <c r="V359" s="232">
        <v>0</v>
      </c>
      <c r="W359" s="232">
        <v>0</v>
      </c>
      <c r="X359" s="232">
        <v>0</v>
      </c>
      <c r="Y359" s="232">
        <v>0</v>
      </c>
      <c r="Z359" s="232">
        <v>0</v>
      </c>
      <c r="AA359" s="232">
        <v>0</v>
      </c>
      <c r="AB359" s="232">
        <v>0</v>
      </c>
      <c r="AC359" s="232">
        <v>0</v>
      </c>
      <c r="AD359" s="232">
        <v>0</v>
      </c>
      <c r="AE359" s="469">
        <v>0</v>
      </c>
      <c r="AF359" s="232">
        <v>0</v>
      </c>
      <c r="AG359" s="232">
        <v>0</v>
      </c>
      <c r="AH359" s="232">
        <v>0</v>
      </c>
      <c r="AI359" s="232">
        <v>0</v>
      </c>
      <c r="AJ359" s="232">
        <v>0</v>
      </c>
      <c r="AK359" s="232">
        <v>0</v>
      </c>
      <c r="AL359" s="232">
        <v>0</v>
      </c>
      <c r="AM359" s="232">
        <v>0</v>
      </c>
      <c r="AN359" s="232">
        <v>0</v>
      </c>
      <c r="AO359" s="232">
        <v>0</v>
      </c>
      <c r="AP359" s="470">
        <v>200</v>
      </c>
    </row>
    <row r="360" spans="1:43" outlineLevel="2">
      <c r="A360" s="228" t="s">
        <v>2559</v>
      </c>
      <c r="B360" s="476" t="s">
        <v>2560</v>
      </c>
      <c r="C360" s="525" t="s">
        <v>2561</v>
      </c>
      <c r="D360" s="229"/>
      <c r="E360" s="245"/>
      <c r="F360" s="232">
        <v>0</v>
      </c>
      <c r="G360" s="232">
        <v>0</v>
      </c>
      <c r="H360" s="473">
        <v>0</v>
      </c>
      <c r="I360" s="144">
        <v>0</v>
      </c>
      <c r="J360" s="496"/>
      <c r="K360" s="497"/>
      <c r="L360" s="473">
        <v>0</v>
      </c>
      <c r="M360" s="475">
        <v>0</v>
      </c>
      <c r="N360" s="468"/>
      <c r="O360" s="473">
        <v>0</v>
      </c>
      <c r="P360" s="475">
        <v>0</v>
      </c>
      <c r="Q360" s="478"/>
      <c r="R360" s="469">
        <v>0</v>
      </c>
      <c r="S360" s="469">
        <v>0</v>
      </c>
      <c r="T360" s="232">
        <v>0</v>
      </c>
      <c r="U360" s="232">
        <v>0</v>
      </c>
      <c r="V360" s="232">
        <v>0</v>
      </c>
      <c r="W360" s="232">
        <v>0</v>
      </c>
      <c r="X360" s="232">
        <v>0</v>
      </c>
      <c r="Y360" s="232">
        <v>0</v>
      </c>
      <c r="Z360" s="232">
        <v>0</v>
      </c>
      <c r="AA360" s="232">
        <v>0</v>
      </c>
      <c r="AB360" s="232">
        <v>0</v>
      </c>
      <c r="AC360" s="232">
        <v>0</v>
      </c>
      <c r="AD360" s="232">
        <v>0</v>
      </c>
      <c r="AE360" s="469">
        <v>0</v>
      </c>
      <c r="AF360" s="232">
        <v>0</v>
      </c>
      <c r="AG360" s="232">
        <v>0</v>
      </c>
      <c r="AH360" s="232">
        <v>0</v>
      </c>
      <c r="AI360" s="232">
        <v>0</v>
      </c>
      <c r="AJ360" s="232">
        <v>0</v>
      </c>
      <c r="AK360" s="232">
        <v>0</v>
      </c>
      <c r="AL360" s="232">
        <v>0</v>
      </c>
      <c r="AM360" s="232">
        <v>0</v>
      </c>
      <c r="AN360" s="232">
        <v>0</v>
      </c>
      <c r="AO360" s="232">
        <v>0</v>
      </c>
      <c r="AP360" s="470">
        <v>112529.55</v>
      </c>
    </row>
    <row r="361" spans="1:43" outlineLevel="3">
      <c r="A361" s="46" t="s">
        <v>2562</v>
      </c>
      <c r="B361" s="47" t="s">
        <v>2563</v>
      </c>
      <c r="C361" s="48" t="s">
        <v>2564</v>
      </c>
      <c r="D361" s="49"/>
      <c r="E361" s="50"/>
      <c r="F361" s="397">
        <v>0</v>
      </c>
      <c r="G361" s="397">
        <v>0</v>
      </c>
      <c r="H361" s="59">
        <v>0</v>
      </c>
      <c r="I361" s="398">
        <v>0</v>
      </c>
      <c r="J361" s="398"/>
      <c r="K361" s="399"/>
      <c r="L361" s="400">
        <v>0</v>
      </c>
      <c r="M361" s="401">
        <v>0</v>
      </c>
      <c r="N361" s="402"/>
      <c r="O361" s="400">
        <v>0</v>
      </c>
      <c r="P361" s="401">
        <v>0</v>
      </c>
      <c r="R361" s="403">
        <v>0</v>
      </c>
      <c r="S361" s="403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2006.67</v>
      </c>
      <c r="AB361" s="59">
        <v>0</v>
      </c>
      <c r="AC361" s="59">
        <v>0</v>
      </c>
      <c r="AD361" s="59">
        <v>0</v>
      </c>
      <c r="AE361" s="403">
        <v>0</v>
      </c>
      <c r="AF361" s="59">
        <v>0</v>
      </c>
      <c r="AG361" s="59">
        <v>0</v>
      </c>
      <c r="AH361" s="59">
        <v>0</v>
      </c>
      <c r="AI361" s="59">
        <v>0</v>
      </c>
      <c r="AJ361" s="59">
        <v>0</v>
      </c>
      <c r="AK361" s="59">
        <v>0</v>
      </c>
      <c r="AL361" s="59">
        <v>0</v>
      </c>
      <c r="AM361" s="59">
        <v>0</v>
      </c>
      <c r="AN361" s="59">
        <v>0</v>
      </c>
      <c r="AO361" s="59">
        <v>0</v>
      </c>
      <c r="AP361" s="404">
        <v>37052.720000000001</v>
      </c>
      <c r="AQ361" s="397"/>
    </row>
    <row r="362" spans="1:43">
      <c r="A362" s="228" t="s">
        <v>2565</v>
      </c>
      <c r="B362" s="476" t="s">
        <v>1612</v>
      </c>
      <c r="C362" s="525" t="s">
        <v>2566</v>
      </c>
      <c r="D362" s="229"/>
      <c r="E362" s="245"/>
      <c r="F362" s="232">
        <v>-3011.25</v>
      </c>
      <c r="G362" s="232">
        <v>0</v>
      </c>
      <c r="H362" s="473">
        <v>-3011.25</v>
      </c>
      <c r="I362" s="144" t="s">
        <v>157</v>
      </c>
      <c r="J362" s="496"/>
      <c r="K362" s="497"/>
      <c r="L362" s="473">
        <v>-3011.25</v>
      </c>
      <c r="M362" s="475">
        <v>0</v>
      </c>
      <c r="N362" s="468"/>
      <c r="O362" s="473">
        <v>-3011.25</v>
      </c>
      <c r="P362" s="475">
        <v>0</v>
      </c>
      <c r="Q362" s="478"/>
      <c r="R362" s="469">
        <v>0</v>
      </c>
      <c r="S362" s="469">
        <v>-1750</v>
      </c>
      <c r="T362" s="232">
        <v>-1750</v>
      </c>
      <c r="U362" s="232">
        <v>0</v>
      </c>
      <c r="V362" s="232">
        <v>19889.5</v>
      </c>
      <c r="W362" s="232">
        <v>-1597.5</v>
      </c>
      <c r="X362" s="232">
        <v>0</v>
      </c>
      <c r="Y362" s="232">
        <v>-3011.25</v>
      </c>
      <c r="Z362" s="232">
        <v>-3011.25</v>
      </c>
      <c r="AA362" s="232">
        <v>2006.67</v>
      </c>
      <c r="AB362" s="232">
        <v>-3011.25</v>
      </c>
      <c r="AC362" s="232">
        <v>-3011.25</v>
      </c>
      <c r="AD362" s="232">
        <v>0</v>
      </c>
      <c r="AE362" s="469">
        <v>-3011.25</v>
      </c>
      <c r="AF362" s="232">
        <v>-3011.25</v>
      </c>
      <c r="AG362" s="232">
        <v>0</v>
      </c>
      <c r="AH362" s="232">
        <v>-3011.25</v>
      </c>
      <c r="AI362" s="232">
        <v>-3011.25</v>
      </c>
      <c r="AJ362" s="232">
        <v>0</v>
      </c>
      <c r="AK362" s="232">
        <v>-3011.25</v>
      </c>
      <c r="AL362" s="232">
        <v>-3011.25</v>
      </c>
      <c r="AM362" s="232">
        <v>0</v>
      </c>
      <c r="AN362" s="232">
        <v>-3011.25</v>
      </c>
      <c r="AO362" s="232">
        <v>-3011.25</v>
      </c>
      <c r="AP362" s="470">
        <v>-10840275.335999999</v>
      </c>
    </row>
    <row r="363" spans="1:43" outlineLevel="2">
      <c r="A363" s="228"/>
      <c r="B363" s="476"/>
      <c r="C363" s="525"/>
      <c r="D363" s="229"/>
      <c r="E363" s="245"/>
      <c r="F363" s="232"/>
      <c r="G363" s="232"/>
      <c r="H363" s="473">
        <v>0</v>
      </c>
      <c r="I363" s="144">
        <v>0</v>
      </c>
      <c r="J363" s="496"/>
      <c r="K363" s="497"/>
      <c r="L363" s="473"/>
      <c r="M363" s="475">
        <v>0</v>
      </c>
      <c r="N363" s="468"/>
      <c r="O363" s="473"/>
      <c r="P363" s="475">
        <v>0</v>
      </c>
      <c r="Q363" s="478"/>
      <c r="R363" s="469"/>
      <c r="S363" s="469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469"/>
      <c r="AF363" s="232"/>
      <c r="AG363" s="232"/>
      <c r="AH363" s="232"/>
      <c r="AI363" s="232"/>
      <c r="AJ363" s="232"/>
      <c r="AK363" s="232"/>
      <c r="AL363" s="232"/>
      <c r="AM363" s="232"/>
      <c r="AN363" s="232"/>
      <c r="AO363" s="232"/>
      <c r="AP363" s="470"/>
    </row>
    <row r="364" spans="1:43" outlineLevel="3">
      <c r="A364" s="46" t="s">
        <v>2567</v>
      </c>
      <c r="B364" s="47" t="s">
        <v>2568</v>
      </c>
      <c r="C364" s="48" t="s">
        <v>2569</v>
      </c>
      <c r="D364" s="49"/>
      <c r="E364" s="50"/>
      <c r="F364" s="397">
        <v>0</v>
      </c>
      <c r="G364" s="397">
        <v>0</v>
      </c>
      <c r="H364" s="59">
        <v>0</v>
      </c>
      <c r="I364" s="398">
        <v>0</v>
      </c>
      <c r="J364" s="398"/>
      <c r="K364" s="399"/>
      <c r="L364" s="400">
        <v>0</v>
      </c>
      <c r="M364" s="401">
        <v>0</v>
      </c>
      <c r="N364" s="402"/>
      <c r="O364" s="400">
        <v>0</v>
      </c>
      <c r="P364" s="401">
        <v>0</v>
      </c>
      <c r="R364" s="403">
        <v>0</v>
      </c>
      <c r="S364" s="403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403">
        <v>0</v>
      </c>
      <c r="AF364" s="59">
        <v>0</v>
      </c>
      <c r="AG364" s="59">
        <v>0</v>
      </c>
      <c r="AH364" s="59">
        <v>0</v>
      </c>
      <c r="AI364" s="59">
        <v>0</v>
      </c>
      <c r="AJ364" s="59">
        <v>0</v>
      </c>
      <c r="AK364" s="59">
        <v>0</v>
      </c>
      <c r="AL364" s="59">
        <v>0</v>
      </c>
      <c r="AM364" s="59">
        <v>0</v>
      </c>
      <c r="AN364" s="59">
        <v>0</v>
      </c>
      <c r="AO364" s="59">
        <v>0</v>
      </c>
      <c r="AP364" s="404">
        <v>-1024.24</v>
      </c>
      <c r="AQ364" s="397"/>
    </row>
    <row r="365" spans="1:43" outlineLevel="3">
      <c r="A365" s="46" t="s">
        <v>2570</v>
      </c>
      <c r="B365" s="47" t="s">
        <v>1614</v>
      </c>
      <c r="C365" s="48" t="s">
        <v>2571</v>
      </c>
      <c r="D365" s="49"/>
      <c r="E365" s="50"/>
      <c r="F365" s="397">
        <v>0</v>
      </c>
      <c r="G365" s="397">
        <v>0</v>
      </c>
      <c r="H365" s="59">
        <v>0</v>
      </c>
      <c r="I365" s="398">
        <v>0</v>
      </c>
      <c r="J365" s="398"/>
      <c r="K365" s="399"/>
      <c r="L365" s="400">
        <v>0</v>
      </c>
      <c r="M365" s="401">
        <v>0</v>
      </c>
      <c r="N365" s="402"/>
      <c r="O365" s="400">
        <v>0</v>
      </c>
      <c r="P365" s="401">
        <v>0</v>
      </c>
      <c r="R365" s="403">
        <v>0</v>
      </c>
      <c r="S365" s="403"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0</v>
      </c>
      <c r="Z365" s="59">
        <v>0</v>
      </c>
      <c r="AA365" s="59">
        <v>0</v>
      </c>
      <c r="AB365" s="59">
        <v>0</v>
      </c>
      <c r="AC365" s="59">
        <v>0</v>
      </c>
      <c r="AD365" s="59">
        <v>0</v>
      </c>
      <c r="AE365" s="403">
        <v>0</v>
      </c>
      <c r="AF365" s="59">
        <v>0</v>
      </c>
      <c r="AG365" s="59">
        <v>0</v>
      </c>
      <c r="AH365" s="59">
        <v>0</v>
      </c>
      <c r="AI365" s="59">
        <v>0</v>
      </c>
      <c r="AJ365" s="59">
        <v>0</v>
      </c>
      <c r="AK365" s="59">
        <v>0</v>
      </c>
      <c r="AL365" s="59">
        <v>0</v>
      </c>
      <c r="AM365" s="59">
        <v>0</v>
      </c>
      <c r="AN365" s="59">
        <v>0</v>
      </c>
      <c r="AO365" s="59">
        <v>0</v>
      </c>
      <c r="AP365" s="404">
        <v>-1024.24</v>
      </c>
      <c r="AQ365" s="397"/>
    </row>
    <row r="366" spans="1:43" outlineLevel="3">
      <c r="A366" s="46"/>
      <c r="B366" s="47"/>
      <c r="C366" s="48"/>
      <c r="D366" s="49"/>
      <c r="E366" s="50"/>
      <c r="F366" s="397"/>
      <c r="G366" s="397"/>
      <c r="H366" s="59">
        <v>0</v>
      </c>
      <c r="I366" s="398">
        <v>0</v>
      </c>
      <c r="J366" s="398"/>
      <c r="K366" s="399"/>
      <c r="L366" s="400"/>
      <c r="M366" s="401">
        <v>0</v>
      </c>
      <c r="N366" s="402"/>
      <c r="O366" s="400"/>
      <c r="P366" s="401">
        <v>0</v>
      </c>
      <c r="R366" s="403"/>
      <c r="S366" s="403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403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404"/>
      <c r="AQ366" s="397"/>
    </row>
    <row r="367" spans="1:43" outlineLevel="3">
      <c r="A367" s="46" t="s">
        <v>2572</v>
      </c>
      <c r="B367" s="47" t="s">
        <v>2573</v>
      </c>
      <c r="C367" s="48" t="s">
        <v>2574</v>
      </c>
      <c r="D367" s="49"/>
      <c r="E367" s="50"/>
      <c r="F367" s="397">
        <v>0</v>
      </c>
      <c r="G367" s="397">
        <v>0</v>
      </c>
      <c r="H367" s="59">
        <v>0</v>
      </c>
      <c r="I367" s="398">
        <v>0</v>
      </c>
      <c r="J367" s="398"/>
      <c r="K367" s="399"/>
      <c r="L367" s="400">
        <v>-95.7</v>
      </c>
      <c r="M367" s="401">
        <v>95.7</v>
      </c>
      <c r="N367" s="402"/>
      <c r="O367" s="400">
        <v>0</v>
      </c>
      <c r="P367" s="401">
        <v>0</v>
      </c>
      <c r="R367" s="403">
        <v>0</v>
      </c>
      <c r="S367" s="403">
        <v>0</v>
      </c>
      <c r="T367" s="59">
        <v>0</v>
      </c>
      <c r="U367" s="59">
        <v>0</v>
      </c>
      <c r="V367" s="59">
        <v>0</v>
      </c>
      <c r="W367" s="59">
        <v>0</v>
      </c>
      <c r="X367" s="59">
        <v>0</v>
      </c>
      <c r="Y367" s="59">
        <v>0</v>
      </c>
      <c r="Z367" s="59">
        <v>0</v>
      </c>
      <c r="AA367" s="59">
        <v>0</v>
      </c>
      <c r="AB367" s="59">
        <v>0</v>
      </c>
      <c r="AC367" s="59">
        <v>-95.7</v>
      </c>
      <c r="AD367" s="59">
        <v>0</v>
      </c>
      <c r="AE367" s="403">
        <v>0</v>
      </c>
      <c r="AF367" s="59">
        <v>0</v>
      </c>
      <c r="AG367" s="59">
        <v>0</v>
      </c>
      <c r="AH367" s="59">
        <v>0</v>
      </c>
      <c r="AI367" s="59">
        <v>0</v>
      </c>
      <c r="AJ367" s="59">
        <v>0</v>
      </c>
      <c r="AK367" s="59">
        <v>0</v>
      </c>
      <c r="AL367" s="59">
        <v>0</v>
      </c>
      <c r="AM367" s="59">
        <v>0</v>
      </c>
      <c r="AN367" s="59">
        <v>0</v>
      </c>
      <c r="AO367" s="59">
        <v>0</v>
      </c>
      <c r="AP367" s="404">
        <v>0</v>
      </c>
      <c r="AQ367" s="397"/>
    </row>
    <row r="368" spans="1:43" outlineLevel="3">
      <c r="A368" s="46" t="s">
        <v>2575</v>
      </c>
      <c r="B368" s="47" t="s">
        <v>2576</v>
      </c>
      <c r="C368" s="48" t="s">
        <v>2123</v>
      </c>
      <c r="D368" s="49"/>
      <c r="E368" s="50"/>
      <c r="F368" s="397">
        <v>-2850</v>
      </c>
      <c r="G368" s="397">
        <v>0</v>
      </c>
      <c r="H368" s="59">
        <v>-2850</v>
      </c>
      <c r="I368" s="398" t="s">
        <v>157</v>
      </c>
      <c r="J368" s="398"/>
      <c r="K368" s="399"/>
      <c r="L368" s="400">
        <v>-2850</v>
      </c>
      <c r="M368" s="401">
        <v>0</v>
      </c>
      <c r="N368" s="402"/>
      <c r="O368" s="400">
        <v>-2850</v>
      </c>
      <c r="P368" s="401">
        <v>0</v>
      </c>
      <c r="R368" s="403">
        <v>0</v>
      </c>
      <c r="S368" s="403">
        <v>-800</v>
      </c>
      <c r="T368" s="59">
        <v>-1000</v>
      </c>
      <c r="U368" s="59">
        <v>195.65</v>
      </c>
      <c r="V368" s="59">
        <v>-1000</v>
      </c>
      <c r="W368" s="59">
        <v>-2050</v>
      </c>
      <c r="X368" s="59">
        <v>0</v>
      </c>
      <c r="Y368" s="59">
        <v>-2050</v>
      </c>
      <c r="Z368" s="59">
        <v>-2050</v>
      </c>
      <c r="AA368" s="59">
        <v>0</v>
      </c>
      <c r="AB368" s="59">
        <v>-2850</v>
      </c>
      <c r="AC368" s="59">
        <v>-2850</v>
      </c>
      <c r="AD368" s="59">
        <v>0</v>
      </c>
      <c r="AE368" s="403">
        <v>-2850</v>
      </c>
      <c r="AF368" s="59">
        <v>-2850</v>
      </c>
      <c r="AG368" s="59">
        <v>0</v>
      </c>
      <c r="AH368" s="59">
        <v>-2850</v>
      </c>
      <c r="AI368" s="59">
        <v>-2850</v>
      </c>
      <c r="AJ368" s="59">
        <v>0</v>
      </c>
      <c r="AK368" s="59">
        <v>-2850</v>
      </c>
      <c r="AL368" s="59">
        <v>-2850</v>
      </c>
      <c r="AM368" s="59">
        <v>0</v>
      </c>
      <c r="AN368" s="59">
        <v>-2850</v>
      </c>
      <c r="AO368" s="59">
        <v>-2850</v>
      </c>
      <c r="AP368" s="404">
        <v>-2850</v>
      </c>
      <c r="AQ368" s="397"/>
    </row>
    <row r="369" spans="1:43" outlineLevel="3">
      <c r="A369" s="46" t="s">
        <v>2577</v>
      </c>
      <c r="B369" s="47" t="s">
        <v>2578</v>
      </c>
      <c r="C369" s="48" t="s">
        <v>2579</v>
      </c>
      <c r="D369" s="49"/>
      <c r="E369" s="50"/>
      <c r="F369" s="397">
        <v>0</v>
      </c>
      <c r="G369" s="397">
        <v>12903.03</v>
      </c>
      <c r="H369" s="59">
        <v>-12903.03</v>
      </c>
      <c r="I369" s="398" t="s">
        <v>157</v>
      </c>
      <c r="J369" s="398"/>
      <c r="K369" s="399"/>
      <c r="L369" s="400">
        <v>12042.09</v>
      </c>
      <c r="M369" s="401">
        <v>-12042.09</v>
      </c>
      <c r="N369" s="402"/>
      <c r="O369" s="400">
        <v>0</v>
      </c>
      <c r="P369" s="401">
        <v>0</v>
      </c>
      <c r="R369" s="403">
        <v>8893.74</v>
      </c>
      <c r="S369" s="403">
        <v>5524.85</v>
      </c>
      <c r="T369" s="59">
        <v>5641.8</v>
      </c>
      <c r="U369" s="59">
        <v>5635.61</v>
      </c>
      <c r="V369" s="59">
        <v>7292.64</v>
      </c>
      <c r="W369" s="59">
        <v>8105.47</v>
      </c>
      <c r="X369" s="59">
        <v>8602.16</v>
      </c>
      <c r="Y369" s="59">
        <v>9088.5400000000009</v>
      </c>
      <c r="Z369" s="59">
        <v>10132.9</v>
      </c>
      <c r="AA369" s="59">
        <v>10784.98</v>
      </c>
      <c r="AB369" s="59">
        <v>11549.97</v>
      </c>
      <c r="AC369" s="59">
        <v>12042.09</v>
      </c>
      <c r="AD369" s="59">
        <v>12903.03</v>
      </c>
      <c r="AE369" s="403">
        <v>18729.21</v>
      </c>
      <c r="AF369" s="59">
        <v>0</v>
      </c>
      <c r="AG369" s="59">
        <v>0</v>
      </c>
      <c r="AH369" s="59">
        <v>0</v>
      </c>
      <c r="AI369" s="59">
        <v>0</v>
      </c>
      <c r="AJ369" s="59">
        <v>0</v>
      </c>
      <c r="AK369" s="59">
        <v>0</v>
      </c>
      <c r="AL369" s="59">
        <v>0</v>
      </c>
      <c r="AM369" s="59">
        <v>0</v>
      </c>
      <c r="AN369" s="59">
        <v>0</v>
      </c>
      <c r="AO369" s="59">
        <v>0</v>
      </c>
      <c r="AP369" s="404">
        <v>0</v>
      </c>
      <c r="AQ369" s="397"/>
    </row>
    <row r="370" spans="1:43" outlineLevel="3">
      <c r="A370" s="46" t="s">
        <v>2580</v>
      </c>
      <c r="B370" s="47" t="s">
        <v>2581</v>
      </c>
      <c r="C370" s="48" t="s">
        <v>2582</v>
      </c>
      <c r="D370" s="49"/>
      <c r="E370" s="50"/>
      <c r="F370" s="397">
        <v>0</v>
      </c>
      <c r="G370" s="397">
        <v>0</v>
      </c>
      <c r="H370" s="59">
        <v>0</v>
      </c>
      <c r="I370" s="398">
        <v>0</v>
      </c>
      <c r="J370" s="398"/>
      <c r="K370" s="399"/>
      <c r="L370" s="400">
        <v>0</v>
      </c>
      <c r="M370" s="401">
        <v>0</v>
      </c>
      <c r="N370" s="402"/>
      <c r="O370" s="400">
        <v>0</v>
      </c>
      <c r="P370" s="401">
        <v>0</v>
      </c>
      <c r="R370" s="403">
        <v>1475081.53</v>
      </c>
      <c r="S370" s="403">
        <v>1229234.53</v>
      </c>
      <c r="T370" s="59">
        <v>983387.53</v>
      </c>
      <c r="U370" s="59">
        <v>737540.53</v>
      </c>
      <c r="V370" s="59">
        <v>491693.53</v>
      </c>
      <c r="W370" s="59">
        <v>245846.53</v>
      </c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</v>
      </c>
      <c r="AE370" s="403">
        <v>0</v>
      </c>
      <c r="AF370" s="59">
        <v>0</v>
      </c>
      <c r="AG370" s="59">
        <v>0</v>
      </c>
      <c r="AH370" s="59">
        <v>0</v>
      </c>
      <c r="AI370" s="59">
        <v>0</v>
      </c>
      <c r="AJ370" s="59">
        <v>0</v>
      </c>
      <c r="AK370" s="59">
        <v>0</v>
      </c>
      <c r="AL370" s="59">
        <v>0</v>
      </c>
      <c r="AM370" s="59">
        <v>0</v>
      </c>
      <c r="AN370" s="59">
        <v>0</v>
      </c>
      <c r="AO370" s="59">
        <v>0</v>
      </c>
      <c r="AP370" s="404">
        <v>0</v>
      </c>
      <c r="AQ370" s="397"/>
    </row>
    <row r="371" spans="1:43" outlineLevel="3">
      <c r="A371" s="46" t="s">
        <v>2583</v>
      </c>
      <c r="B371" s="47" t="s">
        <v>2584</v>
      </c>
      <c r="C371" s="48" t="s">
        <v>2582</v>
      </c>
      <c r="D371" s="49"/>
      <c r="E371" s="50"/>
      <c r="F371" s="397">
        <v>0</v>
      </c>
      <c r="G371" s="397">
        <v>1423373.6600000001</v>
      </c>
      <c r="H371" s="59">
        <v>-1423373.6600000001</v>
      </c>
      <c r="I371" s="398" t="s">
        <v>157</v>
      </c>
      <c r="J371" s="398"/>
      <c r="K371" s="399"/>
      <c r="L371" s="400">
        <v>2898815.66</v>
      </c>
      <c r="M371" s="401">
        <v>-2898815.66</v>
      </c>
      <c r="N371" s="402"/>
      <c r="O371" s="400">
        <v>0</v>
      </c>
      <c r="P371" s="401">
        <v>0</v>
      </c>
      <c r="R371" s="403">
        <v>18930421</v>
      </c>
      <c r="S371" s="403">
        <v>16494104</v>
      </c>
      <c r="T371" s="59">
        <v>15255887</v>
      </c>
      <c r="U371" s="59">
        <v>14017670</v>
      </c>
      <c r="V371" s="59">
        <v>12779453</v>
      </c>
      <c r="W371" s="59">
        <v>11541236</v>
      </c>
      <c r="X371" s="59">
        <v>10303019</v>
      </c>
      <c r="Y371" s="59">
        <v>8825325</v>
      </c>
      <c r="Z371" s="59">
        <v>7347631</v>
      </c>
      <c r="AA371" s="59">
        <v>5849707.6600000001</v>
      </c>
      <c r="AB371" s="59">
        <v>4374261.66</v>
      </c>
      <c r="AC371" s="59">
        <v>2898815.66</v>
      </c>
      <c r="AD371" s="59">
        <v>1423373.6600000001</v>
      </c>
      <c r="AE371" s="403">
        <v>1186144.6599999999</v>
      </c>
      <c r="AF371" s="59">
        <v>948915.66</v>
      </c>
      <c r="AG371" s="59">
        <v>711686.66</v>
      </c>
      <c r="AH371" s="59">
        <v>474457.66000000003</v>
      </c>
      <c r="AI371" s="59">
        <v>237228.66</v>
      </c>
      <c r="AJ371" s="59">
        <v>0</v>
      </c>
      <c r="AK371" s="59">
        <v>0</v>
      </c>
      <c r="AL371" s="59">
        <v>0</v>
      </c>
      <c r="AM371" s="59">
        <v>0</v>
      </c>
      <c r="AN371" s="59">
        <v>0</v>
      </c>
      <c r="AO371" s="59">
        <v>0</v>
      </c>
      <c r="AP371" s="404">
        <v>0</v>
      </c>
      <c r="AQ371" s="397"/>
    </row>
    <row r="372" spans="1:43" outlineLevel="3">
      <c r="A372" s="46" t="s">
        <v>2585</v>
      </c>
      <c r="B372" s="47" t="s">
        <v>2586</v>
      </c>
      <c r="C372" s="48" t="s">
        <v>2582</v>
      </c>
      <c r="D372" s="49"/>
      <c r="E372" s="50"/>
      <c r="F372" s="397">
        <v>2900480.33</v>
      </c>
      <c r="G372" s="397">
        <v>19119251.18</v>
      </c>
      <c r="H372" s="59">
        <v>-16218770.85</v>
      </c>
      <c r="I372" s="398">
        <v>-0.84829529657342995</v>
      </c>
      <c r="J372" s="398"/>
      <c r="K372" s="399"/>
      <c r="L372" s="400">
        <v>10384.33</v>
      </c>
      <c r="M372" s="401">
        <v>2890096</v>
      </c>
      <c r="N372" s="402"/>
      <c r="O372" s="400">
        <v>4395620.33</v>
      </c>
      <c r="P372" s="401">
        <v>-1495140</v>
      </c>
      <c r="R372" s="403">
        <v>0</v>
      </c>
      <c r="S372" s="403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13350.33</v>
      </c>
      <c r="AB372" s="59">
        <v>11867.33</v>
      </c>
      <c r="AC372" s="59">
        <v>10384.33</v>
      </c>
      <c r="AD372" s="59">
        <v>19119251.18</v>
      </c>
      <c r="AE372" s="403">
        <v>16711349.18</v>
      </c>
      <c r="AF372" s="59">
        <v>15448947.18</v>
      </c>
      <c r="AG372" s="59">
        <v>14186545.18</v>
      </c>
      <c r="AH372" s="59">
        <v>12924143.18</v>
      </c>
      <c r="AI372" s="59">
        <v>11661741.18</v>
      </c>
      <c r="AJ372" s="59">
        <v>10399335.85</v>
      </c>
      <c r="AK372" s="59">
        <v>8902265.8499999996</v>
      </c>
      <c r="AL372" s="59">
        <v>7405195.8499999996</v>
      </c>
      <c r="AM372" s="59">
        <v>5890760.3300000001</v>
      </c>
      <c r="AN372" s="59">
        <v>4395620.33</v>
      </c>
      <c r="AO372" s="59">
        <v>2900480.33</v>
      </c>
      <c r="AP372" s="404">
        <v>2900480.33</v>
      </c>
      <c r="AQ372" s="397"/>
    </row>
    <row r="373" spans="1:43" outlineLevel="3">
      <c r="A373" s="46" t="s">
        <v>2587</v>
      </c>
      <c r="B373" s="47" t="s">
        <v>2588</v>
      </c>
      <c r="C373" s="48" t="s">
        <v>2582</v>
      </c>
      <c r="D373" s="49"/>
      <c r="E373" s="50"/>
      <c r="F373" s="397">
        <v>34415</v>
      </c>
      <c r="G373" s="397">
        <v>0</v>
      </c>
      <c r="H373" s="59">
        <v>34415</v>
      </c>
      <c r="I373" s="398" t="s">
        <v>157</v>
      </c>
      <c r="J373" s="398"/>
      <c r="K373" s="399"/>
      <c r="L373" s="400">
        <v>0</v>
      </c>
      <c r="M373" s="401">
        <v>34415</v>
      </c>
      <c r="N373" s="402"/>
      <c r="O373" s="400">
        <v>39332</v>
      </c>
      <c r="P373" s="401">
        <v>-4917</v>
      </c>
      <c r="R373" s="403">
        <v>0</v>
      </c>
      <c r="S373" s="403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403">
        <v>0</v>
      </c>
      <c r="AF373" s="59">
        <v>0</v>
      </c>
      <c r="AG373" s="59">
        <v>0</v>
      </c>
      <c r="AH373" s="59">
        <v>0</v>
      </c>
      <c r="AI373" s="59">
        <v>0</v>
      </c>
      <c r="AJ373" s="59">
        <v>0</v>
      </c>
      <c r="AK373" s="59">
        <v>54083</v>
      </c>
      <c r="AL373" s="59">
        <v>49166</v>
      </c>
      <c r="AM373" s="59">
        <v>44249</v>
      </c>
      <c r="AN373" s="59">
        <v>39332</v>
      </c>
      <c r="AO373" s="59">
        <v>34415</v>
      </c>
      <c r="AP373" s="404">
        <v>34415</v>
      </c>
      <c r="AQ373" s="397"/>
    </row>
    <row r="374" spans="1:43" outlineLevel="3">
      <c r="A374" s="46" t="s">
        <v>2589</v>
      </c>
      <c r="B374" s="47" t="s">
        <v>2590</v>
      </c>
      <c r="C374" s="48" t="s">
        <v>2591</v>
      </c>
      <c r="D374" s="49"/>
      <c r="E374" s="50"/>
      <c r="F374" s="397">
        <v>-753.21</v>
      </c>
      <c r="G374" s="397">
        <v>0</v>
      </c>
      <c r="H374" s="59">
        <v>-753.21</v>
      </c>
      <c r="I374" s="398" t="s">
        <v>157</v>
      </c>
      <c r="J374" s="398"/>
      <c r="K374" s="399"/>
      <c r="L374" s="400">
        <v>0</v>
      </c>
      <c r="M374" s="401">
        <v>-753.21</v>
      </c>
      <c r="N374" s="402"/>
      <c r="O374" s="400">
        <v>-42.38</v>
      </c>
      <c r="P374" s="401">
        <v>-710.83</v>
      </c>
      <c r="R374" s="403">
        <v>0</v>
      </c>
      <c r="S374" s="403">
        <v>0</v>
      </c>
      <c r="T374" s="59">
        <v>-77</v>
      </c>
      <c r="U374" s="59">
        <v>0</v>
      </c>
      <c r="V374" s="59">
        <v>-48.59</v>
      </c>
      <c r="W374" s="59">
        <v>51.410000000000004</v>
      </c>
      <c r="X374" s="59">
        <v>441.24</v>
      </c>
      <c r="Y374" s="59">
        <v>78.41</v>
      </c>
      <c r="Z374" s="59">
        <v>78.41</v>
      </c>
      <c r="AA374" s="59">
        <v>0</v>
      </c>
      <c r="AB374" s="59">
        <v>0</v>
      </c>
      <c r="AC374" s="59">
        <v>0</v>
      </c>
      <c r="AD374" s="59">
        <v>0</v>
      </c>
      <c r="AE374" s="403">
        <v>130.47999999999999</v>
      </c>
      <c r="AF374" s="59">
        <v>0</v>
      </c>
      <c r="AG374" s="59">
        <v>50</v>
      </c>
      <c r="AH374" s="59">
        <v>11.52</v>
      </c>
      <c r="AI374" s="59">
        <v>-218</v>
      </c>
      <c r="AJ374" s="59">
        <v>0</v>
      </c>
      <c r="AK374" s="59">
        <v>-644.1</v>
      </c>
      <c r="AL374" s="59">
        <v>-644.1</v>
      </c>
      <c r="AM374" s="59">
        <v>0</v>
      </c>
      <c r="AN374" s="59">
        <v>-42.38</v>
      </c>
      <c r="AO374" s="59">
        <v>-753.21</v>
      </c>
      <c r="AP374" s="404">
        <v>-753.21</v>
      </c>
      <c r="AQ374" s="397"/>
    </row>
    <row r="375" spans="1:43" outlineLevel="3">
      <c r="A375" s="46" t="s">
        <v>2592</v>
      </c>
      <c r="B375" s="47" t="s">
        <v>2593</v>
      </c>
      <c r="C375" s="48" t="s">
        <v>2594</v>
      </c>
      <c r="D375" s="49"/>
      <c r="E375" s="50"/>
      <c r="F375" s="397">
        <v>601524.86399999994</v>
      </c>
      <c r="G375" s="397">
        <v>724522.37399999995</v>
      </c>
      <c r="H375" s="59">
        <v>-122997.51000000001</v>
      </c>
      <c r="I375" s="398">
        <v>-0.16976357723909299</v>
      </c>
      <c r="J375" s="398"/>
      <c r="K375" s="399"/>
      <c r="L375" s="400">
        <v>1212707.9040000001</v>
      </c>
      <c r="M375" s="401">
        <v>-611183.04000000015</v>
      </c>
      <c r="N375" s="402"/>
      <c r="O375" s="400">
        <v>540161.46400000004</v>
      </c>
      <c r="P375" s="401">
        <v>61363.399999999907</v>
      </c>
      <c r="R375" s="403">
        <v>546358.68700000003</v>
      </c>
      <c r="S375" s="403">
        <v>570098.15700000001</v>
      </c>
      <c r="T375" s="59">
        <v>539910.57700000005</v>
      </c>
      <c r="U375" s="59">
        <v>363016.09700000001</v>
      </c>
      <c r="V375" s="59">
        <v>347383.93699999998</v>
      </c>
      <c r="W375" s="59">
        <v>337637.054</v>
      </c>
      <c r="X375" s="59">
        <v>424575.60399999999</v>
      </c>
      <c r="Y375" s="59">
        <v>239290.66399999999</v>
      </c>
      <c r="Z375" s="59">
        <v>613942.15399999998</v>
      </c>
      <c r="AA375" s="59">
        <v>856905.01399999997</v>
      </c>
      <c r="AB375" s="59">
        <v>1158861.7039999999</v>
      </c>
      <c r="AC375" s="59">
        <v>1212707.9040000001</v>
      </c>
      <c r="AD375" s="59">
        <v>724522.37399999995</v>
      </c>
      <c r="AE375" s="403">
        <v>524655.14399999997</v>
      </c>
      <c r="AF375" s="59">
        <v>548631.78399999999</v>
      </c>
      <c r="AG375" s="59">
        <v>518510.14399999997</v>
      </c>
      <c r="AH375" s="59">
        <v>495349.78399999999</v>
      </c>
      <c r="AI375" s="59">
        <v>385950.82400000002</v>
      </c>
      <c r="AJ375" s="59">
        <v>202876.41399999999</v>
      </c>
      <c r="AK375" s="59">
        <v>284715.91399999999</v>
      </c>
      <c r="AL375" s="59">
        <v>283451.53399999999</v>
      </c>
      <c r="AM375" s="59">
        <v>2544776.2239999999</v>
      </c>
      <c r="AN375" s="59">
        <v>540161.46400000004</v>
      </c>
      <c r="AO375" s="59">
        <v>601524.86399999994</v>
      </c>
      <c r="AP375" s="404">
        <v>672730.64399999997</v>
      </c>
      <c r="AQ375" s="397"/>
    </row>
    <row r="376" spans="1:43" outlineLevel="3">
      <c r="A376" s="46" t="s">
        <v>2595</v>
      </c>
      <c r="B376" s="47" t="s">
        <v>2596</v>
      </c>
      <c r="C376" s="48" t="s">
        <v>2597</v>
      </c>
      <c r="D376" s="49"/>
      <c r="E376" s="50"/>
      <c r="F376" s="397">
        <v>0</v>
      </c>
      <c r="G376" s="397">
        <v>0</v>
      </c>
      <c r="H376" s="59">
        <v>0</v>
      </c>
      <c r="I376" s="398">
        <v>0</v>
      </c>
      <c r="J376" s="398"/>
      <c r="K376" s="399"/>
      <c r="L376" s="400">
        <v>0</v>
      </c>
      <c r="M376" s="401">
        <v>0</v>
      </c>
      <c r="N376" s="402"/>
      <c r="O376" s="400">
        <v>-400.1</v>
      </c>
      <c r="P376" s="401">
        <v>400.1</v>
      </c>
      <c r="R376" s="403">
        <v>0</v>
      </c>
      <c r="S376" s="403">
        <v>0</v>
      </c>
      <c r="T376" s="59">
        <v>344.76</v>
      </c>
      <c r="U376" s="59">
        <v>0</v>
      </c>
      <c r="V376" s="59">
        <v>0</v>
      </c>
      <c r="W376" s="59">
        <v>0</v>
      </c>
      <c r="X376" s="59">
        <v>0</v>
      </c>
      <c r="Y376" s="59">
        <v>0</v>
      </c>
      <c r="Z376" s="59">
        <v>0</v>
      </c>
      <c r="AA376" s="59">
        <v>0</v>
      </c>
      <c r="AB376" s="59">
        <v>0</v>
      </c>
      <c r="AC376" s="59">
        <v>0</v>
      </c>
      <c r="AD376" s="59">
        <v>0</v>
      </c>
      <c r="AE376" s="403">
        <v>0</v>
      </c>
      <c r="AF376" s="59">
        <v>0</v>
      </c>
      <c r="AG376" s="59">
        <v>0</v>
      </c>
      <c r="AH376" s="59">
        <v>0</v>
      </c>
      <c r="AI376" s="59">
        <v>0</v>
      </c>
      <c r="AJ376" s="59">
        <v>0</v>
      </c>
      <c r="AK376" s="59">
        <v>0</v>
      </c>
      <c r="AL376" s="59">
        <v>0</v>
      </c>
      <c r="AM376" s="59">
        <v>0</v>
      </c>
      <c r="AN376" s="59">
        <v>-400.1</v>
      </c>
      <c r="AO376" s="59">
        <v>0</v>
      </c>
      <c r="AP376" s="404">
        <v>0</v>
      </c>
      <c r="AQ376" s="397"/>
    </row>
    <row r="377" spans="1:43" outlineLevel="3">
      <c r="A377" s="46" t="s">
        <v>2598</v>
      </c>
      <c r="B377" s="47" t="s">
        <v>2599</v>
      </c>
      <c r="C377" s="48" t="s">
        <v>2600</v>
      </c>
      <c r="D377" s="49"/>
      <c r="E377" s="50"/>
      <c r="F377" s="397">
        <v>858620.14</v>
      </c>
      <c r="G377" s="397">
        <v>1095197.54</v>
      </c>
      <c r="H377" s="59">
        <v>-236577.40000000002</v>
      </c>
      <c r="I377" s="398">
        <v>-0.2160134508702421</v>
      </c>
      <c r="J377" s="398"/>
      <c r="K377" s="399"/>
      <c r="L377" s="400">
        <v>925755.42</v>
      </c>
      <c r="M377" s="401">
        <v>-67135.280000000028</v>
      </c>
      <c r="N377" s="402"/>
      <c r="O377" s="400">
        <v>867747.85</v>
      </c>
      <c r="P377" s="401">
        <v>-9127.7099999999627</v>
      </c>
      <c r="R377" s="403">
        <v>832560.95000000007</v>
      </c>
      <c r="S377" s="403">
        <v>953054.70000000007</v>
      </c>
      <c r="T377" s="59">
        <v>890841.73</v>
      </c>
      <c r="U377" s="59">
        <v>839918.14</v>
      </c>
      <c r="V377" s="59">
        <v>844137.61</v>
      </c>
      <c r="W377" s="59">
        <v>728256.6</v>
      </c>
      <c r="X377" s="59">
        <v>794844.23</v>
      </c>
      <c r="Y377" s="59">
        <v>879566.97</v>
      </c>
      <c r="Z377" s="59">
        <v>905892.93</v>
      </c>
      <c r="AA377" s="59">
        <v>929342.96</v>
      </c>
      <c r="AB377" s="59">
        <v>944383.43</v>
      </c>
      <c r="AC377" s="59">
        <v>925755.42</v>
      </c>
      <c r="AD377" s="59">
        <v>1095197.54</v>
      </c>
      <c r="AE377" s="403">
        <v>1146092.1400000001</v>
      </c>
      <c r="AF377" s="59">
        <v>1073665.1599999999</v>
      </c>
      <c r="AG377" s="59">
        <v>996141.46</v>
      </c>
      <c r="AH377" s="59">
        <v>984403.44000000006</v>
      </c>
      <c r="AI377" s="59">
        <v>890238.23</v>
      </c>
      <c r="AJ377" s="59">
        <v>917262.03</v>
      </c>
      <c r="AK377" s="59">
        <v>914987.64</v>
      </c>
      <c r="AL377" s="59">
        <v>856704.31</v>
      </c>
      <c r="AM377" s="59">
        <v>872440.1</v>
      </c>
      <c r="AN377" s="59">
        <v>867747.85</v>
      </c>
      <c r="AO377" s="59">
        <v>858620.14</v>
      </c>
      <c r="AP377" s="404">
        <v>858620.14</v>
      </c>
      <c r="AQ377" s="397"/>
    </row>
    <row r="378" spans="1:43" outlineLevel="3">
      <c r="A378" s="46" t="s">
        <v>2601</v>
      </c>
      <c r="B378" s="47" t="s">
        <v>2602</v>
      </c>
      <c r="C378" s="48" t="s">
        <v>2603</v>
      </c>
      <c r="D378" s="49"/>
      <c r="E378" s="50"/>
      <c r="F378" s="397">
        <v>0</v>
      </c>
      <c r="G378" s="397">
        <v>0</v>
      </c>
      <c r="H378" s="59">
        <v>0</v>
      </c>
      <c r="I378" s="398">
        <v>0</v>
      </c>
      <c r="J378" s="398"/>
      <c r="K378" s="399"/>
      <c r="L378" s="400">
        <v>32677</v>
      </c>
      <c r="M378" s="401">
        <v>-32677</v>
      </c>
      <c r="N378" s="402"/>
      <c r="O378" s="400">
        <v>0</v>
      </c>
      <c r="P378" s="401">
        <v>0</v>
      </c>
      <c r="R378" s="403">
        <v>0</v>
      </c>
      <c r="S378" s="403">
        <v>359427</v>
      </c>
      <c r="T378" s="59">
        <v>326752</v>
      </c>
      <c r="U378" s="59">
        <v>294077</v>
      </c>
      <c r="V378" s="59">
        <v>261402</v>
      </c>
      <c r="W378" s="59">
        <v>228727</v>
      </c>
      <c r="X378" s="59">
        <v>196052</v>
      </c>
      <c r="Y378" s="59">
        <v>163377</v>
      </c>
      <c r="Z378" s="59">
        <v>130702</v>
      </c>
      <c r="AA378" s="59">
        <v>98027</v>
      </c>
      <c r="AB378" s="59">
        <v>65352</v>
      </c>
      <c r="AC378" s="59">
        <v>32677</v>
      </c>
      <c r="AD378" s="59">
        <v>0</v>
      </c>
      <c r="AE378" s="403">
        <v>0</v>
      </c>
      <c r="AF378" s="59">
        <v>0</v>
      </c>
      <c r="AG378" s="59">
        <v>0</v>
      </c>
      <c r="AH378" s="59">
        <v>0</v>
      </c>
      <c r="AI378" s="59">
        <v>0</v>
      </c>
      <c r="AJ378" s="59">
        <v>0</v>
      </c>
      <c r="AK378" s="59">
        <v>0</v>
      </c>
      <c r="AL378" s="59">
        <v>0</v>
      </c>
      <c r="AM378" s="59">
        <v>0</v>
      </c>
      <c r="AN378" s="59">
        <v>0</v>
      </c>
      <c r="AO378" s="59">
        <v>0</v>
      </c>
      <c r="AP378" s="404">
        <v>0</v>
      </c>
      <c r="AQ378" s="397"/>
    </row>
    <row r="379" spans="1:43" outlineLevel="3">
      <c r="A379" s="46" t="s">
        <v>2604</v>
      </c>
      <c r="B379" s="47" t="s">
        <v>2605</v>
      </c>
      <c r="C379" s="48" t="s">
        <v>2603</v>
      </c>
      <c r="D379" s="49"/>
      <c r="E379" s="50"/>
      <c r="F379" s="397">
        <v>40563</v>
      </c>
      <c r="G379" s="397">
        <v>0</v>
      </c>
      <c r="H379" s="59">
        <v>40563</v>
      </c>
      <c r="I379" s="398" t="s">
        <v>157</v>
      </c>
      <c r="J379" s="398"/>
      <c r="K379" s="399"/>
      <c r="L379" s="400">
        <v>0</v>
      </c>
      <c r="M379" s="401">
        <v>40563</v>
      </c>
      <c r="N379" s="402"/>
      <c r="O379" s="400">
        <v>81130</v>
      </c>
      <c r="P379" s="401">
        <v>-40567</v>
      </c>
      <c r="R379" s="403">
        <v>0</v>
      </c>
      <c r="S379" s="403"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9">
        <v>0</v>
      </c>
      <c r="AB379" s="59">
        <v>0</v>
      </c>
      <c r="AC379" s="59">
        <v>0</v>
      </c>
      <c r="AD379" s="59">
        <v>0</v>
      </c>
      <c r="AE379" s="403">
        <v>446233</v>
      </c>
      <c r="AF379" s="59">
        <v>405666</v>
      </c>
      <c r="AG379" s="59">
        <v>365099</v>
      </c>
      <c r="AH379" s="59">
        <v>324532</v>
      </c>
      <c r="AI379" s="59">
        <v>283965</v>
      </c>
      <c r="AJ379" s="59">
        <v>243398</v>
      </c>
      <c r="AK379" s="59">
        <v>202831</v>
      </c>
      <c r="AL379" s="59">
        <v>162264</v>
      </c>
      <c r="AM379" s="59">
        <v>121697</v>
      </c>
      <c r="AN379" s="59">
        <v>81130</v>
      </c>
      <c r="AO379" s="59">
        <v>40563</v>
      </c>
      <c r="AP379" s="404">
        <v>40563</v>
      </c>
      <c r="AQ379" s="397"/>
    </row>
    <row r="380" spans="1:43" outlineLevel="3">
      <c r="A380" s="46" t="s">
        <v>2606</v>
      </c>
      <c r="B380" s="47" t="s">
        <v>2607</v>
      </c>
      <c r="C380" s="48" t="s">
        <v>2608</v>
      </c>
      <c r="D380" s="49"/>
      <c r="E380" s="50"/>
      <c r="F380" s="397">
        <v>-443489.19</v>
      </c>
      <c r="G380" s="397">
        <v>0</v>
      </c>
      <c r="H380" s="59">
        <v>-443489.19</v>
      </c>
      <c r="I380" s="398" t="s">
        <v>157</v>
      </c>
      <c r="J380" s="398"/>
      <c r="K380" s="399"/>
      <c r="L380" s="400">
        <v>-254350.94</v>
      </c>
      <c r="M380" s="401">
        <v>-189138.25</v>
      </c>
      <c r="N380" s="402"/>
      <c r="O380" s="400">
        <v>473670.07</v>
      </c>
      <c r="P380" s="401">
        <v>-917159.26</v>
      </c>
      <c r="R380" s="403">
        <v>0</v>
      </c>
      <c r="S380" s="403">
        <v>-94033.35</v>
      </c>
      <c r="T380" s="59">
        <v>238718.15</v>
      </c>
      <c r="U380" s="59">
        <v>0</v>
      </c>
      <c r="V380" s="59">
        <v>-67633.350000000006</v>
      </c>
      <c r="W380" s="59">
        <v>-304702.26</v>
      </c>
      <c r="X380" s="59">
        <v>0</v>
      </c>
      <c r="Y380" s="59">
        <v>-54886.6</v>
      </c>
      <c r="Z380" s="59">
        <v>-601518.21</v>
      </c>
      <c r="AA380" s="59">
        <v>0</v>
      </c>
      <c r="AB380" s="59">
        <v>3681.78</v>
      </c>
      <c r="AC380" s="59">
        <v>-254350.94</v>
      </c>
      <c r="AD380" s="59">
        <v>0</v>
      </c>
      <c r="AE380" s="403">
        <v>-228142.49</v>
      </c>
      <c r="AF380" s="59">
        <v>-547595.93000000005</v>
      </c>
      <c r="AG380" s="59">
        <v>0</v>
      </c>
      <c r="AH380" s="59">
        <v>-73634.990000000005</v>
      </c>
      <c r="AI380" s="59">
        <v>-414119.08</v>
      </c>
      <c r="AJ380" s="59">
        <v>0</v>
      </c>
      <c r="AK380" s="59">
        <v>-77334.990000000005</v>
      </c>
      <c r="AL380" s="59">
        <v>7133.72</v>
      </c>
      <c r="AM380" s="59">
        <v>0</v>
      </c>
      <c r="AN380" s="59">
        <v>473670.07</v>
      </c>
      <c r="AO380" s="59">
        <v>-443489.19</v>
      </c>
      <c r="AP380" s="404">
        <v>521099.31</v>
      </c>
      <c r="AQ380" s="397"/>
    </row>
    <row r="381" spans="1:43" outlineLevel="3">
      <c r="A381" s="46" t="s">
        <v>2609</v>
      </c>
      <c r="B381" s="47" t="s">
        <v>2610</v>
      </c>
      <c r="C381" s="48" t="s">
        <v>2611</v>
      </c>
      <c r="D381" s="49"/>
      <c r="E381" s="50"/>
      <c r="F381" s="397">
        <v>0</v>
      </c>
      <c r="G381" s="397">
        <v>0</v>
      </c>
      <c r="H381" s="59">
        <v>0</v>
      </c>
      <c r="I381" s="398">
        <v>0</v>
      </c>
      <c r="J381" s="398"/>
      <c r="K381" s="399"/>
      <c r="L381" s="400">
        <v>0</v>
      </c>
      <c r="M381" s="401">
        <v>0</v>
      </c>
      <c r="N381" s="402"/>
      <c r="O381" s="400">
        <v>0</v>
      </c>
      <c r="P381" s="401">
        <v>0</v>
      </c>
      <c r="R381" s="403">
        <v>0</v>
      </c>
      <c r="S381" s="403">
        <v>0</v>
      </c>
      <c r="T381" s="59">
        <v>0</v>
      </c>
      <c r="U381" s="59">
        <v>0</v>
      </c>
      <c r="V381" s="59">
        <v>0</v>
      </c>
      <c r="W381" s="59">
        <v>0</v>
      </c>
      <c r="X381" s="59">
        <v>0</v>
      </c>
      <c r="Y381" s="59">
        <v>0</v>
      </c>
      <c r="Z381" s="59">
        <v>0</v>
      </c>
      <c r="AA381" s="59">
        <v>0</v>
      </c>
      <c r="AB381" s="59">
        <v>0</v>
      </c>
      <c r="AC381" s="59">
        <v>0</v>
      </c>
      <c r="AD381" s="59">
        <v>0</v>
      </c>
      <c r="AE381" s="403">
        <v>0</v>
      </c>
      <c r="AF381" s="59">
        <v>0</v>
      </c>
      <c r="AG381" s="59">
        <v>0</v>
      </c>
      <c r="AH381" s="59">
        <v>0</v>
      </c>
      <c r="AI381" s="59">
        <v>0</v>
      </c>
      <c r="AJ381" s="59">
        <v>0</v>
      </c>
      <c r="AK381" s="59">
        <v>0</v>
      </c>
      <c r="AL381" s="59">
        <v>0</v>
      </c>
      <c r="AM381" s="59">
        <v>0</v>
      </c>
      <c r="AN381" s="59">
        <v>0</v>
      </c>
      <c r="AO381" s="59">
        <v>0</v>
      </c>
      <c r="AP381" s="404">
        <v>276895.22000000003</v>
      </c>
      <c r="AQ381" s="397"/>
    </row>
    <row r="382" spans="1:43" outlineLevel="3">
      <c r="A382" s="46" t="s">
        <v>2612</v>
      </c>
      <c r="B382" s="47" t="s">
        <v>2613</v>
      </c>
      <c r="C382" s="48" t="s">
        <v>2614</v>
      </c>
      <c r="D382" s="49"/>
      <c r="E382" s="50"/>
      <c r="F382" s="397">
        <v>361118.49</v>
      </c>
      <c r="G382" s="397">
        <v>116117.05</v>
      </c>
      <c r="H382" s="59">
        <v>245001.44</v>
      </c>
      <c r="I382" s="398">
        <v>2.1099523282756496</v>
      </c>
      <c r="J382" s="398"/>
      <c r="K382" s="399"/>
      <c r="L382" s="400">
        <v>122568</v>
      </c>
      <c r="M382" s="401">
        <v>238550.49</v>
      </c>
      <c r="N382" s="402"/>
      <c r="O382" s="400">
        <v>369027.97000000003</v>
      </c>
      <c r="P382" s="401">
        <v>-7909.4800000000396</v>
      </c>
      <c r="R382" s="403">
        <v>173844.08000000002</v>
      </c>
      <c r="S382" s="403">
        <v>187077.5</v>
      </c>
      <c r="T382" s="59">
        <v>180626.55000000002</v>
      </c>
      <c r="U382" s="59">
        <v>174175.6</v>
      </c>
      <c r="V382" s="59">
        <v>167724.65</v>
      </c>
      <c r="W382" s="59">
        <v>161273.70000000001</v>
      </c>
      <c r="X382" s="59">
        <v>154822.75</v>
      </c>
      <c r="Y382" s="59">
        <v>148371.80000000002</v>
      </c>
      <c r="Z382" s="59">
        <v>141920.85</v>
      </c>
      <c r="AA382" s="59">
        <v>135469.9</v>
      </c>
      <c r="AB382" s="59">
        <v>129018.95</v>
      </c>
      <c r="AC382" s="59">
        <v>122568</v>
      </c>
      <c r="AD382" s="59">
        <v>116117.05</v>
      </c>
      <c r="AE382" s="403">
        <v>103701.03</v>
      </c>
      <c r="AF382" s="59">
        <v>97600.97</v>
      </c>
      <c r="AG382" s="59">
        <v>88069.61</v>
      </c>
      <c r="AH382" s="59">
        <v>437623.93</v>
      </c>
      <c r="AI382" s="59">
        <v>429203.82</v>
      </c>
      <c r="AJ382" s="59">
        <v>420783.71</v>
      </c>
      <c r="AK382" s="59">
        <v>412363.60000000003</v>
      </c>
      <c r="AL382" s="59">
        <v>403943.49</v>
      </c>
      <c r="AM382" s="59">
        <v>395523.38</v>
      </c>
      <c r="AN382" s="59">
        <v>369027.97000000003</v>
      </c>
      <c r="AO382" s="59">
        <v>361118.49</v>
      </c>
      <c r="AP382" s="404">
        <v>361118.49</v>
      </c>
      <c r="AQ382" s="397"/>
    </row>
    <row r="383" spans="1:43" outlineLevel="3">
      <c r="A383" s="46" t="s">
        <v>2615</v>
      </c>
      <c r="B383" s="47" t="s">
        <v>2616</v>
      </c>
      <c r="C383" s="48" t="s">
        <v>2617</v>
      </c>
      <c r="D383" s="49"/>
      <c r="E383" s="50"/>
      <c r="F383" s="397">
        <v>0</v>
      </c>
      <c r="G383" s="397">
        <v>0</v>
      </c>
      <c r="H383" s="59">
        <v>0</v>
      </c>
      <c r="I383" s="398">
        <v>0</v>
      </c>
      <c r="J383" s="398"/>
      <c r="K383" s="399"/>
      <c r="L383" s="400">
        <v>0</v>
      </c>
      <c r="M383" s="401">
        <v>0</v>
      </c>
      <c r="N383" s="402"/>
      <c r="O383" s="400">
        <v>0</v>
      </c>
      <c r="P383" s="401">
        <v>0</v>
      </c>
      <c r="R383" s="403">
        <v>63.187000000000005</v>
      </c>
      <c r="S383" s="403"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9">
        <v>0</v>
      </c>
      <c r="AB383" s="59">
        <v>0</v>
      </c>
      <c r="AC383" s="59">
        <v>0</v>
      </c>
      <c r="AD383" s="59">
        <v>0</v>
      </c>
      <c r="AE383" s="403">
        <v>0</v>
      </c>
      <c r="AF383" s="59">
        <v>0</v>
      </c>
      <c r="AG383" s="59">
        <v>0</v>
      </c>
      <c r="AH383" s="59">
        <v>0</v>
      </c>
      <c r="AI383" s="59">
        <v>0</v>
      </c>
      <c r="AJ383" s="59">
        <v>0</v>
      </c>
      <c r="AK383" s="59">
        <v>0</v>
      </c>
      <c r="AL383" s="59">
        <v>0</v>
      </c>
      <c r="AM383" s="59">
        <v>0</v>
      </c>
      <c r="AN383" s="59">
        <v>0</v>
      </c>
      <c r="AO383" s="59">
        <v>0</v>
      </c>
      <c r="AP383" s="404">
        <v>0</v>
      </c>
      <c r="AQ383" s="397"/>
    </row>
    <row r="384" spans="1:43" outlineLevel="3">
      <c r="A384" s="46" t="s">
        <v>2618</v>
      </c>
      <c r="B384" s="47" t="s">
        <v>2619</v>
      </c>
      <c r="C384" s="48" t="s">
        <v>2620</v>
      </c>
      <c r="D384" s="49"/>
      <c r="E384" s="50"/>
      <c r="F384" s="397">
        <v>86775.540000000008</v>
      </c>
      <c r="G384" s="397">
        <v>48571.6</v>
      </c>
      <c r="H384" s="59">
        <v>38203.94000000001</v>
      </c>
      <c r="I384" s="398">
        <v>0.78654892982730673</v>
      </c>
      <c r="J384" s="398"/>
      <c r="K384" s="399"/>
      <c r="L384" s="400">
        <v>48571.6</v>
      </c>
      <c r="M384" s="401">
        <v>38203.94000000001</v>
      </c>
      <c r="N384" s="402"/>
      <c r="O384" s="400">
        <v>18639.75</v>
      </c>
      <c r="P384" s="401">
        <v>68135.790000000008</v>
      </c>
      <c r="R384" s="403">
        <v>133794.01</v>
      </c>
      <c r="S384" s="403">
        <v>64908.73</v>
      </c>
      <c r="T384" s="59">
        <v>28132.639999999999</v>
      </c>
      <c r="U384" s="59">
        <v>28132.639999999999</v>
      </c>
      <c r="V384" s="59">
        <v>28132.639999999999</v>
      </c>
      <c r="W384" s="59">
        <v>9132.2000000000007</v>
      </c>
      <c r="X384" s="59">
        <v>9132.2000000000007</v>
      </c>
      <c r="Y384" s="59">
        <v>9132.2000000000007</v>
      </c>
      <c r="Z384" s="59">
        <v>34954.19</v>
      </c>
      <c r="AA384" s="59">
        <v>56963.53</v>
      </c>
      <c r="AB384" s="59">
        <v>159509.13</v>
      </c>
      <c r="AC384" s="59">
        <v>48571.6</v>
      </c>
      <c r="AD384" s="59">
        <v>48571.6</v>
      </c>
      <c r="AE384" s="403">
        <v>116529.03</v>
      </c>
      <c r="AF384" s="59">
        <v>0</v>
      </c>
      <c r="AG384" s="59">
        <v>6068.27</v>
      </c>
      <c r="AH384" s="59">
        <v>41806.270000000004</v>
      </c>
      <c r="AI384" s="59">
        <v>0</v>
      </c>
      <c r="AJ384" s="59">
        <v>0</v>
      </c>
      <c r="AK384" s="59">
        <v>0</v>
      </c>
      <c r="AL384" s="59">
        <v>0</v>
      </c>
      <c r="AM384" s="59">
        <v>18639.75</v>
      </c>
      <c r="AN384" s="59">
        <v>18639.75</v>
      </c>
      <c r="AO384" s="59">
        <v>86775.540000000008</v>
      </c>
      <c r="AP384" s="404">
        <v>86775.540000000008</v>
      </c>
      <c r="AQ384" s="397"/>
    </row>
    <row r="385" spans="1:43">
      <c r="A385" s="228" t="s">
        <v>2621</v>
      </c>
      <c r="B385" s="476" t="s">
        <v>2622</v>
      </c>
      <c r="C385" s="525" t="s">
        <v>2623</v>
      </c>
      <c r="D385" s="229"/>
      <c r="E385" s="245"/>
      <c r="F385" s="232">
        <v>547595.5</v>
      </c>
      <c r="G385" s="232">
        <v>0</v>
      </c>
      <c r="H385" s="473">
        <v>547595.5</v>
      </c>
      <c r="I385" s="144" t="s">
        <v>157</v>
      </c>
      <c r="J385" s="496"/>
      <c r="K385" s="497"/>
      <c r="L385" s="473">
        <v>728787.5</v>
      </c>
      <c r="M385" s="475">
        <v>-181192</v>
      </c>
      <c r="N385" s="468"/>
      <c r="O385" s="473">
        <v>547595.5</v>
      </c>
      <c r="P385" s="475">
        <v>0</v>
      </c>
      <c r="Q385" s="478"/>
      <c r="R385" s="469">
        <v>0</v>
      </c>
      <c r="S385" s="469">
        <v>0</v>
      </c>
      <c r="T385" s="232">
        <v>0</v>
      </c>
      <c r="U385" s="232">
        <v>0</v>
      </c>
      <c r="V385" s="232">
        <v>0</v>
      </c>
      <c r="W385" s="232">
        <v>0</v>
      </c>
      <c r="X385" s="232">
        <v>1457575</v>
      </c>
      <c r="Y385" s="232">
        <v>1457575</v>
      </c>
      <c r="Z385" s="232">
        <v>1457575</v>
      </c>
      <c r="AA385" s="232">
        <v>728787.5</v>
      </c>
      <c r="AB385" s="232">
        <v>728787.5</v>
      </c>
      <c r="AC385" s="232">
        <v>728787.5</v>
      </c>
      <c r="AD385" s="232">
        <v>0</v>
      </c>
      <c r="AE385" s="469">
        <v>0</v>
      </c>
      <c r="AF385" s="232">
        <v>0</v>
      </c>
      <c r="AG385" s="232">
        <v>0</v>
      </c>
      <c r="AH385" s="232">
        <v>0</v>
      </c>
      <c r="AI385" s="232">
        <v>0</v>
      </c>
      <c r="AJ385" s="232">
        <v>1095191</v>
      </c>
      <c r="AK385" s="232">
        <v>1095191</v>
      </c>
      <c r="AL385" s="232">
        <v>1095191</v>
      </c>
      <c r="AM385" s="232">
        <v>547595.5</v>
      </c>
      <c r="AN385" s="232">
        <v>547595.5</v>
      </c>
      <c r="AO385" s="232">
        <v>547595.5</v>
      </c>
      <c r="AP385" s="470">
        <v>547595.5</v>
      </c>
    </row>
    <row r="386" spans="1:43" outlineLevel="2">
      <c r="A386" s="228" t="s">
        <v>2624</v>
      </c>
      <c r="B386" s="476" t="s">
        <v>2625</v>
      </c>
      <c r="C386" s="525" t="s">
        <v>2626</v>
      </c>
      <c r="D386" s="229"/>
      <c r="E386" s="245"/>
      <c r="F386" s="232">
        <v>51050.41</v>
      </c>
      <c r="G386" s="232">
        <v>0</v>
      </c>
      <c r="H386" s="473">
        <v>51050.41</v>
      </c>
      <c r="I386" s="144" t="s">
        <v>157</v>
      </c>
      <c r="J386" s="496"/>
      <c r="K386" s="497"/>
      <c r="L386" s="473">
        <v>0</v>
      </c>
      <c r="M386" s="475">
        <v>51050.41</v>
      </c>
      <c r="N386" s="468"/>
      <c r="O386" s="473">
        <v>48887.71</v>
      </c>
      <c r="P386" s="475">
        <v>2162.7000000000044</v>
      </c>
      <c r="Q386" s="478"/>
      <c r="R386" s="469">
        <v>0</v>
      </c>
      <c r="S386" s="469">
        <v>0</v>
      </c>
      <c r="T386" s="232">
        <v>0</v>
      </c>
      <c r="U386" s="232">
        <v>0</v>
      </c>
      <c r="V386" s="232">
        <v>0</v>
      </c>
      <c r="W386" s="232">
        <v>0</v>
      </c>
      <c r="X386" s="232">
        <v>0</v>
      </c>
      <c r="Y386" s="232">
        <v>0</v>
      </c>
      <c r="Z386" s="232">
        <v>0</v>
      </c>
      <c r="AA386" s="232">
        <v>0</v>
      </c>
      <c r="AB386" s="232">
        <v>0</v>
      </c>
      <c r="AC386" s="232">
        <v>0</v>
      </c>
      <c r="AD386" s="232">
        <v>0</v>
      </c>
      <c r="AE386" s="469">
        <v>0</v>
      </c>
      <c r="AF386" s="232">
        <v>23798.43</v>
      </c>
      <c r="AG386" s="232">
        <v>33947.19</v>
      </c>
      <c r="AH386" s="232">
        <v>37354.28</v>
      </c>
      <c r="AI386" s="232">
        <v>43924.86</v>
      </c>
      <c r="AJ386" s="232">
        <v>67134.09</v>
      </c>
      <c r="AK386" s="232">
        <v>73308.160000000003</v>
      </c>
      <c r="AL386" s="232">
        <v>71784.820000000007</v>
      </c>
      <c r="AM386" s="232">
        <v>53497.270000000004</v>
      </c>
      <c r="AN386" s="232">
        <v>48887.71</v>
      </c>
      <c r="AO386" s="232">
        <v>51050.41</v>
      </c>
      <c r="AP386" s="470">
        <v>0</v>
      </c>
    </row>
    <row r="387" spans="1:43">
      <c r="A387" s="228" t="s">
        <v>2627</v>
      </c>
      <c r="B387" s="476" t="s">
        <v>2628</v>
      </c>
      <c r="C387" s="525" t="s">
        <v>2629</v>
      </c>
      <c r="D387" s="229"/>
      <c r="E387" s="245"/>
      <c r="F387" s="232">
        <v>-6978.24</v>
      </c>
      <c r="G387" s="232">
        <v>-6978.24</v>
      </c>
      <c r="H387" s="473">
        <v>0</v>
      </c>
      <c r="I387" s="144">
        <v>0</v>
      </c>
      <c r="J387" s="496"/>
      <c r="K387" s="497"/>
      <c r="L387" s="473">
        <v>-6978.24</v>
      </c>
      <c r="M387" s="475">
        <v>0</v>
      </c>
      <c r="N387" s="468"/>
      <c r="O387" s="473">
        <v>-6978.24</v>
      </c>
      <c r="P387" s="475">
        <v>0</v>
      </c>
      <c r="Q387" s="478"/>
      <c r="R387" s="469">
        <v>-6978.24</v>
      </c>
      <c r="S387" s="469">
        <v>-6978.24</v>
      </c>
      <c r="T387" s="232">
        <v>-6978.24</v>
      </c>
      <c r="U387" s="232">
        <v>-6978.24</v>
      </c>
      <c r="V387" s="232">
        <v>-6978.24</v>
      </c>
      <c r="W387" s="232">
        <v>-6978.24</v>
      </c>
      <c r="X387" s="232">
        <v>-6978.24</v>
      </c>
      <c r="Y387" s="232">
        <v>-6978.24</v>
      </c>
      <c r="Z387" s="232">
        <v>-6978.24</v>
      </c>
      <c r="AA387" s="232">
        <v>-6978.24</v>
      </c>
      <c r="AB387" s="232">
        <v>-6978.24</v>
      </c>
      <c r="AC387" s="232">
        <v>-6978.24</v>
      </c>
      <c r="AD387" s="232">
        <v>-6978.24</v>
      </c>
      <c r="AE387" s="469">
        <v>-6978.24</v>
      </c>
      <c r="AF387" s="232">
        <v>-6978.24</v>
      </c>
      <c r="AG387" s="232">
        <v>-6978.24</v>
      </c>
      <c r="AH387" s="232">
        <v>-6978.24</v>
      </c>
      <c r="AI387" s="232">
        <v>-6978.24</v>
      </c>
      <c r="AJ387" s="232">
        <v>-6978.24</v>
      </c>
      <c r="AK387" s="232">
        <v>-6978.24</v>
      </c>
      <c r="AL387" s="232">
        <v>-6978.24</v>
      </c>
      <c r="AM387" s="232">
        <v>-6978.24</v>
      </c>
      <c r="AN387" s="232">
        <v>-6978.24</v>
      </c>
      <c r="AO387" s="232">
        <v>-6978.24</v>
      </c>
      <c r="AP387" s="470">
        <v>-6978.24</v>
      </c>
    </row>
    <row r="388" spans="1:43" outlineLevel="2">
      <c r="A388" s="228" t="s">
        <v>2630</v>
      </c>
      <c r="B388" s="476" t="s">
        <v>1616</v>
      </c>
      <c r="C388" s="525" t="s">
        <v>2631</v>
      </c>
      <c r="D388" s="229"/>
      <c r="E388" s="245"/>
      <c r="F388" s="232">
        <v>5028072.6339999996</v>
      </c>
      <c r="G388" s="232">
        <v>22532958.194000006</v>
      </c>
      <c r="H388" s="473">
        <v>-17504885.560000006</v>
      </c>
      <c r="I388" s="144">
        <v>-0.77685696699429119</v>
      </c>
      <c r="J388" s="496"/>
      <c r="K388" s="497"/>
      <c r="L388" s="473">
        <v>5728034.6239999998</v>
      </c>
      <c r="M388" s="475">
        <v>-699961.99000000022</v>
      </c>
      <c r="N388" s="468"/>
      <c r="O388" s="473">
        <v>7371541.9239999996</v>
      </c>
      <c r="P388" s="475">
        <v>-2343469.29</v>
      </c>
      <c r="Q388" s="478"/>
      <c r="R388" s="469">
        <v>22094038.943999998</v>
      </c>
      <c r="S388" s="469">
        <v>19761617.877</v>
      </c>
      <c r="T388" s="232">
        <v>18442187.497000005</v>
      </c>
      <c r="U388" s="232">
        <v>16453383.026999999</v>
      </c>
      <c r="V388" s="232">
        <v>14851559.827000001</v>
      </c>
      <c r="W388" s="232">
        <v>12946535.463999998</v>
      </c>
      <c r="X388" s="232">
        <v>13342085.944</v>
      </c>
      <c r="Y388" s="232">
        <v>11667890.744000001</v>
      </c>
      <c r="Z388" s="232">
        <v>10032282.983999999</v>
      </c>
      <c r="AA388" s="232">
        <v>8672360.6340000015</v>
      </c>
      <c r="AB388" s="232">
        <v>7577445.2139999997</v>
      </c>
      <c r="AC388" s="232">
        <v>5728034.6239999998</v>
      </c>
      <c r="AD388" s="232">
        <v>22532958.194000006</v>
      </c>
      <c r="AE388" s="469">
        <v>20015593.144000009</v>
      </c>
      <c r="AF388" s="232">
        <v>17989801.013999999</v>
      </c>
      <c r="AG388" s="232">
        <v>16899139.274</v>
      </c>
      <c r="AH388" s="232">
        <v>15636218.833999997</v>
      </c>
      <c r="AI388" s="232">
        <v>13508087.254000001</v>
      </c>
      <c r="AJ388" s="232">
        <v>13339002.854</v>
      </c>
      <c r="AK388" s="232">
        <v>11851938.834000001</v>
      </c>
      <c r="AL388" s="232">
        <v>10324362.384000001</v>
      </c>
      <c r="AM388" s="232">
        <v>10482200.313999999</v>
      </c>
      <c r="AN388" s="232">
        <v>7371541.9239999996</v>
      </c>
      <c r="AO388" s="232">
        <v>5028072.6339999996</v>
      </c>
      <c r="AP388" s="470">
        <v>6289711.7239999995</v>
      </c>
    </row>
    <row r="389" spans="1:43">
      <c r="A389" s="228"/>
      <c r="B389" s="476"/>
      <c r="C389" s="525"/>
      <c r="D389" s="229"/>
      <c r="E389" s="245"/>
      <c r="F389" s="232"/>
      <c r="G389" s="232"/>
      <c r="H389" s="473">
        <v>0</v>
      </c>
      <c r="I389" s="144">
        <v>0</v>
      </c>
      <c r="J389" s="496"/>
      <c r="K389" s="497"/>
      <c r="L389" s="473"/>
      <c r="M389" s="475">
        <v>0</v>
      </c>
      <c r="N389" s="468"/>
      <c r="O389" s="473"/>
      <c r="P389" s="475">
        <v>0</v>
      </c>
      <c r="Q389" s="478"/>
      <c r="R389" s="469"/>
      <c r="S389" s="469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469"/>
      <c r="AF389" s="232"/>
      <c r="AG389" s="232"/>
      <c r="AH389" s="232"/>
      <c r="AI389" s="232"/>
      <c r="AJ389" s="232"/>
      <c r="AK389" s="232"/>
      <c r="AL389" s="232"/>
      <c r="AM389" s="232"/>
      <c r="AN389" s="232"/>
      <c r="AO389" s="232"/>
      <c r="AP389" s="470"/>
    </row>
    <row r="390" spans="1:43" outlineLevel="2">
      <c r="A390" s="228" t="s">
        <v>2632</v>
      </c>
      <c r="B390" s="476" t="s">
        <v>2633</v>
      </c>
      <c r="C390" s="525" t="s">
        <v>2634</v>
      </c>
      <c r="D390" s="229"/>
      <c r="E390" s="245"/>
      <c r="F390" s="232">
        <v>0</v>
      </c>
      <c r="G390" s="232">
        <v>0</v>
      </c>
      <c r="H390" s="473">
        <v>0</v>
      </c>
      <c r="I390" s="144">
        <v>0</v>
      </c>
      <c r="J390" s="496"/>
      <c r="K390" s="497"/>
      <c r="L390" s="473">
        <v>0</v>
      </c>
      <c r="M390" s="475">
        <v>0</v>
      </c>
      <c r="N390" s="468"/>
      <c r="O390" s="473">
        <v>0</v>
      </c>
      <c r="P390" s="475">
        <v>0</v>
      </c>
      <c r="Q390" s="478"/>
      <c r="R390" s="469">
        <v>0</v>
      </c>
      <c r="S390" s="469">
        <v>0</v>
      </c>
      <c r="T390" s="232">
        <v>0</v>
      </c>
      <c r="U390" s="232">
        <v>0</v>
      </c>
      <c r="V390" s="232">
        <v>0</v>
      </c>
      <c r="W390" s="232">
        <v>0</v>
      </c>
      <c r="X390" s="232">
        <v>0</v>
      </c>
      <c r="Y390" s="232">
        <v>0</v>
      </c>
      <c r="Z390" s="232">
        <v>0</v>
      </c>
      <c r="AA390" s="232">
        <v>0</v>
      </c>
      <c r="AB390" s="232">
        <v>0</v>
      </c>
      <c r="AC390" s="232">
        <v>0</v>
      </c>
      <c r="AD390" s="232">
        <v>0</v>
      </c>
      <c r="AE390" s="469">
        <v>0</v>
      </c>
      <c r="AF390" s="232">
        <v>0</v>
      </c>
      <c r="AG390" s="232">
        <v>0</v>
      </c>
      <c r="AH390" s="232">
        <v>0</v>
      </c>
      <c r="AI390" s="232">
        <v>0</v>
      </c>
      <c r="AJ390" s="232">
        <v>0</v>
      </c>
      <c r="AK390" s="232">
        <v>0</v>
      </c>
      <c r="AL390" s="232">
        <v>0</v>
      </c>
      <c r="AM390" s="232">
        <v>0</v>
      </c>
      <c r="AN390" s="232">
        <v>0</v>
      </c>
      <c r="AO390" s="232">
        <v>0</v>
      </c>
      <c r="AP390" s="470">
        <v>0</v>
      </c>
    </row>
    <row r="391" spans="1:43" outlineLevel="3">
      <c r="A391" s="46"/>
      <c r="B391" s="47"/>
      <c r="C391" s="48"/>
      <c r="D391" s="49"/>
      <c r="E391" s="50"/>
      <c r="F391" s="397"/>
      <c r="G391" s="397"/>
      <c r="H391" s="59">
        <v>0</v>
      </c>
      <c r="I391" s="398">
        <v>0</v>
      </c>
      <c r="J391" s="398"/>
      <c r="K391" s="399"/>
      <c r="L391" s="400"/>
      <c r="M391" s="401">
        <v>0</v>
      </c>
      <c r="N391" s="402"/>
      <c r="O391" s="400"/>
      <c r="P391" s="401">
        <v>0</v>
      </c>
      <c r="R391" s="403"/>
      <c r="S391" s="403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403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404"/>
      <c r="AQ391" s="397"/>
    </row>
    <row r="392" spans="1:43">
      <c r="A392" s="228" t="s">
        <v>2635</v>
      </c>
      <c r="B392" s="476" t="s">
        <v>2636</v>
      </c>
      <c r="C392" s="525" t="s">
        <v>2637</v>
      </c>
      <c r="D392" s="229"/>
      <c r="E392" s="245"/>
      <c r="F392" s="232">
        <v>0</v>
      </c>
      <c r="G392" s="232">
        <v>0</v>
      </c>
      <c r="H392" s="473">
        <v>0</v>
      </c>
      <c r="I392" s="144">
        <v>0</v>
      </c>
      <c r="J392" s="496"/>
      <c r="K392" s="497"/>
      <c r="L392" s="473">
        <v>0</v>
      </c>
      <c r="M392" s="475">
        <v>0</v>
      </c>
      <c r="N392" s="468"/>
      <c r="O392" s="473">
        <v>0</v>
      </c>
      <c r="P392" s="475">
        <v>0</v>
      </c>
      <c r="Q392" s="478"/>
      <c r="R392" s="469">
        <v>0</v>
      </c>
      <c r="S392" s="469">
        <v>0</v>
      </c>
      <c r="T392" s="232">
        <v>0</v>
      </c>
      <c r="U392" s="232">
        <v>0</v>
      </c>
      <c r="V392" s="232">
        <v>0</v>
      </c>
      <c r="W392" s="232">
        <v>0</v>
      </c>
      <c r="X392" s="232">
        <v>0</v>
      </c>
      <c r="Y392" s="232">
        <v>0</v>
      </c>
      <c r="Z392" s="232">
        <v>0</v>
      </c>
      <c r="AA392" s="232">
        <v>0</v>
      </c>
      <c r="AB392" s="232">
        <v>0</v>
      </c>
      <c r="AC392" s="232">
        <v>0</v>
      </c>
      <c r="AD392" s="232">
        <v>0</v>
      </c>
      <c r="AE392" s="469">
        <v>0</v>
      </c>
      <c r="AF392" s="232">
        <v>0</v>
      </c>
      <c r="AG392" s="232">
        <v>0</v>
      </c>
      <c r="AH392" s="232">
        <v>0</v>
      </c>
      <c r="AI392" s="232">
        <v>0</v>
      </c>
      <c r="AJ392" s="232">
        <v>0</v>
      </c>
      <c r="AK392" s="232">
        <v>0</v>
      </c>
      <c r="AL392" s="232">
        <v>0</v>
      </c>
      <c r="AM392" s="232">
        <v>0</v>
      </c>
      <c r="AN392" s="232">
        <v>0</v>
      </c>
      <c r="AO392" s="232">
        <v>0</v>
      </c>
      <c r="AP392" s="470">
        <v>0</v>
      </c>
    </row>
    <row r="393" spans="1:43" outlineLevel="2">
      <c r="A393" s="228"/>
      <c r="B393" s="476"/>
      <c r="C393" s="525"/>
      <c r="D393" s="229"/>
      <c r="E393" s="245"/>
      <c r="F393" s="232"/>
      <c r="G393" s="232"/>
      <c r="H393" s="473">
        <v>0</v>
      </c>
      <c r="I393" s="144">
        <v>0</v>
      </c>
      <c r="J393" s="496"/>
      <c r="K393" s="497"/>
      <c r="L393" s="473"/>
      <c r="M393" s="475">
        <v>0</v>
      </c>
      <c r="N393" s="468"/>
      <c r="O393" s="473"/>
      <c r="P393" s="475">
        <v>0</v>
      </c>
      <c r="Q393" s="478"/>
      <c r="R393" s="469"/>
      <c r="S393" s="469"/>
      <c r="T393" s="232"/>
      <c r="U393" s="232"/>
      <c r="V393" s="232"/>
      <c r="W393" s="232"/>
      <c r="X393" s="232"/>
      <c r="Y393" s="232"/>
      <c r="Z393" s="232"/>
      <c r="AA393" s="232"/>
      <c r="AB393" s="232"/>
      <c r="AC393" s="232"/>
      <c r="AD393" s="232"/>
      <c r="AE393" s="469"/>
      <c r="AF393" s="232"/>
      <c r="AG393" s="232"/>
      <c r="AH393" s="232"/>
      <c r="AI393" s="232"/>
      <c r="AJ393" s="232"/>
      <c r="AK393" s="232"/>
      <c r="AL393" s="232"/>
      <c r="AM393" s="232"/>
      <c r="AN393" s="232"/>
      <c r="AO393" s="232"/>
      <c r="AP393" s="470"/>
    </row>
    <row r="394" spans="1:43" outlineLevel="3">
      <c r="A394" s="46" t="s">
        <v>2638</v>
      </c>
      <c r="B394" s="47" t="s">
        <v>2639</v>
      </c>
      <c r="C394" s="48" t="s">
        <v>2640</v>
      </c>
      <c r="D394" s="49"/>
      <c r="E394" s="50"/>
      <c r="F394" s="397">
        <v>370158.48</v>
      </c>
      <c r="G394" s="397">
        <v>401005.01</v>
      </c>
      <c r="H394" s="59">
        <v>-30846.530000000028</v>
      </c>
      <c r="I394" s="398">
        <v>-7.6923053903989944E-2</v>
      </c>
      <c r="J394" s="398"/>
      <c r="K394" s="399"/>
      <c r="L394" s="400">
        <v>403809.24</v>
      </c>
      <c r="M394" s="401">
        <v>-33650.760000000009</v>
      </c>
      <c r="N394" s="402"/>
      <c r="O394" s="400">
        <v>372962.71</v>
      </c>
      <c r="P394" s="401">
        <v>-2804.2300000000396</v>
      </c>
      <c r="R394" s="403">
        <v>434655.77</v>
      </c>
      <c r="S394" s="403">
        <v>431851.54000000004</v>
      </c>
      <c r="T394" s="59">
        <v>429047.31</v>
      </c>
      <c r="U394" s="59">
        <v>426243.08</v>
      </c>
      <c r="V394" s="59">
        <v>423438.85000000003</v>
      </c>
      <c r="W394" s="59">
        <v>420634.62</v>
      </c>
      <c r="X394" s="59">
        <v>417830.39</v>
      </c>
      <c r="Y394" s="59">
        <v>415026.16000000003</v>
      </c>
      <c r="Z394" s="59">
        <v>412221.93</v>
      </c>
      <c r="AA394" s="59">
        <v>409417.7</v>
      </c>
      <c r="AB394" s="59">
        <v>406613.47000000003</v>
      </c>
      <c r="AC394" s="59">
        <v>403809.24</v>
      </c>
      <c r="AD394" s="59">
        <v>401005.01</v>
      </c>
      <c r="AE394" s="403">
        <v>398200.78</v>
      </c>
      <c r="AF394" s="59">
        <v>395396.55</v>
      </c>
      <c r="AG394" s="59">
        <v>392592.32</v>
      </c>
      <c r="AH394" s="59">
        <v>389788.09</v>
      </c>
      <c r="AI394" s="59">
        <v>386983.86</v>
      </c>
      <c r="AJ394" s="59">
        <v>384179.63</v>
      </c>
      <c r="AK394" s="59">
        <v>381375.4</v>
      </c>
      <c r="AL394" s="59">
        <v>378571.17</v>
      </c>
      <c r="AM394" s="59">
        <v>375766.94</v>
      </c>
      <c r="AN394" s="59">
        <v>372962.71</v>
      </c>
      <c r="AO394" s="59">
        <v>370158.48</v>
      </c>
      <c r="AP394" s="404">
        <v>370158.48</v>
      </c>
      <c r="AQ394" s="397"/>
    </row>
    <row r="395" spans="1:43" outlineLevel="3">
      <c r="A395" s="46" t="s">
        <v>2641</v>
      </c>
      <c r="B395" s="47" t="s">
        <v>2642</v>
      </c>
      <c r="C395" s="48" t="s">
        <v>2643</v>
      </c>
      <c r="D395" s="49"/>
      <c r="E395" s="50"/>
      <c r="F395" s="397">
        <v>370158.48</v>
      </c>
      <c r="G395" s="397">
        <v>401005.01</v>
      </c>
      <c r="H395" s="59">
        <v>-30846.530000000028</v>
      </c>
      <c r="I395" s="398">
        <v>-7.6923053903989944E-2</v>
      </c>
      <c r="J395" s="398"/>
      <c r="K395" s="399"/>
      <c r="L395" s="400">
        <v>403809.24</v>
      </c>
      <c r="M395" s="401">
        <v>-33650.760000000009</v>
      </c>
      <c r="N395" s="402"/>
      <c r="O395" s="400">
        <v>372962.71</v>
      </c>
      <c r="P395" s="401">
        <v>-2804.2300000000396</v>
      </c>
      <c r="R395" s="403">
        <v>434655.77</v>
      </c>
      <c r="S395" s="403">
        <v>431851.54000000004</v>
      </c>
      <c r="T395" s="59">
        <v>429047.31</v>
      </c>
      <c r="U395" s="59">
        <v>426243.08</v>
      </c>
      <c r="V395" s="59">
        <v>423438.85000000003</v>
      </c>
      <c r="W395" s="59">
        <v>420634.62</v>
      </c>
      <c r="X395" s="59">
        <v>417830.39</v>
      </c>
      <c r="Y395" s="59">
        <v>415026.16000000003</v>
      </c>
      <c r="Z395" s="59">
        <v>412221.93</v>
      </c>
      <c r="AA395" s="59">
        <v>409417.7</v>
      </c>
      <c r="AB395" s="59">
        <v>406613.47000000003</v>
      </c>
      <c r="AC395" s="59">
        <v>403809.24</v>
      </c>
      <c r="AD395" s="59">
        <v>401005.01</v>
      </c>
      <c r="AE395" s="403">
        <v>398200.78</v>
      </c>
      <c r="AF395" s="59">
        <v>395396.55</v>
      </c>
      <c r="AG395" s="59">
        <v>392592.32</v>
      </c>
      <c r="AH395" s="59">
        <v>389788.09</v>
      </c>
      <c r="AI395" s="59">
        <v>386983.86</v>
      </c>
      <c r="AJ395" s="59">
        <v>384179.63</v>
      </c>
      <c r="AK395" s="59">
        <v>381375.4</v>
      </c>
      <c r="AL395" s="59">
        <v>378571.17</v>
      </c>
      <c r="AM395" s="59">
        <v>375766.94</v>
      </c>
      <c r="AN395" s="59">
        <v>372962.71</v>
      </c>
      <c r="AO395" s="59">
        <v>370158.48</v>
      </c>
      <c r="AP395" s="404">
        <v>370158.48</v>
      </c>
      <c r="AQ395" s="397"/>
    </row>
    <row r="396" spans="1:43" outlineLevel="3">
      <c r="A396" s="46"/>
      <c r="B396" s="47"/>
      <c r="C396" s="48"/>
      <c r="D396" s="49"/>
      <c r="E396" s="50"/>
      <c r="F396" s="397"/>
      <c r="G396" s="397"/>
      <c r="H396" s="59">
        <v>0</v>
      </c>
      <c r="I396" s="398">
        <v>0</v>
      </c>
      <c r="J396" s="398"/>
      <c r="K396" s="399"/>
      <c r="L396" s="400"/>
      <c r="M396" s="401">
        <v>0</v>
      </c>
      <c r="N396" s="402"/>
      <c r="O396" s="400"/>
      <c r="P396" s="401">
        <v>0</v>
      </c>
      <c r="R396" s="403"/>
      <c r="S396" s="403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403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404"/>
      <c r="AQ396" s="397"/>
    </row>
    <row r="397" spans="1:43" outlineLevel="3">
      <c r="A397" s="46" t="s">
        <v>2644</v>
      </c>
      <c r="B397" s="47" t="s">
        <v>2645</v>
      </c>
      <c r="C397" s="48" t="s">
        <v>2646</v>
      </c>
      <c r="D397" s="49"/>
      <c r="E397" s="50"/>
      <c r="F397" s="397">
        <v>180194.4</v>
      </c>
      <c r="G397" s="397">
        <v>190010.1</v>
      </c>
      <c r="H397" s="59">
        <v>-9815.7000000000116</v>
      </c>
      <c r="I397" s="398">
        <v>-5.1658832872568415E-2</v>
      </c>
      <c r="J397" s="398"/>
      <c r="K397" s="399"/>
      <c r="L397" s="400">
        <v>236292.84</v>
      </c>
      <c r="M397" s="401">
        <v>-56098.44</v>
      </c>
      <c r="N397" s="402"/>
      <c r="O397" s="400">
        <v>180194.4</v>
      </c>
      <c r="P397" s="401">
        <v>0</v>
      </c>
      <c r="R397" s="403">
        <v>246002.4</v>
      </c>
      <c r="S397" s="403">
        <v>246002.4</v>
      </c>
      <c r="T397" s="59">
        <v>246002.4</v>
      </c>
      <c r="U397" s="59">
        <v>242765.88</v>
      </c>
      <c r="V397" s="59">
        <v>242765.88</v>
      </c>
      <c r="W397" s="59">
        <v>242765.88</v>
      </c>
      <c r="X397" s="59">
        <v>239529.36000000002</v>
      </c>
      <c r="Y397" s="59">
        <v>239529.36000000002</v>
      </c>
      <c r="Z397" s="59">
        <v>239529.36000000002</v>
      </c>
      <c r="AA397" s="59">
        <v>236292.84</v>
      </c>
      <c r="AB397" s="59">
        <v>236292.84</v>
      </c>
      <c r="AC397" s="59">
        <v>236292.84</v>
      </c>
      <c r="AD397" s="59">
        <v>190010.1</v>
      </c>
      <c r="AE397" s="403">
        <v>190010.1</v>
      </c>
      <c r="AF397" s="59">
        <v>190010.1</v>
      </c>
      <c r="AG397" s="59">
        <v>186738.2</v>
      </c>
      <c r="AH397" s="59">
        <v>186738.2</v>
      </c>
      <c r="AI397" s="59">
        <v>186738.2</v>
      </c>
      <c r="AJ397" s="59">
        <v>183466.30000000002</v>
      </c>
      <c r="AK397" s="59">
        <v>183466.30000000002</v>
      </c>
      <c r="AL397" s="59">
        <v>183466.30000000002</v>
      </c>
      <c r="AM397" s="59">
        <v>180194.4</v>
      </c>
      <c r="AN397" s="59">
        <v>180194.4</v>
      </c>
      <c r="AO397" s="59">
        <v>180194.4</v>
      </c>
      <c r="AP397" s="404">
        <v>180194.4</v>
      </c>
      <c r="AQ397" s="397"/>
    </row>
    <row r="398" spans="1:43" outlineLevel="3">
      <c r="A398" s="46" t="s">
        <v>2647</v>
      </c>
      <c r="B398" s="47" t="s">
        <v>2648</v>
      </c>
      <c r="C398" s="48" t="s">
        <v>2649</v>
      </c>
      <c r="D398" s="49"/>
      <c r="E398" s="50"/>
      <c r="F398" s="397">
        <v>-386465.49</v>
      </c>
      <c r="G398" s="397">
        <v>-423507.42</v>
      </c>
      <c r="H398" s="59">
        <v>37041.929999999993</v>
      </c>
      <c r="I398" s="398">
        <v>8.7464654102164238E-2</v>
      </c>
      <c r="J398" s="398"/>
      <c r="K398" s="399"/>
      <c r="L398" s="400">
        <v>-424973.64</v>
      </c>
      <c r="M398" s="401">
        <v>38508.150000000023</v>
      </c>
      <c r="N398" s="402"/>
      <c r="O398" s="400">
        <v>-386465.49</v>
      </c>
      <c r="P398" s="401">
        <v>0</v>
      </c>
      <c r="R398" s="403">
        <v>-455928.9</v>
      </c>
      <c r="S398" s="403">
        <v>-455928.9</v>
      </c>
      <c r="T398" s="59">
        <v>-455928.9</v>
      </c>
      <c r="U398" s="59">
        <v>-445610.48</v>
      </c>
      <c r="V398" s="59">
        <v>-445610.48</v>
      </c>
      <c r="W398" s="59">
        <v>-445610.48</v>
      </c>
      <c r="X398" s="59">
        <v>-435292.06</v>
      </c>
      <c r="Y398" s="59">
        <v>-435292.06</v>
      </c>
      <c r="Z398" s="59">
        <v>-435292.06</v>
      </c>
      <c r="AA398" s="59">
        <v>-424973.64</v>
      </c>
      <c r="AB398" s="59">
        <v>-424973.64</v>
      </c>
      <c r="AC398" s="59">
        <v>-424973.64</v>
      </c>
      <c r="AD398" s="59">
        <v>-423507.42</v>
      </c>
      <c r="AE398" s="403">
        <v>-423507.42</v>
      </c>
      <c r="AF398" s="59">
        <v>-423507.42</v>
      </c>
      <c r="AG398" s="59">
        <v>-411160.11</v>
      </c>
      <c r="AH398" s="59">
        <v>-411160.11</v>
      </c>
      <c r="AI398" s="59">
        <v>-411160.11</v>
      </c>
      <c r="AJ398" s="59">
        <v>-398812.8</v>
      </c>
      <c r="AK398" s="59">
        <v>-398812.8</v>
      </c>
      <c r="AL398" s="59">
        <v>-398812.8</v>
      </c>
      <c r="AM398" s="59">
        <v>-386465.49</v>
      </c>
      <c r="AN398" s="59">
        <v>-386465.49</v>
      </c>
      <c r="AO398" s="59">
        <v>-386465.49</v>
      </c>
      <c r="AP398" s="404">
        <v>-386465.49</v>
      </c>
      <c r="AQ398" s="397"/>
    </row>
    <row r="399" spans="1:43" outlineLevel="3">
      <c r="A399" s="46" t="s">
        <v>2650</v>
      </c>
      <c r="B399" s="47" t="s">
        <v>2651</v>
      </c>
      <c r="C399" s="48" t="s">
        <v>2652</v>
      </c>
      <c r="D399" s="49"/>
      <c r="E399" s="50"/>
      <c r="F399" s="397">
        <v>4346618.53</v>
      </c>
      <c r="G399" s="397">
        <v>4795825.92</v>
      </c>
      <c r="H399" s="59">
        <v>-449207.38999999966</v>
      </c>
      <c r="I399" s="398">
        <v>-9.3666325153019661E-2</v>
      </c>
      <c r="J399" s="398"/>
      <c r="K399" s="399"/>
      <c r="L399" s="400">
        <v>2112235.9500000002</v>
      </c>
      <c r="M399" s="401">
        <v>2234382.58</v>
      </c>
      <c r="N399" s="402"/>
      <c r="O399" s="400">
        <v>3387346.43</v>
      </c>
      <c r="P399" s="401">
        <v>959272.10000000009</v>
      </c>
      <c r="R399" s="403">
        <v>8616051.75</v>
      </c>
      <c r="S399" s="403">
        <v>8616051.75</v>
      </c>
      <c r="T399" s="59">
        <v>8616051.75</v>
      </c>
      <c r="U399" s="59">
        <v>8141007.6699999999</v>
      </c>
      <c r="V399" s="59">
        <v>6652683.79</v>
      </c>
      <c r="W399" s="59">
        <v>6475794.5999999996</v>
      </c>
      <c r="X399" s="59">
        <v>6345919.3799999999</v>
      </c>
      <c r="Y399" s="59">
        <v>6177270.5800000001</v>
      </c>
      <c r="Z399" s="59">
        <v>5860666.8600000003</v>
      </c>
      <c r="AA399" s="59">
        <v>5681327.0700000003</v>
      </c>
      <c r="AB399" s="59">
        <v>4352347.04</v>
      </c>
      <c r="AC399" s="59">
        <v>2112235.9500000002</v>
      </c>
      <c r="AD399" s="59">
        <v>4795825.92</v>
      </c>
      <c r="AE399" s="403">
        <v>4795825.92</v>
      </c>
      <c r="AF399" s="59">
        <v>4728959.53</v>
      </c>
      <c r="AG399" s="59">
        <v>4783922.5999999996</v>
      </c>
      <c r="AH399" s="59">
        <v>3566499.55</v>
      </c>
      <c r="AI399" s="59">
        <v>3628735.4</v>
      </c>
      <c r="AJ399" s="59">
        <v>4069537.28</v>
      </c>
      <c r="AK399" s="59">
        <v>2766540.01</v>
      </c>
      <c r="AL399" s="59">
        <v>2767086.14</v>
      </c>
      <c r="AM399" s="59">
        <v>8280261.2300000004</v>
      </c>
      <c r="AN399" s="59">
        <v>3387346.43</v>
      </c>
      <c r="AO399" s="59">
        <v>4346618.53</v>
      </c>
      <c r="AP399" s="404">
        <v>4346618.53</v>
      </c>
      <c r="AQ399" s="397"/>
    </row>
    <row r="400" spans="1:43" outlineLevel="3">
      <c r="A400" s="46" t="s">
        <v>2653</v>
      </c>
      <c r="B400" s="47" t="s">
        <v>2654</v>
      </c>
      <c r="C400" s="48" t="s">
        <v>2655</v>
      </c>
      <c r="D400" s="49"/>
      <c r="E400" s="50"/>
      <c r="F400" s="397">
        <v>14121654.6</v>
      </c>
      <c r="G400" s="397">
        <v>9866797.3499999996</v>
      </c>
      <c r="H400" s="59">
        <v>4254857.25</v>
      </c>
      <c r="I400" s="398">
        <v>0.43122982048475944</v>
      </c>
      <c r="J400" s="398"/>
      <c r="K400" s="399"/>
      <c r="L400" s="400">
        <v>10826077.74</v>
      </c>
      <c r="M400" s="401">
        <v>3295576.8599999994</v>
      </c>
      <c r="N400" s="402"/>
      <c r="O400" s="400">
        <v>9866797.3499999996</v>
      </c>
      <c r="P400" s="401">
        <v>4254857.25</v>
      </c>
      <c r="R400" s="403">
        <v>6856608.2800000003</v>
      </c>
      <c r="S400" s="403">
        <v>6856608.2800000003</v>
      </c>
      <c r="T400" s="59">
        <v>6856608.2800000003</v>
      </c>
      <c r="U400" s="59">
        <v>6856608.2800000003</v>
      </c>
      <c r="V400" s="59">
        <v>6856608.2800000003</v>
      </c>
      <c r="W400" s="59">
        <v>6856608.2800000003</v>
      </c>
      <c r="X400" s="59">
        <v>6856608.2800000003</v>
      </c>
      <c r="Y400" s="59">
        <v>6856608.2800000003</v>
      </c>
      <c r="Z400" s="59">
        <v>6856608.2800000003</v>
      </c>
      <c r="AA400" s="59">
        <v>6856608.2800000003</v>
      </c>
      <c r="AB400" s="59">
        <v>6856608.2800000003</v>
      </c>
      <c r="AC400" s="59">
        <v>10826077.74</v>
      </c>
      <c r="AD400" s="59">
        <v>9866797.3499999996</v>
      </c>
      <c r="AE400" s="403">
        <v>9866797.3499999996</v>
      </c>
      <c r="AF400" s="59">
        <v>9866797.3499999996</v>
      </c>
      <c r="AG400" s="59">
        <v>9866797.3499999996</v>
      </c>
      <c r="AH400" s="59">
        <v>9866797.3499999996</v>
      </c>
      <c r="AI400" s="59">
        <v>9866797.3499999996</v>
      </c>
      <c r="AJ400" s="59">
        <v>9866797.3499999996</v>
      </c>
      <c r="AK400" s="59">
        <v>9866797.3499999996</v>
      </c>
      <c r="AL400" s="59">
        <v>9866797.3499999996</v>
      </c>
      <c r="AM400" s="59">
        <v>9866797.3499999996</v>
      </c>
      <c r="AN400" s="59">
        <v>9866797.3499999996</v>
      </c>
      <c r="AO400" s="59">
        <v>14121654.6</v>
      </c>
      <c r="AP400" s="404">
        <v>14121654.6</v>
      </c>
      <c r="AQ400" s="397"/>
    </row>
    <row r="401" spans="1:43">
      <c r="A401" s="228" t="s">
        <v>2656</v>
      </c>
      <c r="B401" s="476" t="s">
        <v>2657</v>
      </c>
      <c r="C401" s="525" t="s">
        <v>2658</v>
      </c>
      <c r="D401" s="229"/>
      <c r="E401" s="245"/>
      <c r="F401" s="232">
        <v>404517.51</v>
      </c>
      <c r="G401" s="232">
        <v>404517.51</v>
      </c>
      <c r="H401" s="473">
        <v>0</v>
      </c>
      <c r="I401" s="144">
        <v>0</v>
      </c>
      <c r="J401" s="496"/>
      <c r="K401" s="497"/>
      <c r="L401" s="473">
        <v>1235109.22</v>
      </c>
      <c r="M401" s="475">
        <v>-830591.71</v>
      </c>
      <c r="N401" s="468"/>
      <c r="O401" s="473">
        <v>404517.51</v>
      </c>
      <c r="P401" s="475">
        <v>0</v>
      </c>
      <c r="Q401" s="478"/>
      <c r="R401" s="469">
        <v>1019359.47</v>
      </c>
      <c r="S401" s="469">
        <v>1019359.47</v>
      </c>
      <c r="T401" s="232">
        <v>1019359.47</v>
      </c>
      <c r="U401" s="232">
        <v>1019359.47</v>
      </c>
      <c r="V401" s="232">
        <v>1019359.47</v>
      </c>
      <c r="W401" s="232">
        <v>1019359.47</v>
      </c>
      <c r="X401" s="232">
        <v>1019359.47</v>
      </c>
      <c r="Y401" s="232">
        <v>1019359.47</v>
      </c>
      <c r="Z401" s="232">
        <v>1019359.47</v>
      </c>
      <c r="AA401" s="232">
        <v>1019359.47</v>
      </c>
      <c r="AB401" s="232">
        <v>1019359.47</v>
      </c>
      <c r="AC401" s="232">
        <v>1235109.22</v>
      </c>
      <c r="AD401" s="232">
        <v>404517.51</v>
      </c>
      <c r="AE401" s="469">
        <v>404517.51</v>
      </c>
      <c r="AF401" s="232">
        <v>404517.51</v>
      </c>
      <c r="AG401" s="232">
        <v>404517.51</v>
      </c>
      <c r="AH401" s="232">
        <v>404517.51</v>
      </c>
      <c r="AI401" s="232">
        <v>404517.51</v>
      </c>
      <c r="AJ401" s="232">
        <v>404517.51</v>
      </c>
      <c r="AK401" s="232">
        <v>404517.51</v>
      </c>
      <c r="AL401" s="232">
        <v>404517.51</v>
      </c>
      <c r="AM401" s="232">
        <v>404517.51</v>
      </c>
      <c r="AN401" s="232">
        <v>404517.51</v>
      </c>
      <c r="AO401" s="232">
        <v>404517.51</v>
      </c>
      <c r="AP401" s="470">
        <v>404517.51</v>
      </c>
    </row>
    <row r="402" spans="1:43" outlineLevel="2">
      <c r="A402" s="228" t="s">
        <v>2659</v>
      </c>
      <c r="B402" s="476" t="s">
        <v>2660</v>
      </c>
      <c r="C402" s="525" t="s">
        <v>2661</v>
      </c>
      <c r="D402" s="229"/>
      <c r="E402" s="245"/>
      <c r="F402" s="232">
        <v>20660466.530000001</v>
      </c>
      <c r="G402" s="232">
        <v>24633710.719999999</v>
      </c>
      <c r="H402" s="473">
        <v>-3973244.1899999976</v>
      </c>
      <c r="I402" s="144">
        <v>-0.16129296293043413</v>
      </c>
      <c r="J402" s="496"/>
      <c r="K402" s="497"/>
      <c r="L402" s="473">
        <v>24614962.390000001</v>
      </c>
      <c r="M402" s="475">
        <v>-3954495.8599999994</v>
      </c>
      <c r="N402" s="468"/>
      <c r="O402" s="473">
        <v>20437345.920000002</v>
      </c>
      <c r="P402" s="475">
        <v>223120.6099999994</v>
      </c>
      <c r="Q402" s="478"/>
      <c r="R402" s="469">
        <v>23361205.260000002</v>
      </c>
      <c r="S402" s="469">
        <v>23361205.260000002</v>
      </c>
      <c r="T402" s="232">
        <v>23361205.260000002</v>
      </c>
      <c r="U402" s="232">
        <v>23492675.149999999</v>
      </c>
      <c r="V402" s="232">
        <v>23785616.079999998</v>
      </c>
      <c r="W402" s="232">
        <v>23752842.25</v>
      </c>
      <c r="X402" s="232">
        <v>23764153.25</v>
      </c>
      <c r="Y402" s="232">
        <v>23999494.379999999</v>
      </c>
      <c r="Z402" s="232">
        <v>24055297.460000001</v>
      </c>
      <c r="AA402" s="232">
        <v>24205045.949999999</v>
      </c>
      <c r="AB402" s="232">
        <v>24400608.68</v>
      </c>
      <c r="AC402" s="232">
        <v>24614962.390000001</v>
      </c>
      <c r="AD402" s="232">
        <v>24633710.719999999</v>
      </c>
      <c r="AE402" s="469">
        <v>24633710.719999999</v>
      </c>
      <c r="AF402" s="232">
        <v>24684372.620000001</v>
      </c>
      <c r="AG402" s="232">
        <v>24783186.449999999</v>
      </c>
      <c r="AH402" s="232">
        <v>24827700.59</v>
      </c>
      <c r="AI402" s="232">
        <v>24840334.579999998</v>
      </c>
      <c r="AJ402" s="232">
        <v>19819404.120000001</v>
      </c>
      <c r="AK402" s="232">
        <v>24971466.109999999</v>
      </c>
      <c r="AL402" s="232">
        <v>25584285.59</v>
      </c>
      <c r="AM402" s="232">
        <v>20304589.620000001</v>
      </c>
      <c r="AN402" s="232">
        <v>20437345.920000002</v>
      </c>
      <c r="AO402" s="232">
        <v>20660466.530000001</v>
      </c>
      <c r="AP402" s="470">
        <v>20660466.530000001</v>
      </c>
    </row>
    <row r="403" spans="1:43">
      <c r="A403" s="207" t="s">
        <v>2662</v>
      </c>
      <c r="B403" s="479" t="s">
        <v>2663</v>
      </c>
      <c r="C403" s="528" t="s">
        <v>2664</v>
      </c>
      <c r="D403" s="480"/>
      <c r="E403" s="481"/>
      <c r="F403" s="482">
        <v>52792687.759999998</v>
      </c>
      <c r="G403" s="482">
        <v>62525815.530000001</v>
      </c>
      <c r="H403" s="482">
        <v>-9733127.7700000033</v>
      </c>
      <c r="I403" s="177">
        <v>-0.15566574681988804</v>
      </c>
      <c r="J403" s="529"/>
      <c r="K403" s="530"/>
      <c r="L403" s="482">
        <v>62556823.32</v>
      </c>
      <c r="M403" s="485">
        <v>-9764135.5600000024</v>
      </c>
      <c r="N403" s="484"/>
      <c r="O403" s="482">
        <v>53680601.479999997</v>
      </c>
      <c r="P403" s="485">
        <v>-887913.71999999881</v>
      </c>
      <c r="Q403" s="481"/>
      <c r="R403" s="486">
        <v>66166818.170000002</v>
      </c>
      <c r="S403" s="486">
        <v>66166818.170000002</v>
      </c>
      <c r="T403" s="482">
        <v>66166818.170000002</v>
      </c>
      <c r="U403" s="482">
        <v>64959895.759999998</v>
      </c>
      <c r="V403" s="482">
        <v>64702982.68</v>
      </c>
      <c r="W403" s="482">
        <v>64446070.350000001</v>
      </c>
      <c r="X403" s="482">
        <v>64189158.060000002</v>
      </c>
      <c r="Y403" s="482">
        <v>63932248.299999997</v>
      </c>
      <c r="Z403" s="482">
        <v>63675336.939999998</v>
      </c>
      <c r="AA403" s="482">
        <v>63418425.609999999</v>
      </c>
      <c r="AB403" s="482">
        <v>62904479.920000002</v>
      </c>
      <c r="AC403" s="482">
        <v>62556823.32</v>
      </c>
      <c r="AD403" s="482">
        <v>62525815.530000001</v>
      </c>
      <c r="AE403" s="486">
        <v>62525815.530000001</v>
      </c>
      <c r="AF403" s="482">
        <v>61635160.270000003</v>
      </c>
      <c r="AG403" s="482">
        <v>60744505.009999998</v>
      </c>
      <c r="AH403" s="482">
        <v>59853849.719999999</v>
      </c>
      <c r="AI403" s="482">
        <v>58963194.530000001</v>
      </c>
      <c r="AJ403" s="482">
        <v>58066877.289999999</v>
      </c>
      <c r="AK403" s="482">
        <v>57175090.149999999</v>
      </c>
      <c r="AL403" s="482">
        <v>56283302.909999996</v>
      </c>
      <c r="AM403" s="482">
        <v>55392286.350000001</v>
      </c>
      <c r="AN403" s="482">
        <v>53680601.479999997</v>
      </c>
      <c r="AO403" s="482">
        <v>52792687.759999998</v>
      </c>
      <c r="AP403" s="487">
        <v>52792687.759999998</v>
      </c>
    </row>
    <row r="404" spans="1:43" s="153" customFormat="1">
      <c r="A404" s="535" t="s">
        <v>2665</v>
      </c>
      <c r="B404" s="536" t="s">
        <v>2666</v>
      </c>
      <c r="C404" s="215" t="s">
        <v>2667</v>
      </c>
      <c r="D404" s="537"/>
      <c r="E404" s="409"/>
      <c r="F404" s="538">
        <v>92119673.840000004</v>
      </c>
      <c r="G404" s="538">
        <v>101993169.71000001</v>
      </c>
      <c r="H404" s="538">
        <v>-9873495.8700000048</v>
      </c>
      <c r="I404" s="189">
        <v>-9.6805461562510395E-2</v>
      </c>
      <c r="J404" s="539"/>
      <c r="K404" s="540"/>
      <c r="L404" s="538">
        <v>101156527.81999999</v>
      </c>
      <c r="M404" s="541">
        <v>-9036853.9799999893</v>
      </c>
      <c r="N404" s="542"/>
      <c r="O404" s="538">
        <v>87570337.599999994</v>
      </c>
      <c r="P404" s="541">
        <v>4549336.2400000095</v>
      </c>
      <c r="Q404" s="409"/>
      <c r="R404" s="543">
        <v>105810116.43000001</v>
      </c>
      <c r="S404" s="543">
        <v>105810116.43000001</v>
      </c>
      <c r="T404" s="244">
        <v>105810116.43000001</v>
      </c>
      <c r="U404" s="244">
        <v>104266701.72999999</v>
      </c>
      <c r="V404" s="244">
        <v>102814405.69999999</v>
      </c>
      <c r="W404" s="244">
        <v>102347830.34999999</v>
      </c>
      <c r="X404" s="244">
        <v>101979435.74000001</v>
      </c>
      <c r="Y404" s="244">
        <v>101789218.31</v>
      </c>
      <c r="Z404" s="244">
        <v>101271506.31</v>
      </c>
      <c r="AA404" s="244">
        <v>100992085.58</v>
      </c>
      <c r="AB404" s="244">
        <v>99344722.590000004</v>
      </c>
      <c r="AC404" s="244">
        <v>101156527.81999999</v>
      </c>
      <c r="AD404" s="244">
        <v>101993169.71000001</v>
      </c>
      <c r="AE404" s="543">
        <v>101993169.71000001</v>
      </c>
      <c r="AF404" s="244">
        <v>101086309.96000001</v>
      </c>
      <c r="AG404" s="244">
        <v>100358507.00999999</v>
      </c>
      <c r="AH404" s="244">
        <v>98294942.810000002</v>
      </c>
      <c r="AI404" s="244">
        <v>97479157.460000008</v>
      </c>
      <c r="AJ404" s="244">
        <v>92011787.049999997</v>
      </c>
      <c r="AK404" s="244">
        <v>94969064.629999995</v>
      </c>
      <c r="AL404" s="244">
        <v>94690643</v>
      </c>
      <c r="AM404" s="244">
        <v>94042180.969999999</v>
      </c>
      <c r="AN404" s="244">
        <v>87570337.599999994</v>
      </c>
      <c r="AO404" s="244">
        <v>92119673.840000004</v>
      </c>
      <c r="AP404" s="544">
        <v>92119673.840000004</v>
      </c>
    </row>
    <row r="405" spans="1:43" s="153" customFormat="1">
      <c r="A405" s="535"/>
      <c r="B405" s="536"/>
      <c r="C405" s="535"/>
      <c r="D405" s="549"/>
      <c r="E405" s="550"/>
      <c r="F405" s="244"/>
      <c r="G405" s="244"/>
      <c r="H405" s="538">
        <v>0</v>
      </c>
      <c r="I405" s="189">
        <v>0</v>
      </c>
      <c r="J405" s="539"/>
      <c r="K405" s="540"/>
      <c r="L405" s="538"/>
      <c r="M405" s="541">
        <v>0</v>
      </c>
      <c r="N405" s="542"/>
      <c r="O405" s="538"/>
      <c r="P405" s="541">
        <v>0</v>
      </c>
      <c r="Q405" s="409"/>
      <c r="R405" s="543"/>
      <c r="S405" s="543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543"/>
      <c r="AF405" s="244"/>
      <c r="AG405" s="244"/>
      <c r="AH405" s="244"/>
      <c r="AI405" s="244"/>
      <c r="AJ405" s="244"/>
      <c r="AK405" s="244"/>
      <c r="AL405" s="244"/>
      <c r="AM405" s="244"/>
      <c r="AN405" s="244"/>
      <c r="AO405" s="244"/>
      <c r="AP405" s="544"/>
    </row>
    <row r="406" spans="1:43">
      <c r="A406" s="228" t="s">
        <v>2668</v>
      </c>
      <c r="B406" s="476" t="s">
        <v>2669</v>
      </c>
      <c r="C406" s="228" t="s">
        <v>2670</v>
      </c>
      <c r="D406" s="229"/>
      <c r="E406" s="245"/>
      <c r="F406" s="232">
        <v>0</v>
      </c>
      <c r="G406" s="232">
        <v>0</v>
      </c>
      <c r="H406" s="473">
        <v>0</v>
      </c>
      <c r="I406" s="144">
        <v>0</v>
      </c>
      <c r="J406" s="496"/>
      <c r="K406" s="497"/>
      <c r="L406" s="473">
        <v>0</v>
      </c>
      <c r="M406" s="475">
        <v>0</v>
      </c>
      <c r="N406" s="468"/>
      <c r="O406" s="473">
        <v>0</v>
      </c>
      <c r="P406" s="475">
        <v>0</v>
      </c>
      <c r="Q406" s="478"/>
      <c r="R406" s="469">
        <v>0</v>
      </c>
      <c r="S406" s="469">
        <v>0</v>
      </c>
      <c r="T406" s="232">
        <v>0</v>
      </c>
      <c r="U406" s="232">
        <v>0</v>
      </c>
      <c r="V406" s="232">
        <v>0</v>
      </c>
      <c r="W406" s="232">
        <v>0</v>
      </c>
      <c r="X406" s="232">
        <v>0</v>
      </c>
      <c r="Y406" s="232">
        <v>0</v>
      </c>
      <c r="Z406" s="232">
        <v>0</v>
      </c>
      <c r="AA406" s="232">
        <v>0</v>
      </c>
      <c r="AB406" s="232">
        <v>0</v>
      </c>
      <c r="AC406" s="232">
        <v>0</v>
      </c>
      <c r="AD406" s="232">
        <v>0</v>
      </c>
      <c r="AE406" s="469">
        <v>0</v>
      </c>
      <c r="AF406" s="232">
        <v>0</v>
      </c>
      <c r="AG406" s="232">
        <v>0</v>
      </c>
      <c r="AH406" s="232">
        <v>0</v>
      </c>
      <c r="AI406" s="232">
        <v>0</v>
      </c>
      <c r="AJ406" s="232">
        <v>0</v>
      </c>
      <c r="AK406" s="232">
        <v>0</v>
      </c>
      <c r="AL406" s="232">
        <v>0</v>
      </c>
      <c r="AM406" s="232">
        <v>0</v>
      </c>
      <c r="AN406" s="232">
        <v>0</v>
      </c>
      <c r="AO406" s="232">
        <v>0</v>
      </c>
      <c r="AP406" s="470">
        <v>0</v>
      </c>
    </row>
    <row r="407" spans="1:43">
      <c r="A407" s="228"/>
      <c r="B407" s="551" t="s">
        <v>2671</v>
      </c>
      <c r="C407" s="552" t="s">
        <v>2672</v>
      </c>
      <c r="D407" s="229"/>
      <c r="E407" s="553"/>
      <c r="F407" s="554">
        <v>746591987.24899983</v>
      </c>
      <c r="G407" s="554">
        <v>733685848.68899989</v>
      </c>
      <c r="H407" s="473">
        <v>12906138.559999943</v>
      </c>
      <c r="I407" s="144">
        <v>1.7590823896987403E-2</v>
      </c>
      <c r="J407" s="555"/>
      <c r="K407" s="556"/>
      <c r="L407" s="557">
        <v>717275500.34899974</v>
      </c>
      <c r="M407" s="475">
        <v>29316486.900000095</v>
      </c>
      <c r="N407" s="468"/>
      <c r="O407" s="557">
        <v>736234657.41899991</v>
      </c>
      <c r="P407" s="475">
        <v>10357329.829999924</v>
      </c>
      <c r="Q407" s="558"/>
      <c r="R407" s="469">
        <v>702217648.90199971</v>
      </c>
      <c r="S407" s="469">
        <v>699906622.76799989</v>
      </c>
      <c r="T407" s="232">
        <v>699777582.05899978</v>
      </c>
      <c r="U407" s="232">
        <v>704679859.28499997</v>
      </c>
      <c r="V407" s="232">
        <v>700339535.23500037</v>
      </c>
      <c r="W407" s="232">
        <v>698874517.18900013</v>
      </c>
      <c r="X407" s="232">
        <v>707900490.36199999</v>
      </c>
      <c r="Y407" s="232">
        <v>709248593.64100003</v>
      </c>
      <c r="Z407" s="232">
        <v>711187012.30200005</v>
      </c>
      <c r="AA407" s="232">
        <v>715161935.48099995</v>
      </c>
      <c r="AB407" s="232">
        <v>713216233.16000032</v>
      </c>
      <c r="AC407" s="232">
        <v>717275500.34899974</v>
      </c>
      <c r="AD407" s="232">
        <v>733685848.68899989</v>
      </c>
      <c r="AE407" s="469">
        <v>730878417.24900007</v>
      </c>
      <c r="AF407" s="232">
        <v>758686430.45899987</v>
      </c>
      <c r="AG407" s="232">
        <v>772070307.24900007</v>
      </c>
      <c r="AH407" s="232">
        <v>768519460.829</v>
      </c>
      <c r="AI407" s="232">
        <v>769420665.28899992</v>
      </c>
      <c r="AJ407" s="232">
        <v>737733240.64900005</v>
      </c>
      <c r="AK407" s="232">
        <v>764266378.02899981</v>
      </c>
      <c r="AL407" s="232">
        <v>766904529.76899981</v>
      </c>
      <c r="AM407" s="232">
        <v>745786276.94900012</v>
      </c>
      <c r="AN407" s="232">
        <v>736234657.41899991</v>
      </c>
      <c r="AO407" s="232">
        <v>746591987.24899983</v>
      </c>
      <c r="AP407" s="470">
        <v>728805769.97299993</v>
      </c>
    </row>
    <row r="408" spans="1:43" s="533" customFormat="1">
      <c r="A408" s="498"/>
      <c r="B408" s="499" t="s">
        <v>2673</v>
      </c>
      <c r="C408" s="500" t="s">
        <v>2674</v>
      </c>
      <c r="D408" s="501"/>
      <c r="E408" s="559"/>
      <c r="F408" s="503">
        <v>2983872859.0650005</v>
      </c>
      <c r="G408" s="503">
        <v>2899188315.1850004</v>
      </c>
      <c r="H408" s="504">
        <v>84684543.880000114</v>
      </c>
      <c r="I408" s="505">
        <v>2.9209742408401056E-2</v>
      </c>
      <c r="J408" s="560"/>
      <c r="K408" s="561"/>
      <c r="L408" s="508">
        <v>2855715043.2749996</v>
      </c>
      <c r="M408" s="509">
        <v>128157815.79000092</v>
      </c>
      <c r="N408" s="532"/>
      <c r="O408" s="508">
        <v>2944890718.007</v>
      </c>
      <c r="P408" s="509">
        <v>38982141.058000565</v>
      </c>
      <c r="Q408" s="562"/>
      <c r="R408" s="512">
        <v>2804751561.1079998</v>
      </c>
      <c r="S408" s="512">
        <v>2797607777.6370001</v>
      </c>
      <c r="T408" s="513">
        <v>2803751937.573</v>
      </c>
      <c r="U408" s="513">
        <v>2807232383.8379998</v>
      </c>
      <c r="V408" s="513">
        <v>2804681548.8120003</v>
      </c>
      <c r="W408" s="513">
        <v>2820764187.2740002</v>
      </c>
      <c r="X408" s="513">
        <v>2841376981.118</v>
      </c>
      <c r="Y408" s="513">
        <v>2843132848.3080006</v>
      </c>
      <c r="Z408" s="513">
        <v>2853167021.9030004</v>
      </c>
      <c r="AA408" s="513">
        <v>2852624046.3900003</v>
      </c>
      <c r="AB408" s="513">
        <v>2840612586.5110002</v>
      </c>
      <c r="AC408" s="513">
        <v>2855715043.2749996</v>
      </c>
      <c r="AD408" s="513">
        <v>2899188315.1850004</v>
      </c>
      <c r="AE408" s="512">
        <v>2901897707.9770007</v>
      </c>
      <c r="AF408" s="513">
        <v>2965768771.9060011</v>
      </c>
      <c r="AG408" s="513">
        <v>2962003493.1900001</v>
      </c>
      <c r="AH408" s="513">
        <v>2955070698.0160007</v>
      </c>
      <c r="AI408" s="513">
        <v>2959430141.1570005</v>
      </c>
      <c r="AJ408" s="513">
        <v>2933661129.0900002</v>
      </c>
      <c r="AK408" s="513">
        <v>2952447191.0569997</v>
      </c>
      <c r="AL408" s="513">
        <v>2964176816.3900003</v>
      </c>
      <c r="AM408" s="513">
        <v>2940474801.6389999</v>
      </c>
      <c r="AN408" s="513">
        <v>2944890718.007</v>
      </c>
      <c r="AO408" s="513">
        <v>2983872859.0650005</v>
      </c>
      <c r="AP408" s="514">
        <v>2908763180.1060004</v>
      </c>
    </row>
    <row r="409" spans="1:43" outlineLevel="2">
      <c r="A409" s="228"/>
      <c r="B409" s="545"/>
      <c r="C409" s="546"/>
      <c r="D409" s="547"/>
      <c r="E409" s="563"/>
      <c r="F409" s="518"/>
      <c r="G409" s="518"/>
      <c r="H409" s="473"/>
      <c r="I409" s="144"/>
      <c r="J409" s="564"/>
      <c r="K409" s="565"/>
      <c r="L409" s="521"/>
      <c r="M409" s="475"/>
      <c r="N409" s="522"/>
      <c r="O409" s="521"/>
      <c r="P409" s="475"/>
      <c r="Q409" s="566"/>
      <c r="R409" s="469"/>
      <c r="S409" s="469"/>
      <c r="T409" s="232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232"/>
      <c r="AE409" s="469"/>
      <c r="AF409" s="232"/>
      <c r="AG409" s="232"/>
      <c r="AH409" s="232"/>
      <c r="AI409" s="232"/>
      <c r="AJ409" s="232"/>
      <c r="AK409" s="232"/>
      <c r="AL409" s="232"/>
      <c r="AM409" s="232"/>
      <c r="AN409" s="232"/>
      <c r="AO409" s="232"/>
      <c r="AP409" s="470"/>
    </row>
    <row r="410" spans="1:43" outlineLevel="3">
      <c r="A410" s="46"/>
      <c r="B410" s="47"/>
      <c r="C410" s="48"/>
      <c r="D410" s="49"/>
      <c r="E410" s="50"/>
      <c r="F410" s="397"/>
      <c r="G410" s="397"/>
      <c r="H410" s="59"/>
      <c r="I410" s="398"/>
      <c r="J410" s="398"/>
      <c r="K410" s="399"/>
      <c r="L410" s="400"/>
      <c r="M410" s="401"/>
      <c r="N410" s="402"/>
      <c r="O410" s="400"/>
      <c r="P410" s="401"/>
      <c r="R410" s="403"/>
      <c r="S410" s="403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403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404"/>
      <c r="AQ410" s="397"/>
    </row>
    <row r="411" spans="1:43">
      <c r="A411" s="228"/>
      <c r="B411" s="524" t="s">
        <v>114</v>
      </c>
      <c r="C411" s="525" t="s">
        <v>2675</v>
      </c>
      <c r="D411" s="229"/>
      <c r="E411" s="567"/>
      <c r="F411" s="491"/>
      <c r="G411" s="491"/>
      <c r="H411" s="473"/>
      <c r="I411" s="144"/>
      <c r="J411" s="568"/>
      <c r="K411" s="569"/>
      <c r="L411" s="492"/>
      <c r="M411" s="475"/>
      <c r="N411" s="468"/>
      <c r="O411" s="492"/>
      <c r="P411" s="475"/>
      <c r="Q411" s="570"/>
      <c r="R411" s="469"/>
      <c r="S411" s="469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469"/>
      <c r="AF411" s="232"/>
      <c r="AG411" s="232"/>
      <c r="AH411" s="232"/>
      <c r="AI411" s="232"/>
      <c r="AJ411" s="232"/>
      <c r="AK411" s="232"/>
      <c r="AL411" s="232"/>
      <c r="AM411" s="232"/>
      <c r="AN411" s="232"/>
      <c r="AO411" s="232"/>
      <c r="AP411" s="470"/>
    </row>
    <row r="412" spans="1:43" outlineLevel="2">
      <c r="A412" s="228"/>
      <c r="B412" s="524"/>
      <c r="C412" s="525"/>
      <c r="D412" s="229"/>
      <c r="E412" s="567"/>
      <c r="F412" s="491"/>
      <c r="G412" s="491"/>
      <c r="H412" s="473">
        <v>0</v>
      </c>
      <c r="I412" s="144">
        <v>0</v>
      </c>
      <c r="J412" s="568"/>
      <c r="K412" s="569"/>
      <c r="L412" s="492"/>
      <c r="M412" s="475">
        <v>0</v>
      </c>
      <c r="N412" s="468"/>
      <c r="O412" s="492"/>
      <c r="P412" s="475">
        <v>0</v>
      </c>
      <c r="Q412" s="570"/>
      <c r="R412" s="469"/>
      <c r="S412" s="469"/>
      <c r="T412" s="232"/>
      <c r="U412" s="232"/>
      <c r="V412" s="232"/>
      <c r="W412" s="232"/>
      <c r="X412" s="232"/>
      <c r="Y412" s="232"/>
      <c r="Z412" s="232"/>
      <c r="AA412" s="232"/>
      <c r="AB412" s="232"/>
      <c r="AC412" s="232"/>
      <c r="AD412" s="232"/>
      <c r="AE412" s="469"/>
      <c r="AF412" s="232"/>
      <c r="AG412" s="232"/>
      <c r="AH412" s="232"/>
      <c r="AI412" s="232"/>
      <c r="AJ412" s="232"/>
      <c r="AK412" s="232"/>
      <c r="AL412" s="232"/>
      <c r="AM412" s="232"/>
      <c r="AN412" s="232"/>
      <c r="AO412" s="232"/>
      <c r="AP412" s="470"/>
    </row>
    <row r="413" spans="1:43">
      <c r="A413" s="228" t="s">
        <v>2676</v>
      </c>
      <c r="B413" s="476" t="s">
        <v>2677</v>
      </c>
      <c r="C413" s="525" t="s">
        <v>2678</v>
      </c>
      <c r="D413" s="229"/>
      <c r="E413" s="567"/>
      <c r="F413" s="491">
        <v>50450000</v>
      </c>
      <c r="G413" s="491">
        <v>50450000</v>
      </c>
      <c r="H413" s="473">
        <v>0</v>
      </c>
      <c r="I413" s="144">
        <v>0</v>
      </c>
      <c r="J413" s="568"/>
      <c r="K413" s="569"/>
      <c r="L413" s="492">
        <v>50450000</v>
      </c>
      <c r="M413" s="475">
        <v>0</v>
      </c>
      <c r="N413" s="468"/>
      <c r="O413" s="492">
        <v>50450000</v>
      </c>
      <c r="P413" s="475">
        <v>0</v>
      </c>
      <c r="Q413" s="570"/>
      <c r="R413" s="469">
        <v>50450000</v>
      </c>
      <c r="S413" s="469">
        <v>50450000</v>
      </c>
      <c r="T413" s="232">
        <v>50450000</v>
      </c>
      <c r="U413" s="232">
        <v>50450000</v>
      </c>
      <c r="V413" s="232">
        <v>50450000</v>
      </c>
      <c r="W413" s="232">
        <v>50450000</v>
      </c>
      <c r="X413" s="232">
        <v>50450000</v>
      </c>
      <c r="Y413" s="232">
        <v>50450000</v>
      </c>
      <c r="Z413" s="232">
        <v>50450000</v>
      </c>
      <c r="AA413" s="232">
        <v>50450000</v>
      </c>
      <c r="AB413" s="232">
        <v>50450000</v>
      </c>
      <c r="AC413" s="232">
        <v>50450000</v>
      </c>
      <c r="AD413" s="232">
        <v>50450000</v>
      </c>
      <c r="AE413" s="469">
        <v>50450000</v>
      </c>
      <c r="AF413" s="232">
        <v>50450000</v>
      </c>
      <c r="AG413" s="232">
        <v>50450000</v>
      </c>
      <c r="AH413" s="232">
        <v>50450000</v>
      </c>
      <c r="AI413" s="232">
        <v>50450000</v>
      </c>
      <c r="AJ413" s="232">
        <v>50450000</v>
      </c>
      <c r="AK413" s="232">
        <v>50450000</v>
      </c>
      <c r="AL413" s="232">
        <v>50450000</v>
      </c>
      <c r="AM413" s="232">
        <v>50450000</v>
      </c>
      <c r="AN413" s="232">
        <v>50450000</v>
      </c>
      <c r="AO413" s="232">
        <v>50450000</v>
      </c>
      <c r="AP413" s="470">
        <v>50450000</v>
      </c>
    </row>
    <row r="414" spans="1:43" outlineLevel="2">
      <c r="A414" s="228" t="s">
        <v>2679</v>
      </c>
      <c r="B414" s="476" t="s">
        <v>360</v>
      </c>
      <c r="C414" s="525" t="s">
        <v>2680</v>
      </c>
      <c r="D414" s="229"/>
      <c r="E414" s="567"/>
      <c r="F414" s="491">
        <v>50450000</v>
      </c>
      <c r="G414" s="491">
        <v>50450000</v>
      </c>
      <c r="H414" s="473">
        <v>0</v>
      </c>
      <c r="I414" s="144">
        <v>0</v>
      </c>
      <c r="J414" s="568"/>
      <c r="K414" s="569"/>
      <c r="L414" s="492">
        <v>50450000</v>
      </c>
      <c r="M414" s="475">
        <v>0</v>
      </c>
      <c r="N414" s="468"/>
      <c r="O414" s="492">
        <v>50450000</v>
      </c>
      <c r="P414" s="475">
        <v>0</v>
      </c>
      <c r="Q414" s="570"/>
      <c r="R414" s="469">
        <v>50450000</v>
      </c>
      <c r="S414" s="469">
        <v>50450000</v>
      </c>
      <c r="T414" s="232">
        <v>50450000</v>
      </c>
      <c r="U414" s="232">
        <v>50450000</v>
      </c>
      <c r="V414" s="232">
        <v>50450000</v>
      </c>
      <c r="W414" s="232">
        <v>50450000</v>
      </c>
      <c r="X414" s="232">
        <v>50450000</v>
      </c>
      <c r="Y414" s="232">
        <v>50450000</v>
      </c>
      <c r="Z414" s="232">
        <v>50450000</v>
      </c>
      <c r="AA414" s="232">
        <v>50450000</v>
      </c>
      <c r="AB414" s="232">
        <v>50450000</v>
      </c>
      <c r="AC414" s="232">
        <v>50450000</v>
      </c>
      <c r="AD414" s="232">
        <v>50450000</v>
      </c>
      <c r="AE414" s="469">
        <v>50450000</v>
      </c>
      <c r="AF414" s="232">
        <v>50450000</v>
      </c>
      <c r="AG414" s="232">
        <v>50450000</v>
      </c>
      <c r="AH414" s="232">
        <v>50450000</v>
      </c>
      <c r="AI414" s="232">
        <v>50450000</v>
      </c>
      <c r="AJ414" s="232">
        <v>50450000</v>
      </c>
      <c r="AK414" s="232">
        <v>50450000</v>
      </c>
      <c r="AL414" s="232">
        <v>50450000</v>
      </c>
      <c r="AM414" s="232">
        <v>50450000</v>
      </c>
      <c r="AN414" s="232">
        <v>50450000</v>
      </c>
      <c r="AO414" s="232">
        <v>50450000</v>
      </c>
      <c r="AP414" s="470">
        <v>50450000</v>
      </c>
    </row>
    <row r="415" spans="1:43">
      <c r="A415" s="228"/>
      <c r="B415" s="476"/>
      <c r="C415" s="525"/>
      <c r="D415" s="229"/>
      <c r="E415" s="567"/>
      <c r="F415" s="491"/>
      <c r="G415" s="491"/>
      <c r="H415" s="473">
        <v>0</v>
      </c>
      <c r="I415" s="144">
        <v>0</v>
      </c>
      <c r="J415" s="568"/>
      <c r="K415" s="569"/>
      <c r="L415" s="492"/>
      <c r="M415" s="475">
        <v>0</v>
      </c>
      <c r="N415" s="468"/>
      <c r="O415" s="492"/>
      <c r="P415" s="475">
        <v>0</v>
      </c>
      <c r="Q415" s="570"/>
      <c r="R415" s="469"/>
      <c r="S415" s="469"/>
      <c r="T415" s="232"/>
      <c r="U415" s="232"/>
      <c r="V415" s="232"/>
      <c r="W415" s="232"/>
      <c r="X415" s="232"/>
      <c r="Y415" s="232"/>
      <c r="Z415" s="232"/>
      <c r="AA415" s="232"/>
      <c r="AB415" s="232"/>
      <c r="AC415" s="232"/>
      <c r="AD415" s="232"/>
      <c r="AE415" s="469"/>
      <c r="AF415" s="232"/>
      <c r="AG415" s="232"/>
      <c r="AH415" s="232"/>
      <c r="AI415" s="232"/>
      <c r="AJ415" s="232"/>
      <c r="AK415" s="232"/>
      <c r="AL415" s="232"/>
      <c r="AM415" s="232"/>
      <c r="AN415" s="232"/>
      <c r="AO415" s="232"/>
      <c r="AP415" s="470"/>
    </row>
    <row r="416" spans="1:43" outlineLevel="2">
      <c r="A416" s="228" t="s">
        <v>2681</v>
      </c>
      <c r="B416" s="476" t="s">
        <v>362</v>
      </c>
      <c r="C416" s="525" t="s">
        <v>2682</v>
      </c>
      <c r="D416" s="229"/>
      <c r="E416" s="567"/>
      <c r="F416" s="491">
        <v>0</v>
      </c>
      <c r="G416" s="491">
        <v>0</v>
      </c>
      <c r="H416" s="473">
        <v>0</v>
      </c>
      <c r="I416" s="144">
        <v>0</v>
      </c>
      <c r="J416" s="568"/>
      <c r="K416" s="569"/>
      <c r="L416" s="492">
        <v>0</v>
      </c>
      <c r="M416" s="475">
        <v>0</v>
      </c>
      <c r="N416" s="468"/>
      <c r="O416" s="492">
        <v>0</v>
      </c>
      <c r="P416" s="475">
        <v>0</v>
      </c>
      <c r="Q416" s="570"/>
      <c r="R416" s="469">
        <v>0</v>
      </c>
      <c r="S416" s="469">
        <v>0</v>
      </c>
      <c r="T416" s="232">
        <v>0</v>
      </c>
      <c r="U416" s="232">
        <v>0</v>
      </c>
      <c r="V416" s="232">
        <v>0</v>
      </c>
      <c r="W416" s="232">
        <v>0</v>
      </c>
      <c r="X416" s="232">
        <v>0</v>
      </c>
      <c r="Y416" s="232">
        <v>0</v>
      </c>
      <c r="Z416" s="232">
        <v>0</v>
      </c>
      <c r="AA416" s="232">
        <v>0</v>
      </c>
      <c r="AB416" s="232">
        <v>0</v>
      </c>
      <c r="AC416" s="232">
        <v>0</v>
      </c>
      <c r="AD416" s="232">
        <v>0</v>
      </c>
      <c r="AE416" s="469">
        <v>0</v>
      </c>
      <c r="AF416" s="232">
        <v>0</v>
      </c>
      <c r="AG416" s="232">
        <v>0</v>
      </c>
      <c r="AH416" s="232">
        <v>0</v>
      </c>
      <c r="AI416" s="232">
        <v>0</v>
      </c>
      <c r="AJ416" s="232">
        <v>0</v>
      </c>
      <c r="AK416" s="232">
        <v>0</v>
      </c>
      <c r="AL416" s="232">
        <v>0</v>
      </c>
      <c r="AM416" s="232">
        <v>0</v>
      </c>
      <c r="AN416" s="232">
        <v>0</v>
      </c>
      <c r="AO416" s="232">
        <v>0</v>
      </c>
      <c r="AP416" s="470">
        <v>0</v>
      </c>
    </row>
    <row r="417" spans="1:43">
      <c r="A417" s="228"/>
      <c r="B417" s="476"/>
      <c r="C417" s="525"/>
      <c r="D417" s="229"/>
      <c r="E417" s="567"/>
      <c r="F417" s="491"/>
      <c r="G417" s="491"/>
      <c r="H417" s="473">
        <v>0</v>
      </c>
      <c r="I417" s="144">
        <v>0</v>
      </c>
      <c r="J417" s="568"/>
      <c r="K417" s="569"/>
      <c r="L417" s="492"/>
      <c r="M417" s="475">
        <v>0</v>
      </c>
      <c r="N417" s="468"/>
      <c r="O417" s="492"/>
      <c r="P417" s="475">
        <v>0</v>
      </c>
      <c r="Q417" s="570"/>
      <c r="R417" s="469"/>
      <c r="S417" s="469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469"/>
      <c r="AF417" s="232"/>
      <c r="AG417" s="232"/>
      <c r="AH417" s="232"/>
      <c r="AI417" s="232"/>
      <c r="AJ417" s="232"/>
      <c r="AK417" s="232"/>
      <c r="AL417" s="232"/>
      <c r="AM417" s="232"/>
      <c r="AN417" s="232"/>
      <c r="AO417" s="232"/>
      <c r="AP417" s="470"/>
    </row>
    <row r="418" spans="1:43" outlineLevel="2">
      <c r="A418" s="228" t="s">
        <v>2683</v>
      </c>
      <c r="B418" s="476" t="s">
        <v>1030</v>
      </c>
      <c r="C418" s="525" t="s">
        <v>2684</v>
      </c>
      <c r="D418" s="229"/>
      <c r="E418" s="567"/>
      <c r="F418" s="491">
        <v>0</v>
      </c>
      <c r="G418" s="491">
        <v>0</v>
      </c>
      <c r="H418" s="473">
        <v>0</v>
      </c>
      <c r="I418" s="144">
        <v>0</v>
      </c>
      <c r="J418" s="568"/>
      <c r="K418" s="569"/>
      <c r="L418" s="492">
        <v>0</v>
      </c>
      <c r="M418" s="475">
        <v>0</v>
      </c>
      <c r="N418" s="468"/>
      <c r="O418" s="492">
        <v>0</v>
      </c>
      <c r="P418" s="475">
        <v>0</v>
      </c>
      <c r="Q418" s="570"/>
      <c r="R418" s="469">
        <v>0</v>
      </c>
      <c r="S418" s="469">
        <v>0</v>
      </c>
      <c r="T418" s="232">
        <v>0</v>
      </c>
      <c r="U418" s="232">
        <v>0</v>
      </c>
      <c r="V418" s="232">
        <v>0</v>
      </c>
      <c r="W418" s="232">
        <v>0</v>
      </c>
      <c r="X418" s="232">
        <v>0</v>
      </c>
      <c r="Y418" s="232">
        <v>0</v>
      </c>
      <c r="Z418" s="232">
        <v>0</v>
      </c>
      <c r="AA418" s="232">
        <v>0</v>
      </c>
      <c r="AB418" s="232">
        <v>0</v>
      </c>
      <c r="AC418" s="232">
        <v>0</v>
      </c>
      <c r="AD418" s="232">
        <v>0</v>
      </c>
      <c r="AE418" s="469">
        <v>0</v>
      </c>
      <c r="AF418" s="232">
        <v>0</v>
      </c>
      <c r="AG418" s="232">
        <v>0</v>
      </c>
      <c r="AH418" s="232">
        <v>0</v>
      </c>
      <c r="AI418" s="232">
        <v>0</v>
      </c>
      <c r="AJ418" s="232">
        <v>0</v>
      </c>
      <c r="AK418" s="232">
        <v>0</v>
      </c>
      <c r="AL418" s="232">
        <v>0</v>
      </c>
      <c r="AM418" s="232">
        <v>0</v>
      </c>
      <c r="AN418" s="232">
        <v>0</v>
      </c>
      <c r="AO418" s="232">
        <v>0</v>
      </c>
      <c r="AP418" s="470">
        <v>0</v>
      </c>
    </row>
    <row r="419" spans="1:43">
      <c r="A419" s="228"/>
      <c r="B419" s="524"/>
      <c r="C419" s="525"/>
      <c r="D419" s="229"/>
      <c r="E419" s="567"/>
      <c r="F419" s="491"/>
      <c r="G419" s="491"/>
      <c r="H419" s="473">
        <v>0</v>
      </c>
      <c r="I419" s="144">
        <v>0</v>
      </c>
      <c r="J419" s="568"/>
      <c r="K419" s="569"/>
      <c r="L419" s="492"/>
      <c r="M419" s="475">
        <v>0</v>
      </c>
      <c r="N419" s="468"/>
      <c r="O419" s="492"/>
      <c r="P419" s="475">
        <v>0</v>
      </c>
      <c r="Q419" s="570"/>
      <c r="R419" s="469"/>
      <c r="S419" s="469"/>
      <c r="T419" s="232"/>
      <c r="U419" s="232"/>
      <c r="V419" s="232"/>
      <c r="W419" s="232"/>
      <c r="X419" s="232"/>
      <c r="Y419" s="232"/>
      <c r="Z419" s="232"/>
      <c r="AA419" s="232"/>
      <c r="AB419" s="232"/>
      <c r="AC419" s="232"/>
      <c r="AD419" s="232"/>
      <c r="AE419" s="469"/>
      <c r="AF419" s="232"/>
      <c r="AG419" s="232"/>
      <c r="AH419" s="232"/>
      <c r="AI419" s="232"/>
      <c r="AJ419" s="232"/>
      <c r="AK419" s="232"/>
      <c r="AL419" s="232"/>
      <c r="AM419" s="232"/>
      <c r="AN419" s="232"/>
      <c r="AO419" s="232"/>
      <c r="AP419" s="470"/>
    </row>
    <row r="420" spans="1:43" outlineLevel="2">
      <c r="A420" s="228" t="s">
        <v>2685</v>
      </c>
      <c r="B420" s="524" t="s">
        <v>1157</v>
      </c>
      <c r="C420" s="525" t="s">
        <v>2686</v>
      </c>
      <c r="D420" s="229"/>
      <c r="E420" s="567"/>
      <c r="F420" s="491">
        <v>0</v>
      </c>
      <c r="G420" s="491">
        <v>0</v>
      </c>
      <c r="H420" s="473">
        <v>0</v>
      </c>
      <c r="I420" s="144">
        <v>0</v>
      </c>
      <c r="J420" s="568"/>
      <c r="K420" s="569"/>
      <c r="L420" s="492">
        <v>0</v>
      </c>
      <c r="M420" s="475">
        <v>0</v>
      </c>
      <c r="N420" s="468"/>
      <c r="O420" s="492">
        <v>0</v>
      </c>
      <c r="P420" s="475">
        <v>0</v>
      </c>
      <c r="Q420" s="570"/>
      <c r="R420" s="469">
        <v>0</v>
      </c>
      <c r="S420" s="469">
        <v>0</v>
      </c>
      <c r="T420" s="232">
        <v>0</v>
      </c>
      <c r="U420" s="232">
        <v>0</v>
      </c>
      <c r="V420" s="232">
        <v>0</v>
      </c>
      <c r="W420" s="232">
        <v>0</v>
      </c>
      <c r="X420" s="232">
        <v>0</v>
      </c>
      <c r="Y420" s="232">
        <v>0</v>
      </c>
      <c r="Z420" s="232">
        <v>0</v>
      </c>
      <c r="AA420" s="232">
        <v>0</v>
      </c>
      <c r="AB420" s="232">
        <v>0</v>
      </c>
      <c r="AC420" s="232">
        <v>0</v>
      </c>
      <c r="AD420" s="232">
        <v>0</v>
      </c>
      <c r="AE420" s="469">
        <v>0</v>
      </c>
      <c r="AF420" s="232">
        <v>0</v>
      </c>
      <c r="AG420" s="232">
        <v>0</v>
      </c>
      <c r="AH420" s="232">
        <v>0</v>
      </c>
      <c r="AI420" s="232">
        <v>0</v>
      </c>
      <c r="AJ420" s="232">
        <v>0</v>
      </c>
      <c r="AK420" s="232">
        <v>0</v>
      </c>
      <c r="AL420" s="232">
        <v>0</v>
      </c>
      <c r="AM420" s="232">
        <v>0</v>
      </c>
      <c r="AN420" s="232">
        <v>0</v>
      </c>
      <c r="AO420" s="232">
        <v>0</v>
      </c>
      <c r="AP420" s="470">
        <v>0</v>
      </c>
    </row>
    <row r="421" spans="1:43" outlineLevel="3">
      <c r="A421" s="46"/>
      <c r="B421" s="47"/>
      <c r="C421" s="48"/>
      <c r="D421" s="49"/>
      <c r="E421" s="50"/>
      <c r="F421" s="397"/>
      <c r="G421" s="397"/>
      <c r="H421" s="59">
        <v>0</v>
      </c>
      <c r="I421" s="398">
        <v>0</v>
      </c>
      <c r="J421" s="398"/>
      <c r="K421" s="399"/>
      <c r="L421" s="400"/>
      <c r="M421" s="401">
        <v>0</v>
      </c>
      <c r="N421" s="402"/>
      <c r="O421" s="400"/>
      <c r="P421" s="401">
        <v>0</v>
      </c>
      <c r="R421" s="403"/>
      <c r="S421" s="403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403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404"/>
      <c r="AQ421" s="397"/>
    </row>
    <row r="422" spans="1:43" outlineLevel="3">
      <c r="A422" s="46" t="s">
        <v>2687</v>
      </c>
      <c r="B422" s="47" t="s">
        <v>1166</v>
      </c>
      <c r="C422" s="48" t="s">
        <v>2688</v>
      </c>
      <c r="D422" s="49"/>
      <c r="E422" s="50"/>
      <c r="F422" s="397">
        <v>0</v>
      </c>
      <c r="G422" s="397">
        <v>0</v>
      </c>
      <c r="H422" s="59">
        <v>0</v>
      </c>
      <c r="I422" s="398">
        <v>0</v>
      </c>
      <c r="J422" s="398"/>
      <c r="K422" s="399"/>
      <c r="L422" s="400">
        <v>0</v>
      </c>
      <c r="M422" s="401">
        <v>0</v>
      </c>
      <c r="N422" s="402"/>
      <c r="O422" s="400">
        <v>0</v>
      </c>
      <c r="P422" s="401">
        <v>0</v>
      </c>
      <c r="R422" s="403">
        <v>0</v>
      </c>
      <c r="S422" s="403"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v>0</v>
      </c>
      <c r="AC422" s="59">
        <v>0</v>
      </c>
      <c r="AD422" s="59">
        <v>0</v>
      </c>
      <c r="AE422" s="403">
        <v>0</v>
      </c>
      <c r="AF422" s="59">
        <v>0</v>
      </c>
      <c r="AG422" s="59">
        <v>0</v>
      </c>
      <c r="AH422" s="59">
        <v>0</v>
      </c>
      <c r="AI422" s="59">
        <v>0</v>
      </c>
      <c r="AJ422" s="59">
        <v>0</v>
      </c>
      <c r="AK422" s="59">
        <v>0</v>
      </c>
      <c r="AL422" s="59">
        <v>0</v>
      </c>
      <c r="AM422" s="59">
        <v>0</v>
      </c>
      <c r="AN422" s="59">
        <v>0</v>
      </c>
      <c r="AO422" s="59">
        <v>0</v>
      </c>
      <c r="AP422" s="404">
        <v>0</v>
      </c>
      <c r="AQ422" s="397"/>
    </row>
    <row r="423" spans="1:43">
      <c r="A423" s="228"/>
      <c r="B423" s="524"/>
      <c r="C423" s="525"/>
      <c r="D423" s="229"/>
      <c r="E423" s="567"/>
      <c r="F423" s="491"/>
      <c r="G423" s="491"/>
      <c r="H423" s="473">
        <v>0</v>
      </c>
      <c r="I423" s="144">
        <v>0</v>
      </c>
      <c r="J423" s="568"/>
      <c r="K423" s="569"/>
      <c r="L423" s="492"/>
      <c r="M423" s="475">
        <v>0</v>
      </c>
      <c r="N423" s="468"/>
      <c r="O423" s="492"/>
      <c r="P423" s="475">
        <v>0</v>
      </c>
      <c r="Q423" s="570"/>
      <c r="R423" s="469"/>
      <c r="S423" s="469"/>
      <c r="T423" s="232"/>
      <c r="U423" s="232"/>
      <c r="V423" s="232"/>
      <c r="W423" s="232"/>
      <c r="X423" s="232"/>
      <c r="Y423" s="232"/>
      <c r="Z423" s="232"/>
      <c r="AA423" s="232"/>
      <c r="AB423" s="232"/>
      <c r="AC423" s="232"/>
      <c r="AD423" s="232"/>
      <c r="AE423" s="469"/>
      <c r="AF423" s="232"/>
      <c r="AG423" s="232"/>
      <c r="AH423" s="232"/>
      <c r="AI423" s="232"/>
      <c r="AJ423" s="232"/>
      <c r="AK423" s="232"/>
      <c r="AL423" s="232"/>
      <c r="AM423" s="232"/>
      <c r="AN423" s="232"/>
      <c r="AO423" s="232"/>
      <c r="AP423" s="470"/>
    </row>
    <row r="424" spans="1:43" outlineLevel="2">
      <c r="A424" s="228" t="s">
        <v>2689</v>
      </c>
      <c r="B424" s="524" t="s">
        <v>2690</v>
      </c>
      <c r="C424" s="525" t="s">
        <v>2691</v>
      </c>
      <c r="D424" s="229"/>
      <c r="E424" s="567"/>
      <c r="F424" s="491">
        <v>523324094.20999998</v>
      </c>
      <c r="G424" s="491">
        <v>523324094.20999998</v>
      </c>
      <c r="H424" s="473">
        <v>0</v>
      </c>
      <c r="I424" s="144">
        <v>0</v>
      </c>
      <c r="J424" s="568"/>
      <c r="K424" s="569"/>
      <c r="L424" s="492">
        <v>523324094.20999998</v>
      </c>
      <c r="M424" s="475">
        <v>0</v>
      </c>
      <c r="N424" s="468"/>
      <c r="O424" s="492">
        <v>523324094.20999998</v>
      </c>
      <c r="P424" s="475">
        <v>0</v>
      </c>
      <c r="Q424" s="570"/>
      <c r="R424" s="469">
        <v>523324094.20999998</v>
      </c>
      <c r="S424" s="469">
        <v>523324094.20999998</v>
      </c>
      <c r="T424" s="232">
        <v>523324094.20999998</v>
      </c>
      <c r="U424" s="232">
        <v>523324094.20999998</v>
      </c>
      <c r="V424" s="232">
        <v>523324094.20999998</v>
      </c>
      <c r="W424" s="232">
        <v>523324094.20999998</v>
      </c>
      <c r="X424" s="232">
        <v>523324094.20999998</v>
      </c>
      <c r="Y424" s="232">
        <v>523324094.20999998</v>
      </c>
      <c r="Z424" s="232">
        <v>523324094.20999998</v>
      </c>
      <c r="AA424" s="232">
        <v>523324094.20999998</v>
      </c>
      <c r="AB424" s="232">
        <v>523324094.20999998</v>
      </c>
      <c r="AC424" s="232">
        <v>523324094.20999998</v>
      </c>
      <c r="AD424" s="232">
        <v>523324094.20999998</v>
      </c>
      <c r="AE424" s="469">
        <v>523324094.20999998</v>
      </c>
      <c r="AF424" s="232">
        <v>523324094.20999998</v>
      </c>
      <c r="AG424" s="232">
        <v>523324094.20999998</v>
      </c>
      <c r="AH424" s="232">
        <v>523324094.20999998</v>
      </c>
      <c r="AI424" s="232">
        <v>523324094.20999998</v>
      </c>
      <c r="AJ424" s="232">
        <v>523324094.20999998</v>
      </c>
      <c r="AK424" s="232">
        <v>523324094.20999998</v>
      </c>
      <c r="AL424" s="232">
        <v>523324094.20999998</v>
      </c>
      <c r="AM424" s="232">
        <v>523324094.20999998</v>
      </c>
      <c r="AN424" s="232">
        <v>523324094.20999998</v>
      </c>
      <c r="AO424" s="232">
        <v>523324094.20999998</v>
      </c>
      <c r="AP424" s="470">
        <v>523324094.20999998</v>
      </c>
    </row>
    <row r="425" spans="1:43">
      <c r="A425" s="228" t="s">
        <v>2692</v>
      </c>
      <c r="B425" s="524" t="s">
        <v>2693</v>
      </c>
      <c r="C425" s="525" t="s">
        <v>2694</v>
      </c>
      <c r="D425" s="229"/>
      <c r="E425" s="567"/>
      <c r="F425" s="491">
        <v>2811185.08</v>
      </c>
      <c r="G425" s="491">
        <v>2811185.08</v>
      </c>
      <c r="H425" s="473">
        <v>0</v>
      </c>
      <c r="I425" s="144">
        <v>0</v>
      </c>
      <c r="J425" s="568"/>
      <c r="K425" s="569"/>
      <c r="L425" s="492">
        <v>2811185.08</v>
      </c>
      <c r="M425" s="475">
        <v>0</v>
      </c>
      <c r="N425" s="468"/>
      <c r="O425" s="492">
        <v>2811185.08</v>
      </c>
      <c r="P425" s="475">
        <v>0</v>
      </c>
      <c r="Q425" s="570"/>
      <c r="R425" s="469">
        <v>2811185.08</v>
      </c>
      <c r="S425" s="469">
        <v>2811185.08</v>
      </c>
      <c r="T425" s="232">
        <v>2811185.08</v>
      </c>
      <c r="U425" s="232">
        <v>2811185.08</v>
      </c>
      <c r="V425" s="232">
        <v>2811185.08</v>
      </c>
      <c r="W425" s="232">
        <v>2811185.08</v>
      </c>
      <c r="X425" s="232">
        <v>2811185.08</v>
      </c>
      <c r="Y425" s="232">
        <v>2811185.08</v>
      </c>
      <c r="Z425" s="232">
        <v>2811185.08</v>
      </c>
      <c r="AA425" s="232">
        <v>2811185.08</v>
      </c>
      <c r="AB425" s="232">
        <v>2811185.08</v>
      </c>
      <c r="AC425" s="232">
        <v>2811185.08</v>
      </c>
      <c r="AD425" s="232">
        <v>2811185.08</v>
      </c>
      <c r="AE425" s="469">
        <v>2811185.08</v>
      </c>
      <c r="AF425" s="232">
        <v>2811185.08</v>
      </c>
      <c r="AG425" s="232">
        <v>2811185.08</v>
      </c>
      <c r="AH425" s="232">
        <v>2811185.08</v>
      </c>
      <c r="AI425" s="232">
        <v>2811185.08</v>
      </c>
      <c r="AJ425" s="232">
        <v>2811185.08</v>
      </c>
      <c r="AK425" s="232">
        <v>2811185.08</v>
      </c>
      <c r="AL425" s="232">
        <v>2811185.08</v>
      </c>
      <c r="AM425" s="232">
        <v>2811185.08</v>
      </c>
      <c r="AN425" s="232">
        <v>2811185.08</v>
      </c>
      <c r="AO425" s="232">
        <v>2811185.08</v>
      </c>
      <c r="AP425" s="470">
        <v>2811185.08</v>
      </c>
    </row>
    <row r="426" spans="1:43" outlineLevel="2">
      <c r="A426" s="228" t="s">
        <v>2695</v>
      </c>
      <c r="B426" s="524" t="s">
        <v>1172</v>
      </c>
      <c r="C426" s="525" t="s">
        <v>2696</v>
      </c>
      <c r="D426" s="229"/>
      <c r="E426" s="567"/>
      <c r="F426" s="491">
        <v>526135279.28999996</v>
      </c>
      <c r="G426" s="491">
        <v>526135279.28999996</v>
      </c>
      <c r="H426" s="473">
        <v>0</v>
      </c>
      <c r="I426" s="144">
        <v>0</v>
      </c>
      <c r="J426" s="568"/>
      <c r="K426" s="569"/>
      <c r="L426" s="492">
        <v>526135279.28999996</v>
      </c>
      <c r="M426" s="475">
        <v>0</v>
      </c>
      <c r="N426" s="468"/>
      <c r="O426" s="492">
        <v>526135279.28999996</v>
      </c>
      <c r="P426" s="475">
        <v>0</v>
      </c>
      <c r="Q426" s="570"/>
      <c r="R426" s="469">
        <v>526135279.28999996</v>
      </c>
      <c r="S426" s="469">
        <v>526135279.28999996</v>
      </c>
      <c r="T426" s="232">
        <v>526135279.28999996</v>
      </c>
      <c r="U426" s="232">
        <v>526135279.28999996</v>
      </c>
      <c r="V426" s="232">
        <v>526135279.28999996</v>
      </c>
      <c r="W426" s="232">
        <v>526135279.28999996</v>
      </c>
      <c r="X426" s="232">
        <v>526135279.28999996</v>
      </c>
      <c r="Y426" s="232">
        <v>526135279.28999996</v>
      </c>
      <c r="Z426" s="232">
        <v>526135279.28999996</v>
      </c>
      <c r="AA426" s="232">
        <v>526135279.28999996</v>
      </c>
      <c r="AB426" s="232">
        <v>526135279.28999996</v>
      </c>
      <c r="AC426" s="232">
        <v>526135279.28999996</v>
      </c>
      <c r="AD426" s="232">
        <v>526135279.28999996</v>
      </c>
      <c r="AE426" s="469">
        <v>526135279.28999996</v>
      </c>
      <c r="AF426" s="232">
        <v>526135279.28999996</v>
      </c>
      <c r="AG426" s="232">
        <v>526135279.28999996</v>
      </c>
      <c r="AH426" s="232">
        <v>526135279.28999996</v>
      </c>
      <c r="AI426" s="232">
        <v>526135279.28999996</v>
      </c>
      <c r="AJ426" s="232">
        <v>526135279.28999996</v>
      </c>
      <c r="AK426" s="232">
        <v>526135279.28999996</v>
      </c>
      <c r="AL426" s="232">
        <v>526135279.28999996</v>
      </c>
      <c r="AM426" s="232">
        <v>526135279.28999996</v>
      </c>
      <c r="AN426" s="232">
        <v>526135279.28999996</v>
      </c>
      <c r="AO426" s="232">
        <v>526135279.28999996</v>
      </c>
      <c r="AP426" s="470">
        <v>526135279.28999996</v>
      </c>
    </row>
    <row r="427" spans="1:43">
      <c r="A427" s="228"/>
      <c r="B427" s="526"/>
      <c r="C427" s="525"/>
      <c r="D427" s="229"/>
      <c r="E427" s="567"/>
      <c r="F427" s="491"/>
      <c r="G427" s="491"/>
      <c r="H427" s="473">
        <v>0</v>
      </c>
      <c r="I427" s="144">
        <v>0</v>
      </c>
      <c r="J427" s="568"/>
      <c r="K427" s="569"/>
      <c r="L427" s="492"/>
      <c r="M427" s="475">
        <v>0</v>
      </c>
      <c r="N427" s="468"/>
      <c r="O427" s="492"/>
      <c r="P427" s="475">
        <v>0</v>
      </c>
      <c r="Q427" s="570"/>
      <c r="R427" s="469"/>
      <c r="S427" s="469"/>
      <c r="T427" s="232"/>
      <c r="U427" s="232"/>
      <c r="V427" s="232"/>
      <c r="W427" s="232"/>
      <c r="X427" s="232"/>
      <c r="Y427" s="232"/>
      <c r="Z427" s="232"/>
      <c r="AA427" s="232"/>
      <c r="AB427" s="232"/>
      <c r="AC427" s="232"/>
      <c r="AD427" s="232"/>
      <c r="AE427" s="469"/>
      <c r="AF427" s="232"/>
      <c r="AG427" s="232"/>
      <c r="AH427" s="232"/>
      <c r="AI427" s="232"/>
      <c r="AJ427" s="232"/>
      <c r="AK427" s="232"/>
      <c r="AL427" s="232"/>
      <c r="AM427" s="232"/>
      <c r="AN427" s="232"/>
      <c r="AO427" s="232"/>
      <c r="AP427" s="470"/>
    </row>
    <row r="428" spans="1:43" outlineLevel="2">
      <c r="A428" s="228" t="s">
        <v>2697</v>
      </c>
      <c r="B428" s="524" t="s">
        <v>1181</v>
      </c>
      <c r="C428" s="525" t="s">
        <v>2698</v>
      </c>
      <c r="D428" s="229"/>
      <c r="E428" s="567"/>
      <c r="F428" s="491">
        <v>0</v>
      </c>
      <c r="G428" s="491">
        <v>0</v>
      </c>
      <c r="H428" s="473">
        <v>0</v>
      </c>
      <c r="I428" s="144">
        <v>0</v>
      </c>
      <c r="J428" s="568"/>
      <c r="K428" s="569"/>
      <c r="L428" s="492">
        <v>0</v>
      </c>
      <c r="M428" s="475">
        <v>0</v>
      </c>
      <c r="N428" s="468"/>
      <c r="O428" s="492">
        <v>0</v>
      </c>
      <c r="P428" s="475">
        <v>0</v>
      </c>
      <c r="Q428" s="570"/>
      <c r="R428" s="469">
        <v>0</v>
      </c>
      <c r="S428" s="469">
        <v>0</v>
      </c>
      <c r="T428" s="232">
        <v>0</v>
      </c>
      <c r="U428" s="232">
        <v>0</v>
      </c>
      <c r="V428" s="232">
        <v>0</v>
      </c>
      <c r="W428" s="232">
        <v>0</v>
      </c>
      <c r="X428" s="232">
        <v>0</v>
      </c>
      <c r="Y428" s="232">
        <v>0</v>
      </c>
      <c r="Z428" s="232">
        <v>0</v>
      </c>
      <c r="AA428" s="232">
        <v>0</v>
      </c>
      <c r="AB428" s="232">
        <v>0</v>
      </c>
      <c r="AC428" s="232">
        <v>0</v>
      </c>
      <c r="AD428" s="232">
        <v>0</v>
      </c>
      <c r="AE428" s="469">
        <v>0</v>
      </c>
      <c r="AF428" s="232">
        <v>0</v>
      </c>
      <c r="AG428" s="232">
        <v>0</v>
      </c>
      <c r="AH428" s="232">
        <v>0</v>
      </c>
      <c r="AI428" s="232">
        <v>0</v>
      </c>
      <c r="AJ428" s="232">
        <v>0</v>
      </c>
      <c r="AK428" s="232">
        <v>0</v>
      </c>
      <c r="AL428" s="232">
        <v>0</v>
      </c>
      <c r="AM428" s="232">
        <v>0</v>
      </c>
      <c r="AN428" s="232">
        <v>0</v>
      </c>
      <c r="AO428" s="232">
        <v>0</v>
      </c>
      <c r="AP428" s="470">
        <v>0</v>
      </c>
    </row>
    <row r="429" spans="1:43" outlineLevel="3">
      <c r="A429" s="46"/>
      <c r="B429" s="47"/>
      <c r="C429" s="48"/>
      <c r="D429" s="49"/>
      <c r="E429" s="50"/>
      <c r="F429" s="397"/>
      <c r="G429" s="397"/>
      <c r="H429" s="59">
        <v>0</v>
      </c>
      <c r="I429" s="398">
        <v>0</v>
      </c>
      <c r="J429" s="398"/>
      <c r="K429" s="399"/>
      <c r="L429" s="400"/>
      <c r="M429" s="401">
        <v>0</v>
      </c>
      <c r="N429" s="402"/>
      <c r="O429" s="400"/>
      <c r="P429" s="401">
        <v>0</v>
      </c>
      <c r="R429" s="403"/>
      <c r="S429" s="403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403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404"/>
      <c r="AQ429" s="397"/>
    </row>
    <row r="430" spans="1:43">
      <c r="A430" s="228" t="s">
        <v>2699</v>
      </c>
      <c r="B430" s="526" t="s">
        <v>1187</v>
      </c>
      <c r="C430" s="525" t="s">
        <v>2700</v>
      </c>
      <c r="D430" s="229"/>
      <c r="E430" s="567"/>
      <c r="F430" s="491">
        <v>0</v>
      </c>
      <c r="G430" s="491">
        <v>0</v>
      </c>
      <c r="H430" s="473">
        <v>0</v>
      </c>
      <c r="I430" s="144">
        <v>0</v>
      </c>
      <c r="J430" s="568"/>
      <c r="K430" s="569"/>
      <c r="L430" s="492">
        <v>0</v>
      </c>
      <c r="M430" s="475">
        <v>0</v>
      </c>
      <c r="N430" s="468"/>
      <c r="O430" s="492">
        <v>0</v>
      </c>
      <c r="P430" s="475">
        <v>0</v>
      </c>
      <c r="Q430" s="570"/>
      <c r="R430" s="469">
        <v>0</v>
      </c>
      <c r="S430" s="469">
        <v>0</v>
      </c>
      <c r="T430" s="232">
        <v>0</v>
      </c>
      <c r="U430" s="232">
        <v>0</v>
      </c>
      <c r="V430" s="232">
        <v>0</v>
      </c>
      <c r="W430" s="232">
        <v>0</v>
      </c>
      <c r="X430" s="232">
        <v>0</v>
      </c>
      <c r="Y430" s="232">
        <v>0</v>
      </c>
      <c r="Z430" s="232">
        <v>0</v>
      </c>
      <c r="AA430" s="232">
        <v>0</v>
      </c>
      <c r="AB430" s="232">
        <v>0</v>
      </c>
      <c r="AC430" s="232">
        <v>0</v>
      </c>
      <c r="AD430" s="232">
        <v>0</v>
      </c>
      <c r="AE430" s="469">
        <v>0</v>
      </c>
      <c r="AF430" s="232">
        <v>0</v>
      </c>
      <c r="AG430" s="232">
        <v>0</v>
      </c>
      <c r="AH430" s="232">
        <v>0</v>
      </c>
      <c r="AI430" s="232">
        <v>0</v>
      </c>
      <c r="AJ430" s="232">
        <v>0</v>
      </c>
      <c r="AK430" s="232">
        <v>0</v>
      </c>
      <c r="AL430" s="232">
        <v>0</v>
      </c>
      <c r="AM430" s="232">
        <v>0</v>
      </c>
      <c r="AN430" s="232">
        <v>0</v>
      </c>
      <c r="AO430" s="232">
        <v>0</v>
      </c>
      <c r="AP430" s="470">
        <v>0</v>
      </c>
    </row>
    <row r="431" spans="1:43" outlineLevel="2">
      <c r="A431" s="228"/>
      <c r="B431" s="524"/>
      <c r="C431" s="525"/>
      <c r="D431" s="229"/>
      <c r="E431" s="567"/>
      <c r="F431" s="491"/>
      <c r="G431" s="491"/>
      <c r="H431" s="473">
        <v>0</v>
      </c>
      <c r="I431" s="144">
        <v>0</v>
      </c>
      <c r="J431" s="568"/>
      <c r="K431" s="569"/>
      <c r="L431" s="492"/>
      <c r="M431" s="475">
        <v>0</v>
      </c>
      <c r="N431" s="468"/>
      <c r="O431" s="492"/>
      <c r="P431" s="475">
        <v>0</v>
      </c>
      <c r="Q431" s="570"/>
      <c r="R431" s="469"/>
      <c r="S431" s="469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469"/>
      <c r="AF431" s="232"/>
      <c r="AG431" s="232"/>
      <c r="AH431" s="232"/>
      <c r="AI431" s="232"/>
      <c r="AJ431" s="232"/>
      <c r="AK431" s="232"/>
      <c r="AL431" s="232"/>
      <c r="AM431" s="232"/>
      <c r="AN431" s="232"/>
      <c r="AO431" s="232"/>
      <c r="AP431" s="470"/>
    </row>
    <row r="432" spans="1:43" outlineLevel="2">
      <c r="A432" s="228" t="s">
        <v>2701</v>
      </c>
      <c r="B432" s="524" t="s">
        <v>2702</v>
      </c>
      <c r="C432" s="525" t="s">
        <v>2703</v>
      </c>
      <c r="D432" s="229"/>
      <c r="E432" s="567"/>
      <c r="F432" s="491">
        <v>0</v>
      </c>
      <c r="G432" s="491">
        <v>0</v>
      </c>
      <c r="H432" s="473">
        <v>0</v>
      </c>
      <c r="I432" s="144">
        <v>0</v>
      </c>
      <c r="J432" s="568"/>
      <c r="K432" s="569"/>
      <c r="L432" s="492">
        <v>0</v>
      </c>
      <c r="M432" s="475">
        <v>0</v>
      </c>
      <c r="N432" s="468"/>
      <c r="O432" s="492">
        <v>0</v>
      </c>
      <c r="P432" s="475">
        <v>0</v>
      </c>
      <c r="Q432" s="570"/>
      <c r="R432" s="469">
        <v>236.46</v>
      </c>
      <c r="S432" s="469">
        <v>236.46</v>
      </c>
      <c r="T432" s="232">
        <v>236.46</v>
      </c>
      <c r="U432" s="232">
        <v>0</v>
      </c>
      <c r="V432" s="232">
        <v>0</v>
      </c>
      <c r="W432" s="232">
        <v>0</v>
      </c>
      <c r="X432" s="232">
        <v>0</v>
      </c>
      <c r="Y432" s="232">
        <v>0</v>
      </c>
      <c r="Z432" s="232">
        <v>0</v>
      </c>
      <c r="AA432" s="232">
        <v>0</v>
      </c>
      <c r="AB432" s="232">
        <v>0</v>
      </c>
      <c r="AC432" s="232">
        <v>0</v>
      </c>
      <c r="AD432" s="232">
        <v>0</v>
      </c>
      <c r="AE432" s="469">
        <v>0</v>
      </c>
      <c r="AF432" s="232">
        <v>0</v>
      </c>
      <c r="AG432" s="232">
        <v>0</v>
      </c>
      <c r="AH432" s="232">
        <v>0</v>
      </c>
      <c r="AI432" s="232">
        <v>0</v>
      </c>
      <c r="AJ432" s="232">
        <v>0</v>
      </c>
      <c r="AK432" s="232">
        <v>0</v>
      </c>
      <c r="AL432" s="232">
        <v>0</v>
      </c>
      <c r="AM432" s="232">
        <v>0</v>
      </c>
      <c r="AN432" s="232">
        <v>0</v>
      </c>
      <c r="AO432" s="232">
        <v>0</v>
      </c>
      <c r="AP432" s="470">
        <v>0</v>
      </c>
    </row>
    <row r="433" spans="1:43" outlineLevel="2">
      <c r="A433" s="228" t="s">
        <v>2704</v>
      </c>
      <c r="B433" s="524" t="s">
        <v>1190</v>
      </c>
      <c r="C433" s="489" t="s">
        <v>2705</v>
      </c>
      <c r="D433" s="228"/>
      <c r="E433" s="567"/>
      <c r="F433" s="491">
        <v>0</v>
      </c>
      <c r="G433" s="491">
        <v>0</v>
      </c>
      <c r="H433" s="473">
        <v>0</v>
      </c>
      <c r="I433" s="144">
        <v>0</v>
      </c>
      <c r="J433" s="568"/>
      <c r="K433" s="569"/>
      <c r="L433" s="492">
        <v>0</v>
      </c>
      <c r="M433" s="475">
        <v>0</v>
      </c>
      <c r="N433" s="468"/>
      <c r="O433" s="492">
        <v>0</v>
      </c>
      <c r="P433" s="475">
        <v>0</v>
      </c>
      <c r="Q433" s="570"/>
      <c r="R433" s="469">
        <v>236.46</v>
      </c>
      <c r="S433" s="469">
        <v>236.46</v>
      </c>
      <c r="T433" s="232">
        <v>236.46</v>
      </c>
      <c r="U433" s="232">
        <v>0</v>
      </c>
      <c r="V433" s="232">
        <v>0</v>
      </c>
      <c r="W433" s="232">
        <v>0</v>
      </c>
      <c r="X433" s="232">
        <v>0</v>
      </c>
      <c r="Y433" s="232">
        <v>0</v>
      </c>
      <c r="Z433" s="232">
        <v>0</v>
      </c>
      <c r="AA433" s="232">
        <v>0</v>
      </c>
      <c r="AB433" s="232">
        <v>0</v>
      </c>
      <c r="AC433" s="232">
        <v>0</v>
      </c>
      <c r="AD433" s="232">
        <v>0</v>
      </c>
      <c r="AE433" s="469">
        <v>0</v>
      </c>
      <c r="AF433" s="232">
        <v>0</v>
      </c>
      <c r="AG433" s="232">
        <v>0</v>
      </c>
      <c r="AH433" s="232">
        <v>0</v>
      </c>
      <c r="AI433" s="232">
        <v>0</v>
      </c>
      <c r="AJ433" s="232">
        <v>0</v>
      </c>
      <c r="AK433" s="232">
        <v>0</v>
      </c>
      <c r="AL433" s="232">
        <v>0</v>
      </c>
      <c r="AM433" s="232">
        <v>0</v>
      </c>
      <c r="AN433" s="232">
        <v>0</v>
      </c>
      <c r="AO433" s="232">
        <v>0</v>
      </c>
      <c r="AP433" s="470">
        <v>0</v>
      </c>
    </row>
    <row r="434" spans="1:43" outlineLevel="2">
      <c r="A434" s="228"/>
      <c r="B434" s="524"/>
      <c r="C434" s="489"/>
      <c r="D434" s="228"/>
      <c r="E434" s="567"/>
      <c r="F434" s="491"/>
      <c r="G434" s="491"/>
      <c r="H434" s="473">
        <v>0</v>
      </c>
      <c r="I434" s="144">
        <v>0</v>
      </c>
      <c r="J434" s="568"/>
      <c r="K434" s="569"/>
      <c r="L434" s="492"/>
      <c r="M434" s="475">
        <v>0</v>
      </c>
      <c r="N434" s="468"/>
      <c r="O434" s="492"/>
      <c r="P434" s="475">
        <v>0</v>
      </c>
      <c r="Q434" s="570"/>
      <c r="R434" s="469"/>
      <c r="S434" s="469"/>
      <c r="T434" s="232"/>
      <c r="U434" s="232"/>
      <c r="V434" s="232"/>
      <c r="W434" s="232"/>
      <c r="X434" s="232"/>
      <c r="Y434" s="232"/>
      <c r="Z434" s="232"/>
      <c r="AA434" s="232"/>
      <c r="AB434" s="232"/>
      <c r="AC434" s="232"/>
      <c r="AD434" s="232"/>
      <c r="AE434" s="469"/>
      <c r="AF434" s="232"/>
      <c r="AG434" s="232"/>
      <c r="AH434" s="232"/>
      <c r="AI434" s="232"/>
      <c r="AJ434" s="232"/>
      <c r="AK434" s="232"/>
      <c r="AL434" s="232"/>
      <c r="AM434" s="232"/>
      <c r="AN434" s="232"/>
      <c r="AO434" s="232"/>
      <c r="AP434" s="470"/>
    </row>
    <row r="435" spans="1:43">
      <c r="A435" s="228"/>
      <c r="B435" s="524"/>
      <c r="C435" s="525"/>
      <c r="D435" s="229"/>
      <c r="E435" s="567"/>
      <c r="F435" s="491"/>
      <c r="G435" s="492"/>
      <c r="H435" s="473">
        <v>0</v>
      </c>
      <c r="I435" s="144">
        <v>0</v>
      </c>
      <c r="J435" s="568"/>
      <c r="K435" s="569"/>
      <c r="L435" s="492"/>
      <c r="M435" s="475">
        <v>0</v>
      </c>
      <c r="N435" s="468"/>
      <c r="O435" s="492"/>
      <c r="P435" s="475">
        <v>0</v>
      </c>
      <c r="Q435" s="570"/>
      <c r="R435" s="469"/>
      <c r="S435" s="469"/>
      <c r="T435" s="232"/>
      <c r="U435" s="232"/>
      <c r="V435" s="232"/>
      <c r="W435" s="232"/>
      <c r="X435" s="232"/>
      <c r="Y435" s="232"/>
      <c r="Z435" s="232"/>
      <c r="AA435" s="232"/>
      <c r="AB435" s="232"/>
      <c r="AC435" s="232"/>
      <c r="AD435" s="232"/>
      <c r="AE435" s="469"/>
      <c r="AF435" s="232"/>
      <c r="AG435" s="232"/>
      <c r="AH435" s="232"/>
      <c r="AI435" s="232"/>
      <c r="AJ435" s="232"/>
      <c r="AK435" s="232"/>
      <c r="AL435" s="232"/>
      <c r="AM435" s="232"/>
      <c r="AN435" s="232"/>
      <c r="AO435" s="232"/>
      <c r="AP435" s="470"/>
    </row>
    <row r="436" spans="1:43" outlineLevel="2">
      <c r="A436" s="228" t="s">
        <v>2706</v>
      </c>
      <c r="B436" s="524"/>
      <c r="C436" s="525" t="s">
        <v>2707</v>
      </c>
      <c r="D436" s="229"/>
      <c r="E436" s="567"/>
      <c r="F436" s="491">
        <v>300280569.81100005</v>
      </c>
      <c r="G436" s="492">
        <v>245870394.61800027</v>
      </c>
      <c r="H436" s="473">
        <v>54410175.19299978</v>
      </c>
      <c r="I436" s="144">
        <v>0.22129616409301678</v>
      </c>
      <c r="J436" s="568"/>
      <c r="K436" s="569"/>
      <c r="L436" s="492">
        <v>235751269.95799994</v>
      </c>
      <c r="M436" s="475">
        <v>64529299.853000104</v>
      </c>
      <c r="N436" s="468"/>
      <c r="O436" s="492">
        <v>291463685.83500028</v>
      </c>
      <c r="P436" s="475">
        <v>8816883.9759997725</v>
      </c>
      <c r="Q436" s="570"/>
      <c r="R436" s="469">
        <v>204805591.17500043</v>
      </c>
      <c r="S436" s="469">
        <v>211943838.51199988</v>
      </c>
      <c r="T436" s="232">
        <v>219590072.36499998</v>
      </c>
      <c r="U436" s="232">
        <v>223689388.52300009</v>
      </c>
      <c r="V436" s="232">
        <v>217425661.64499995</v>
      </c>
      <c r="W436" s="232">
        <v>220096469.65199992</v>
      </c>
      <c r="X436" s="232">
        <v>222753809.73000008</v>
      </c>
      <c r="Y436" s="232">
        <v>229866414.23799983</v>
      </c>
      <c r="Z436" s="232">
        <v>235720392.65099999</v>
      </c>
      <c r="AA436" s="232">
        <v>232834644.79299992</v>
      </c>
      <c r="AB436" s="232">
        <v>230392756.31300017</v>
      </c>
      <c r="AC436" s="232">
        <v>235751269.95799994</v>
      </c>
      <c r="AD436" s="232">
        <v>245870394.61800027</v>
      </c>
      <c r="AE436" s="469">
        <v>261459148.30199981</v>
      </c>
      <c r="AF436" s="232">
        <v>280681960.22600013</v>
      </c>
      <c r="AG436" s="232">
        <v>259721362.53900009</v>
      </c>
      <c r="AH436" s="232">
        <v>259346239.78400028</v>
      </c>
      <c r="AI436" s="232">
        <v>262428442.66099969</v>
      </c>
      <c r="AJ436" s="232">
        <v>270017907.40799981</v>
      </c>
      <c r="AK436" s="232">
        <v>277445964.52999991</v>
      </c>
      <c r="AL436" s="232">
        <v>291525567.90799993</v>
      </c>
      <c r="AM436" s="232">
        <v>290701038.49800003</v>
      </c>
      <c r="AN436" s="232">
        <v>291463685.83500028</v>
      </c>
      <c r="AO436" s="232">
        <v>300280569.81100005</v>
      </c>
      <c r="AP436" s="470">
        <v>295741060.49099952</v>
      </c>
    </row>
    <row r="437" spans="1:43" s="471" customFormat="1">
      <c r="A437" s="228" t="s">
        <v>2708</v>
      </c>
      <c r="B437" s="524"/>
      <c r="C437" s="525" t="s">
        <v>2709</v>
      </c>
      <c r="D437" s="229"/>
      <c r="E437" s="567"/>
      <c r="F437" s="491">
        <v>0</v>
      </c>
      <c r="G437" s="492">
        <v>0</v>
      </c>
      <c r="H437" s="473">
        <v>0</v>
      </c>
      <c r="I437" s="144">
        <v>0</v>
      </c>
      <c r="J437" s="568"/>
      <c r="K437" s="569"/>
      <c r="L437" s="492">
        <v>0</v>
      </c>
      <c r="M437" s="475">
        <v>0</v>
      </c>
      <c r="N437" s="468"/>
      <c r="O437" s="492">
        <v>0</v>
      </c>
      <c r="P437" s="475">
        <v>0</v>
      </c>
      <c r="Q437" s="570"/>
      <c r="R437" s="469">
        <v>0</v>
      </c>
      <c r="S437" s="469">
        <v>0</v>
      </c>
      <c r="T437" s="232">
        <v>0</v>
      </c>
      <c r="U437" s="232">
        <v>0</v>
      </c>
      <c r="V437" s="232">
        <v>0</v>
      </c>
      <c r="W437" s="232">
        <v>0</v>
      </c>
      <c r="X437" s="232">
        <v>0</v>
      </c>
      <c r="Y437" s="232">
        <v>0</v>
      </c>
      <c r="Z437" s="232">
        <v>0</v>
      </c>
      <c r="AA437" s="232">
        <v>0</v>
      </c>
      <c r="AB437" s="232">
        <v>0</v>
      </c>
      <c r="AC437" s="232">
        <v>0</v>
      </c>
      <c r="AD437" s="232">
        <v>0</v>
      </c>
      <c r="AE437" s="469">
        <v>0</v>
      </c>
      <c r="AF437" s="232">
        <v>0</v>
      </c>
      <c r="AG437" s="232">
        <v>0</v>
      </c>
      <c r="AH437" s="232">
        <v>0</v>
      </c>
      <c r="AI437" s="232">
        <v>0</v>
      </c>
      <c r="AJ437" s="232">
        <v>0</v>
      </c>
      <c r="AK437" s="232">
        <v>0</v>
      </c>
      <c r="AL437" s="232">
        <v>0</v>
      </c>
      <c r="AM437" s="232">
        <v>0</v>
      </c>
      <c r="AN437" s="232">
        <v>0</v>
      </c>
      <c r="AO437" s="232">
        <v>0</v>
      </c>
      <c r="AP437" s="470">
        <v>0</v>
      </c>
    </row>
    <row r="438" spans="1:43" s="471" customFormat="1" outlineLevel="2">
      <c r="A438" s="228"/>
      <c r="B438" s="524" t="s">
        <v>1192</v>
      </c>
      <c r="C438" s="525" t="s">
        <v>2710</v>
      </c>
      <c r="D438" s="229"/>
      <c r="E438" s="567"/>
      <c r="F438" s="491">
        <v>300280569.81100005</v>
      </c>
      <c r="G438" s="491">
        <v>245870394.61800027</v>
      </c>
      <c r="H438" s="473">
        <v>54410175.19299978</v>
      </c>
      <c r="I438" s="144">
        <v>0.22129616409301678</v>
      </c>
      <c r="J438" s="568"/>
      <c r="K438" s="569"/>
      <c r="L438" s="492">
        <v>235751269.95799994</v>
      </c>
      <c r="M438" s="475">
        <v>64529299.853000104</v>
      </c>
      <c r="N438" s="468"/>
      <c r="O438" s="492">
        <v>291463685.83500028</v>
      </c>
      <c r="P438" s="475">
        <v>8816883.9759997725</v>
      </c>
      <c r="Q438" s="570"/>
      <c r="R438" s="469">
        <v>204805591.17500043</v>
      </c>
      <c r="S438" s="469">
        <v>211943838.51199988</v>
      </c>
      <c r="T438" s="232">
        <v>219590072.36499998</v>
      </c>
      <c r="U438" s="232">
        <v>223689388.52300009</v>
      </c>
      <c r="V438" s="232">
        <v>217425661.64499995</v>
      </c>
      <c r="W438" s="232">
        <v>220096469.65199992</v>
      </c>
      <c r="X438" s="232">
        <v>222753809.73000008</v>
      </c>
      <c r="Y438" s="232">
        <v>229866414.23799983</v>
      </c>
      <c r="Z438" s="232">
        <v>235720392.65099999</v>
      </c>
      <c r="AA438" s="232">
        <v>232834644.79299992</v>
      </c>
      <c r="AB438" s="232">
        <v>230392756.31300017</v>
      </c>
      <c r="AC438" s="232">
        <v>235751269.95799994</v>
      </c>
      <c r="AD438" s="232">
        <v>245870394.61800027</v>
      </c>
      <c r="AE438" s="469">
        <v>261459148.30199981</v>
      </c>
      <c r="AF438" s="232">
        <v>280681960.22600013</v>
      </c>
      <c r="AG438" s="232">
        <v>259721362.53900009</v>
      </c>
      <c r="AH438" s="232">
        <v>259346239.78400028</v>
      </c>
      <c r="AI438" s="232">
        <v>262428442.66099969</v>
      </c>
      <c r="AJ438" s="232">
        <v>270017907.40799981</v>
      </c>
      <c r="AK438" s="232">
        <v>277445964.52999991</v>
      </c>
      <c r="AL438" s="232">
        <v>291525567.90799993</v>
      </c>
      <c r="AM438" s="232">
        <v>290701038.49800003</v>
      </c>
      <c r="AN438" s="232">
        <v>291463685.83500028</v>
      </c>
      <c r="AO438" s="232">
        <v>300280569.81100005</v>
      </c>
      <c r="AP438" s="470">
        <v>295741060.49099952</v>
      </c>
    </row>
    <row r="439" spans="1:43">
      <c r="A439" s="228"/>
      <c r="B439" s="526"/>
      <c r="C439" s="525"/>
      <c r="D439" s="229"/>
      <c r="E439" s="567"/>
      <c r="F439" s="491"/>
      <c r="G439" s="491"/>
      <c r="H439" s="473">
        <v>0</v>
      </c>
      <c r="I439" s="144">
        <v>0</v>
      </c>
      <c r="J439" s="568"/>
      <c r="K439" s="569"/>
      <c r="L439" s="492"/>
      <c r="M439" s="475">
        <v>0</v>
      </c>
      <c r="N439" s="468"/>
      <c r="O439" s="492"/>
      <c r="P439" s="475">
        <v>0</v>
      </c>
      <c r="Q439" s="570"/>
      <c r="R439" s="469"/>
      <c r="S439" s="469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32"/>
      <c r="AE439" s="469"/>
      <c r="AF439" s="232"/>
      <c r="AG439" s="232"/>
      <c r="AH439" s="232"/>
      <c r="AI439" s="232"/>
      <c r="AJ439" s="232"/>
      <c r="AK439" s="232"/>
      <c r="AL439" s="232"/>
      <c r="AM439" s="232"/>
      <c r="AN439" s="232"/>
      <c r="AO439" s="232"/>
      <c r="AP439" s="470"/>
    </row>
    <row r="440" spans="1:43">
      <c r="A440" s="228" t="s">
        <v>2711</v>
      </c>
      <c r="B440" s="524" t="s">
        <v>1201</v>
      </c>
      <c r="C440" s="525" t="s">
        <v>2712</v>
      </c>
      <c r="D440" s="229"/>
      <c r="E440" s="567"/>
      <c r="F440" s="491">
        <v>0</v>
      </c>
      <c r="G440" s="491">
        <v>0</v>
      </c>
      <c r="H440" s="473">
        <v>0</v>
      </c>
      <c r="I440" s="144">
        <v>0</v>
      </c>
      <c r="J440" s="568"/>
      <c r="K440" s="569"/>
      <c r="L440" s="492">
        <v>0</v>
      </c>
      <c r="M440" s="475">
        <v>0</v>
      </c>
      <c r="N440" s="468"/>
      <c r="O440" s="492">
        <v>0</v>
      </c>
      <c r="P440" s="475">
        <v>0</v>
      </c>
      <c r="Q440" s="570"/>
      <c r="R440" s="469">
        <v>0</v>
      </c>
      <c r="S440" s="469">
        <v>0</v>
      </c>
      <c r="T440" s="232">
        <v>0</v>
      </c>
      <c r="U440" s="232">
        <v>0</v>
      </c>
      <c r="V440" s="232">
        <v>0</v>
      </c>
      <c r="W440" s="232">
        <v>0</v>
      </c>
      <c r="X440" s="232">
        <v>0</v>
      </c>
      <c r="Y440" s="232">
        <v>0</v>
      </c>
      <c r="Z440" s="232">
        <v>0</v>
      </c>
      <c r="AA440" s="232">
        <v>0</v>
      </c>
      <c r="AB440" s="232">
        <v>0</v>
      </c>
      <c r="AC440" s="232">
        <v>0</v>
      </c>
      <c r="AD440" s="232">
        <v>0</v>
      </c>
      <c r="AE440" s="469">
        <v>0</v>
      </c>
      <c r="AF440" s="232">
        <v>0</v>
      </c>
      <c r="AG440" s="232">
        <v>0</v>
      </c>
      <c r="AH440" s="232">
        <v>0</v>
      </c>
      <c r="AI440" s="232">
        <v>0</v>
      </c>
      <c r="AJ440" s="232">
        <v>0</v>
      </c>
      <c r="AK440" s="232">
        <v>0</v>
      </c>
      <c r="AL440" s="232">
        <v>0</v>
      </c>
      <c r="AM440" s="232">
        <v>0</v>
      </c>
      <c r="AN440" s="232">
        <v>0</v>
      </c>
      <c r="AO440" s="232">
        <v>0</v>
      </c>
      <c r="AP440" s="470">
        <v>0</v>
      </c>
    </row>
    <row r="441" spans="1:43" outlineLevel="2">
      <c r="A441" s="228"/>
      <c r="B441" s="524"/>
      <c r="C441" s="525"/>
      <c r="D441" s="229"/>
      <c r="E441" s="567"/>
      <c r="F441" s="491"/>
      <c r="G441" s="491"/>
      <c r="H441" s="473">
        <v>0</v>
      </c>
      <c r="I441" s="144">
        <v>0</v>
      </c>
      <c r="J441" s="568"/>
      <c r="K441" s="569"/>
      <c r="L441" s="492"/>
      <c r="M441" s="475">
        <v>0</v>
      </c>
      <c r="N441" s="468"/>
      <c r="O441" s="492"/>
      <c r="P441" s="475">
        <v>0</v>
      </c>
      <c r="Q441" s="570"/>
      <c r="R441" s="469"/>
      <c r="S441" s="469"/>
      <c r="T441" s="232"/>
      <c r="U441" s="232"/>
      <c r="V441" s="232"/>
      <c r="W441" s="232"/>
      <c r="X441" s="232"/>
      <c r="Y441" s="232"/>
      <c r="Z441" s="232"/>
      <c r="AA441" s="232"/>
      <c r="AB441" s="232"/>
      <c r="AC441" s="232"/>
      <c r="AD441" s="232"/>
      <c r="AE441" s="469"/>
      <c r="AF441" s="232"/>
      <c r="AG441" s="232"/>
      <c r="AH441" s="232"/>
      <c r="AI441" s="232"/>
      <c r="AJ441" s="232"/>
      <c r="AK441" s="232"/>
      <c r="AL441" s="232"/>
      <c r="AM441" s="232"/>
      <c r="AN441" s="232"/>
      <c r="AO441" s="232"/>
      <c r="AP441" s="470"/>
    </row>
    <row r="442" spans="1:43" outlineLevel="3">
      <c r="A442" s="46" t="s">
        <v>2713</v>
      </c>
      <c r="B442" s="47" t="s">
        <v>1204</v>
      </c>
      <c r="C442" s="48" t="s">
        <v>2714</v>
      </c>
      <c r="D442" s="49"/>
      <c r="E442" s="50"/>
      <c r="F442" s="397">
        <v>0</v>
      </c>
      <c r="G442" s="397">
        <v>0</v>
      </c>
      <c r="H442" s="59">
        <v>0</v>
      </c>
      <c r="I442" s="398">
        <v>0</v>
      </c>
      <c r="J442" s="398"/>
      <c r="K442" s="399"/>
      <c r="L442" s="400">
        <v>0</v>
      </c>
      <c r="M442" s="401">
        <v>0</v>
      </c>
      <c r="N442" s="402"/>
      <c r="O442" s="400">
        <v>0</v>
      </c>
      <c r="P442" s="401">
        <v>0</v>
      </c>
      <c r="R442" s="403">
        <v>0</v>
      </c>
      <c r="S442" s="403">
        <v>0</v>
      </c>
      <c r="T442" s="59">
        <v>0</v>
      </c>
      <c r="U442" s="59">
        <v>0</v>
      </c>
      <c r="V442" s="59">
        <v>0</v>
      </c>
      <c r="W442" s="59">
        <v>0</v>
      </c>
      <c r="X442" s="59">
        <v>0</v>
      </c>
      <c r="Y442" s="59">
        <v>0</v>
      </c>
      <c r="Z442" s="59">
        <v>0</v>
      </c>
      <c r="AA442" s="59">
        <v>0</v>
      </c>
      <c r="AB442" s="59">
        <v>0</v>
      </c>
      <c r="AC442" s="59">
        <v>0</v>
      </c>
      <c r="AD442" s="59">
        <v>0</v>
      </c>
      <c r="AE442" s="403">
        <v>0</v>
      </c>
      <c r="AF442" s="59">
        <v>0</v>
      </c>
      <c r="AG442" s="59">
        <v>0</v>
      </c>
      <c r="AH442" s="59">
        <v>0</v>
      </c>
      <c r="AI442" s="59">
        <v>0</v>
      </c>
      <c r="AJ442" s="59">
        <v>0</v>
      </c>
      <c r="AK442" s="59">
        <v>0</v>
      </c>
      <c r="AL442" s="59">
        <v>0</v>
      </c>
      <c r="AM442" s="59">
        <v>0</v>
      </c>
      <c r="AN442" s="59">
        <v>0</v>
      </c>
      <c r="AO442" s="59">
        <v>0</v>
      </c>
      <c r="AP442" s="404">
        <v>0</v>
      </c>
      <c r="AQ442" s="397"/>
    </row>
    <row r="443" spans="1:43" outlineLevel="3">
      <c r="A443" s="46"/>
      <c r="B443" s="47" t="s">
        <v>1270</v>
      </c>
      <c r="C443" s="48" t="s">
        <v>2715</v>
      </c>
      <c r="D443" s="49"/>
      <c r="E443" s="50"/>
      <c r="F443" s="397"/>
      <c r="G443" s="397"/>
      <c r="H443" s="59">
        <v>0</v>
      </c>
      <c r="I443" s="398">
        <v>0</v>
      </c>
      <c r="J443" s="398"/>
      <c r="K443" s="399"/>
      <c r="L443" s="400"/>
      <c r="M443" s="401">
        <v>0</v>
      </c>
      <c r="N443" s="402"/>
      <c r="O443" s="400"/>
      <c r="P443" s="401">
        <v>0</v>
      </c>
      <c r="R443" s="403"/>
      <c r="S443" s="403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403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404"/>
      <c r="AQ443" s="397"/>
    </row>
    <row r="444" spans="1:43">
      <c r="A444" s="207"/>
      <c r="B444" s="527"/>
      <c r="C444" s="528"/>
      <c r="D444" s="480"/>
      <c r="E444" s="571"/>
      <c r="F444" s="494"/>
      <c r="G444" s="494"/>
      <c r="H444" s="482">
        <v>0</v>
      </c>
      <c r="I444" s="177">
        <v>0</v>
      </c>
      <c r="J444" s="572"/>
      <c r="K444" s="573"/>
      <c r="L444" s="494"/>
      <c r="M444" s="485">
        <v>0</v>
      </c>
      <c r="N444" s="484"/>
      <c r="O444" s="494"/>
      <c r="P444" s="485">
        <v>0</v>
      </c>
      <c r="Q444" s="571"/>
      <c r="R444" s="486"/>
      <c r="S444" s="486"/>
      <c r="T444" s="482"/>
      <c r="U444" s="482"/>
      <c r="V444" s="482"/>
      <c r="W444" s="482"/>
      <c r="X444" s="482"/>
      <c r="Y444" s="482"/>
      <c r="Z444" s="482"/>
      <c r="AA444" s="482"/>
      <c r="AB444" s="482"/>
      <c r="AC444" s="482"/>
      <c r="AD444" s="482"/>
      <c r="AE444" s="486"/>
      <c r="AF444" s="482"/>
      <c r="AG444" s="482"/>
      <c r="AH444" s="482"/>
      <c r="AI444" s="482"/>
      <c r="AJ444" s="482"/>
      <c r="AK444" s="482"/>
      <c r="AL444" s="482"/>
      <c r="AM444" s="482"/>
      <c r="AN444" s="482"/>
      <c r="AO444" s="482"/>
      <c r="AP444" s="487"/>
    </row>
    <row r="445" spans="1:43" s="153" customFormat="1">
      <c r="A445" s="535" t="s">
        <v>2716</v>
      </c>
      <c r="B445" s="61" t="s">
        <v>2717</v>
      </c>
      <c r="C445" s="215" t="s">
        <v>2718</v>
      </c>
      <c r="D445" s="537"/>
      <c r="E445" s="574"/>
      <c r="F445" s="575">
        <v>-677874.1</v>
      </c>
      <c r="G445" s="575">
        <v>-714799.9</v>
      </c>
      <c r="H445" s="538">
        <v>36925.800000000047</v>
      </c>
      <c r="I445" s="189">
        <v>5.1658932800634196E-2</v>
      </c>
      <c r="J445" s="576"/>
      <c r="K445" s="577"/>
      <c r="L445" s="575">
        <v>-888911.16</v>
      </c>
      <c r="M445" s="541">
        <v>211037.06000000006</v>
      </c>
      <c r="N445" s="542"/>
      <c r="O445" s="575">
        <v>-677874.1</v>
      </c>
      <c r="P445" s="541">
        <v>0</v>
      </c>
      <c r="Q445" s="574"/>
      <c r="R445" s="543">
        <v>-925437.6</v>
      </c>
      <c r="S445" s="543">
        <v>-925437.6</v>
      </c>
      <c r="T445" s="244">
        <v>-925437.6</v>
      </c>
      <c r="U445" s="244">
        <v>-913262.12</v>
      </c>
      <c r="V445" s="244">
        <v>-913262.12</v>
      </c>
      <c r="W445" s="244">
        <v>-913262.12</v>
      </c>
      <c r="X445" s="244">
        <v>-901086.64</v>
      </c>
      <c r="Y445" s="244">
        <v>-901086.64</v>
      </c>
      <c r="Z445" s="244">
        <v>-901086.64</v>
      </c>
      <c r="AA445" s="244">
        <v>-888911.16</v>
      </c>
      <c r="AB445" s="244">
        <v>-888911.16</v>
      </c>
      <c r="AC445" s="244">
        <v>-888911.16</v>
      </c>
      <c r="AD445" s="244">
        <v>-714799.9</v>
      </c>
      <c r="AE445" s="543">
        <v>-714799.9</v>
      </c>
      <c r="AF445" s="244">
        <v>-714799.9</v>
      </c>
      <c r="AG445" s="244">
        <v>-702491.3</v>
      </c>
      <c r="AH445" s="244">
        <v>-702491.3</v>
      </c>
      <c r="AI445" s="244">
        <v>-702491.3</v>
      </c>
      <c r="AJ445" s="244">
        <v>-690182.70000000007</v>
      </c>
      <c r="AK445" s="244">
        <v>-690182.70000000007</v>
      </c>
      <c r="AL445" s="244">
        <v>-690182.70000000007</v>
      </c>
      <c r="AM445" s="244">
        <v>-677874.1</v>
      </c>
      <c r="AN445" s="244">
        <v>-677874.1</v>
      </c>
      <c r="AO445" s="244">
        <v>-677874.1</v>
      </c>
      <c r="AP445" s="544">
        <v>-677874.1</v>
      </c>
    </row>
    <row r="446" spans="1:43">
      <c r="A446" s="228" t="s">
        <v>2719</v>
      </c>
      <c r="B446" s="524" t="s">
        <v>2720</v>
      </c>
      <c r="C446" s="531" t="s">
        <v>2721</v>
      </c>
      <c r="D446" s="472"/>
      <c r="E446" s="570"/>
      <c r="F446" s="492">
        <v>1453846.29</v>
      </c>
      <c r="G446" s="492">
        <v>1593194.58</v>
      </c>
      <c r="H446" s="473">
        <v>-139348.29000000004</v>
      </c>
      <c r="I446" s="144">
        <v>-8.7464702522400017E-2</v>
      </c>
      <c r="J446" s="568"/>
      <c r="K446" s="569"/>
      <c r="L446" s="492">
        <v>1598710.22</v>
      </c>
      <c r="M446" s="475">
        <v>-144863.92999999993</v>
      </c>
      <c r="N446" s="468"/>
      <c r="O446" s="492">
        <v>1453846.29</v>
      </c>
      <c r="P446" s="475">
        <v>0</v>
      </c>
      <c r="Q446" s="570"/>
      <c r="R446" s="469">
        <v>1715161.1</v>
      </c>
      <c r="S446" s="469">
        <v>1715161.1</v>
      </c>
      <c r="T446" s="232">
        <v>1715161.1</v>
      </c>
      <c r="U446" s="232">
        <v>1676344.1400000001</v>
      </c>
      <c r="V446" s="232">
        <v>1676344.1400000001</v>
      </c>
      <c r="W446" s="232">
        <v>1676344.1400000001</v>
      </c>
      <c r="X446" s="232">
        <v>1637527.1800000002</v>
      </c>
      <c r="Y446" s="232">
        <v>1637527.1800000002</v>
      </c>
      <c r="Z446" s="232">
        <v>1637527.1800000002</v>
      </c>
      <c r="AA446" s="232">
        <v>1598710.22</v>
      </c>
      <c r="AB446" s="232">
        <v>1598710.22</v>
      </c>
      <c r="AC446" s="232">
        <v>1598710.22</v>
      </c>
      <c r="AD446" s="232">
        <v>1593194.58</v>
      </c>
      <c r="AE446" s="469">
        <v>1593194.58</v>
      </c>
      <c r="AF446" s="232">
        <v>1593194.58</v>
      </c>
      <c r="AG446" s="232">
        <v>1546745.15</v>
      </c>
      <c r="AH446" s="232">
        <v>1546745.15</v>
      </c>
      <c r="AI446" s="232">
        <v>1546745.15</v>
      </c>
      <c r="AJ446" s="232">
        <v>1500295.72</v>
      </c>
      <c r="AK446" s="232">
        <v>1500295.72</v>
      </c>
      <c r="AL446" s="232">
        <v>1500295.72</v>
      </c>
      <c r="AM446" s="232">
        <v>1453846.29</v>
      </c>
      <c r="AN446" s="232">
        <v>1453846.29</v>
      </c>
      <c r="AO446" s="232">
        <v>1453846.29</v>
      </c>
      <c r="AP446" s="470">
        <v>1453846.29</v>
      </c>
    </row>
    <row r="447" spans="1:43" s="533" customFormat="1">
      <c r="A447" s="498" t="s">
        <v>2722</v>
      </c>
      <c r="B447" s="499" t="s">
        <v>1286</v>
      </c>
      <c r="C447" s="500" t="s">
        <v>2723</v>
      </c>
      <c r="D447" s="501"/>
      <c r="E447" s="578"/>
      <c r="F447" s="503">
        <v>775972.19000000006</v>
      </c>
      <c r="G447" s="503">
        <v>878394.68</v>
      </c>
      <c r="H447" s="504">
        <v>-102422.48999999999</v>
      </c>
      <c r="I447" s="505">
        <v>-0.11660190155067877</v>
      </c>
      <c r="J447" s="579"/>
      <c r="K447" s="580"/>
      <c r="L447" s="508">
        <v>709799.05999999994</v>
      </c>
      <c r="M447" s="509">
        <v>66173.130000000121</v>
      </c>
      <c r="N447" s="532"/>
      <c r="O447" s="508">
        <v>775972.19000000006</v>
      </c>
      <c r="P447" s="509">
        <v>0</v>
      </c>
      <c r="Q447" s="581"/>
      <c r="R447" s="512">
        <v>789723.50000000012</v>
      </c>
      <c r="S447" s="512">
        <v>789723.50000000012</v>
      </c>
      <c r="T447" s="513">
        <v>789723.50000000012</v>
      </c>
      <c r="U447" s="513">
        <v>763082.02000000014</v>
      </c>
      <c r="V447" s="513">
        <v>763082.02000000014</v>
      </c>
      <c r="W447" s="513">
        <v>763082.02000000014</v>
      </c>
      <c r="X447" s="513">
        <v>736440.54000000015</v>
      </c>
      <c r="Y447" s="513">
        <v>736440.54000000015</v>
      </c>
      <c r="Z447" s="513">
        <v>736440.54000000015</v>
      </c>
      <c r="AA447" s="513">
        <v>709799.05999999994</v>
      </c>
      <c r="AB447" s="513">
        <v>709799.05999999994</v>
      </c>
      <c r="AC447" s="513">
        <v>709799.05999999994</v>
      </c>
      <c r="AD447" s="513">
        <v>878394.68</v>
      </c>
      <c r="AE447" s="512">
        <v>878394.68</v>
      </c>
      <c r="AF447" s="513">
        <v>878394.68</v>
      </c>
      <c r="AG447" s="513">
        <v>844253.84999999986</v>
      </c>
      <c r="AH447" s="513">
        <v>844253.84999999986</v>
      </c>
      <c r="AI447" s="513">
        <v>844253.84999999986</v>
      </c>
      <c r="AJ447" s="513">
        <v>810113.0199999999</v>
      </c>
      <c r="AK447" s="513">
        <v>810113.0199999999</v>
      </c>
      <c r="AL447" s="513">
        <v>810113.0199999999</v>
      </c>
      <c r="AM447" s="513">
        <v>775972.19000000006</v>
      </c>
      <c r="AN447" s="513">
        <v>775972.19000000006</v>
      </c>
      <c r="AO447" s="513">
        <v>775972.19000000006</v>
      </c>
      <c r="AP447" s="514">
        <v>775972.19000000006</v>
      </c>
    </row>
    <row r="448" spans="1:43" outlineLevel="2">
      <c r="A448" s="228"/>
      <c r="B448" s="545" t="s">
        <v>1292</v>
      </c>
      <c r="C448" s="546" t="s">
        <v>2724</v>
      </c>
      <c r="D448" s="547"/>
      <c r="E448" s="582"/>
      <c r="F448" s="518">
        <v>877641821.29100013</v>
      </c>
      <c r="G448" s="518">
        <v>823334068.58800018</v>
      </c>
      <c r="H448" s="473">
        <v>54307752.702999949</v>
      </c>
      <c r="I448" s="144">
        <v>6.5960774338096509E-2</v>
      </c>
      <c r="J448" s="583"/>
      <c r="K448" s="584"/>
      <c r="L448" s="521">
        <v>813046348.30799985</v>
      </c>
      <c r="M448" s="475">
        <v>64595472.983000278</v>
      </c>
      <c r="N448" s="522"/>
      <c r="O448" s="521">
        <v>868824937.3150003</v>
      </c>
      <c r="P448" s="475">
        <v>8816883.9759998322</v>
      </c>
      <c r="Q448" s="585"/>
      <c r="R448" s="469">
        <v>782180357.50500035</v>
      </c>
      <c r="S448" s="469">
        <v>789318604.84199977</v>
      </c>
      <c r="T448" s="232">
        <v>796964838.69499993</v>
      </c>
      <c r="U448" s="232">
        <v>801037749.83300006</v>
      </c>
      <c r="V448" s="232">
        <v>794774022.95499992</v>
      </c>
      <c r="W448" s="232">
        <v>797444830.96199989</v>
      </c>
      <c r="X448" s="232">
        <v>800075529.55999994</v>
      </c>
      <c r="Y448" s="232">
        <v>807188134.06799972</v>
      </c>
      <c r="Z448" s="232">
        <v>813042112.48099995</v>
      </c>
      <c r="AA448" s="232">
        <v>810129723.14299989</v>
      </c>
      <c r="AB448" s="232">
        <v>807687834.66300011</v>
      </c>
      <c r="AC448" s="232">
        <v>813046348.30799985</v>
      </c>
      <c r="AD448" s="232">
        <v>823334068.58800018</v>
      </c>
      <c r="AE448" s="469">
        <v>838922822.27199972</v>
      </c>
      <c r="AF448" s="232">
        <v>858145634.19599998</v>
      </c>
      <c r="AG448" s="232">
        <v>837150895.67900002</v>
      </c>
      <c r="AH448" s="232">
        <v>836775772.92400026</v>
      </c>
      <c r="AI448" s="232">
        <v>839857975.80099964</v>
      </c>
      <c r="AJ448" s="232">
        <v>847413299.7179997</v>
      </c>
      <c r="AK448" s="232">
        <v>854841356.83999991</v>
      </c>
      <c r="AL448" s="232">
        <v>868920960.21799994</v>
      </c>
      <c r="AM448" s="232">
        <v>868062289.97800004</v>
      </c>
      <c r="AN448" s="232">
        <v>868824937.3150003</v>
      </c>
      <c r="AO448" s="232">
        <v>877641821.29100013</v>
      </c>
      <c r="AP448" s="470">
        <v>873102311.97099948</v>
      </c>
    </row>
    <row r="449" spans="1:43">
      <c r="A449" s="228"/>
      <c r="B449" s="476"/>
      <c r="C449" s="525"/>
      <c r="D449" s="229"/>
      <c r="E449" s="567"/>
      <c r="F449" s="491"/>
      <c r="G449" s="491"/>
      <c r="H449" s="473"/>
      <c r="I449" s="144"/>
      <c r="J449" s="568"/>
      <c r="K449" s="569"/>
      <c r="L449" s="492"/>
      <c r="M449" s="475"/>
      <c r="N449" s="468"/>
      <c r="O449" s="492"/>
      <c r="P449" s="475"/>
      <c r="Q449" s="570"/>
      <c r="R449" s="469"/>
      <c r="S449" s="469"/>
      <c r="T449" s="232"/>
      <c r="U449" s="232"/>
      <c r="V449" s="232"/>
      <c r="W449" s="232"/>
      <c r="X449" s="232"/>
      <c r="Y449" s="232"/>
      <c r="Z449" s="232"/>
      <c r="AA449" s="232"/>
      <c r="AB449" s="232"/>
      <c r="AC449" s="232"/>
      <c r="AD449" s="232"/>
      <c r="AE449" s="469"/>
      <c r="AF449" s="232"/>
      <c r="AG449" s="232"/>
      <c r="AH449" s="232"/>
      <c r="AI449" s="232"/>
      <c r="AJ449" s="232"/>
      <c r="AK449" s="232"/>
      <c r="AL449" s="232"/>
      <c r="AM449" s="232"/>
      <c r="AN449" s="232"/>
      <c r="AO449" s="232"/>
      <c r="AP449" s="470"/>
    </row>
    <row r="450" spans="1:43" outlineLevel="2">
      <c r="A450" s="228"/>
      <c r="B450" s="476" t="s">
        <v>1301</v>
      </c>
      <c r="C450" s="525" t="s">
        <v>2725</v>
      </c>
      <c r="D450" s="229"/>
      <c r="E450" s="567"/>
      <c r="F450" s="491"/>
      <c r="G450" s="491"/>
      <c r="H450" s="473"/>
      <c r="I450" s="144"/>
      <c r="J450" s="568"/>
      <c r="K450" s="569"/>
      <c r="L450" s="492"/>
      <c r="M450" s="475"/>
      <c r="N450" s="468"/>
      <c r="O450" s="492"/>
      <c r="P450" s="475"/>
      <c r="Q450" s="570"/>
      <c r="R450" s="469"/>
      <c r="S450" s="469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32"/>
      <c r="AE450" s="469"/>
      <c r="AF450" s="232"/>
      <c r="AG450" s="232"/>
      <c r="AH450" s="232"/>
      <c r="AI450" s="232"/>
      <c r="AJ450" s="232"/>
      <c r="AK450" s="232"/>
      <c r="AL450" s="232"/>
      <c r="AM450" s="232"/>
      <c r="AN450" s="232"/>
      <c r="AO450" s="232"/>
      <c r="AP450" s="470"/>
    </row>
    <row r="451" spans="1:43">
      <c r="A451" s="228"/>
      <c r="B451" s="526"/>
      <c r="C451" s="525"/>
      <c r="D451" s="229"/>
      <c r="E451" s="567"/>
      <c r="F451" s="491"/>
      <c r="G451" s="491"/>
      <c r="H451" s="473">
        <v>0</v>
      </c>
      <c r="I451" s="144">
        <v>0</v>
      </c>
      <c r="J451" s="568"/>
      <c r="K451" s="569"/>
      <c r="L451" s="492"/>
      <c r="M451" s="475" t="e">
        <v>#REF!</v>
      </c>
      <c r="N451" s="468"/>
      <c r="O451" s="492"/>
      <c r="P451" s="475">
        <v>0</v>
      </c>
      <c r="Q451" s="570"/>
      <c r="R451" s="469"/>
      <c r="S451" s="469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/>
      <c r="AE451" s="469"/>
      <c r="AF451" s="232"/>
      <c r="AG451" s="232"/>
      <c r="AH451" s="232"/>
      <c r="AI451" s="232"/>
      <c r="AJ451" s="232"/>
      <c r="AK451" s="232"/>
      <c r="AL451" s="232"/>
      <c r="AM451" s="232"/>
      <c r="AN451" s="232"/>
      <c r="AO451" s="232"/>
      <c r="AP451" s="470"/>
    </row>
    <row r="452" spans="1:43" outlineLevel="2">
      <c r="A452" s="228" t="s">
        <v>2726</v>
      </c>
      <c r="B452" s="476" t="s">
        <v>1310</v>
      </c>
      <c r="C452" s="525" t="s">
        <v>2727</v>
      </c>
      <c r="D452" s="229"/>
      <c r="E452" s="567"/>
      <c r="F452" s="491">
        <v>0</v>
      </c>
      <c r="G452" s="491">
        <v>0</v>
      </c>
      <c r="H452" s="473">
        <v>0</v>
      </c>
      <c r="I452" s="144">
        <v>0</v>
      </c>
      <c r="J452" s="568"/>
      <c r="K452" s="569"/>
      <c r="L452" s="492">
        <v>0</v>
      </c>
      <c r="M452" s="475">
        <v>0</v>
      </c>
      <c r="N452" s="468"/>
      <c r="O452" s="492">
        <v>0</v>
      </c>
      <c r="P452" s="475">
        <v>0</v>
      </c>
      <c r="Q452" s="570"/>
      <c r="R452" s="469">
        <v>0</v>
      </c>
      <c r="S452" s="469">
        <v>0</v>
      </c>
      <c r="T452" s="232">
        <v>0</v>
      </c>
      <c r="U452" s="232">
        <v>0</v>
      </c>
      <c r="V452" s="232">
        <v>0</v>
      </c>
      <c r="W452" s="232">
        <v>0</v>
      </c>
      <c r="X452" s="232">
        <v>0</v>
      </c>
      <c r="Y452" s="232">
        <v>0</v>
      </c>
      <c r="Z452" s="232">
        <v>0</v>
      </c>
      <c r="AA452" s="232">
        <v>0</v>
      </c>
      <c r="AB452" s="232">
        <v>0</v>
      </c>
      <c r="AC452" s="232">
        <v>0</v>
      </c>
      <c r="AD452" s="232">
        <v>0</v>
      </c>
      <c r="AE452" s="469">
        <v>0</v>
      </c>
      <c r="AF452" s="232">
        <v>0</v>
      </c>
      <c r="AG452" s="232">
        <v>0</v>
      </c>
      <c r="AH452" s="232">
        <v>0</v>
      </c>
      <c r="AI452" s="232">
        <v>0</v>
      </c>
      <c r="AJ452" s="232">
        <v>0</v>
      </c>
      <c r="AK452" s="232">
        <v>0</v>
      </c>
      <c r="AL452" s="232">
        <v>0</v>
      </c>
      <c r="AM452" s="232">
        <v>0</v>
      </c>
      <c r="AN452" s="232">
        <v>0</v>
      </c>
      <c r="AO452" s="232">
        <v>0</v>
      </c>
      <c r="AP452" s="470">
        <v>0</v>
      </c>
    </row>
    <row r="453" spans="1:43">
      <c r="A453" s="228"/>
      <c r="B453" s="476"/>
      <c r="C453" s="525"/>
      <c r="D453" s="229"/>
      <c r="E453" s="567"/>
      <c r="F453" s="491"/>
      <c r="G453" s="491"/>
      <c r="H453" s="473">
        <v>0</v>
      </c>
      <c r="I453" s="144">
        <v>0</v>
      </c>
      <c r="J453" s="568"/>
      <c r="K453" s="569"/>
      <c r="L453" s="492"/>
      <c r="M453" s="475">
        <v>0</v>
      </c>
      <c r="N453" s="468"/>
      <c r="O453" s="492"/>
      <c r="P453" s="475">
        <v>0</v>
      </c>
      <c r="Q453" s="570"/>
      <c r="R453" s="469"/>
      <c r="S453" s="469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32"/>
      <c r="AE453" s="469"/>
      <c r="AF453" s="232"/>
      <c r="AG453" s="232"/>
      <c r="AH453" s="232"/>
      <c r="AI453" s="232"/>
      <c r="AJ453" s="232"/>
      <c r="AK453" s="232"/>
      <c r="AL453" s="232"/>
      <c r="AM453" s="232"/>
      <c r="AN453" s="232"/>
      <c r="AO453" s="232"/>
      <c r="AP453" s="470"/>
    </row>
    <row r="454" spans="1:43" outlineLevel="2">
      <c r="A454" s="228" t="s">
        <v>2728</v>
      </c>
      <c r="B454" s="476" t="s">
        <v>1316</v>
      </c>
      <c r="C454" s="525" t="s">
        <v>2729</v>
      </c>
      <c r="D454" s="229"/>
      <c r="E454" s="567"/>
      <c r="F454" s="491">
        <v>0</v>
      </c>
      <c r="G454" s="491">
        <v>0</v>
      </c>
      <c r="H454" s="473">
        <v>0</v>
      </c>
      <c r="I454" s="144">
        <v>0</v>
      </c>
      <c r="J454" s="568"/>
      <c r="K454" s="569"/>
      <c r="L454" s="492">
        <v>0</v>
      </c>
      <c r="M454" s="475">
        <v>0</v>
      </c>
      <c r="N454" s="468"/>
      <c r="O454" s="492">
        <v>0</v>
      </c>
      <c r="P454" s="475">
        <v>0</v>
      </c>
      <c r="Q454" s="570"/>
      <c r="R454" s="469">
        <v>0</v>
      </c>
      <c r="S454" s="469">
        <v>0</v>
      </c>
      <c r="T454" s="232">
        <v>0</v>
      </c>
      <c r="U454" s="232">
        <v>0</v>
      </c>
      <c r="V454" s="232">
        <v>0</v>
      </c>
      <c r="W454" s="232">
        <v>0</v>
      </c>
      <c r="X454" s="232">
        <v>0</v>
      </c>
      <c r="Y454" s="232">
        <v>0</v>
      </c>
      <c r="Z454" s="232">
        <v>0</v>
      </c>
      <c r="AA454" s="232">
        <v>0</v>
      </c>
      <c r="AB454" s="232">
        <v>0</v>
      </c>
      <c r="AC454" s="232">
        <v>0</v>
      </c>
      <c r="AD454" s="232">
        <v>0</v>
      </c>
      <c r="AE454" s="469">
        <v>0</v>
      </c>
      <c r="AF454" s="232">
        <v>0</v>
      </c>
      <c r="AG454" s="232">
        <v>0</v>
      </c>
      <c r="AH454" s="232">
        <v>0</v>
      </c>
      <c r="AI454" s="232">
        <v>0</v>
      </c>
      <c r="AJ454" s="232">
        <v>0</v>
      </c>
      <c r="AK454" s="232">
        <v>0</v>
      </c>
      <c r="AL454" s="232">
        <v>0</v>
      </c>
      <c r="AM454" s="232">
        <v>0</v>
      </c>
      <c r="AN454" s="232">
        <v>0</v>
      </c>
      <c r="AO454" s="232">
        <v>0</v>
      </c>
      <c r="AP454" s="470">
        <v>0</v>
      </c>
    </row>
    <row r="455" spans="1:43" outlineLevel="3">
      <c r="A455" s="46"/>
      <c r="B455" s="47"/>
      <c r="C455" s="48"/>
      <c r="D455" s="49"/>
      <c r="E455" s="50"/>
      <c r="F455" s="397"/>
      <c r="G455" s="397"/>
      <c r="H455" s="59">
        <v>0</v>
      </c>
      <c r="I455" s="398">
        <v>0</v>
      </c>
      <c r="J455" s="398"/>
      <c r="K455" s="399"/>
      <c r="L455" s="400"/>
      <c r="M455" s="401">
        <v>0</v>
      </c>
      <c r="N455" s="402"/>
      <c r="O455" s="400"/>
      <c r="P455" s="401">
        <v>0</v>
      </c>
      <c r="R455" s="403"/>
      <c r="S455" s="403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403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404"/>
      <c r="AQ455" s="397"/>
    </row>
    <row r="456" spans="1:43" outlineLevel="3">
      <c r="A456" s="46" t="s">
        <v>2730</v>
      </c>
      <c r="B456" s="47" t="s">
        <v>1322</v>
      </c>
      <c r="C456" s="48" t="s">
        <v>2731</v>
      </c>
      <c r="D456" s="49"/>
      <c r="E456" s="50"/>
      <c r="F456" s="397">
        <v>0</v>
      </c>
      <c r="G456" s="397">
        <v>0</v>
      </c>
      <c r="H456" s="59">
        <v>0</v>
      </c>
      <c r="I456" s="398">
        <v>0</v>
      </c>
      <c r="J456" s="398"/>
      <c r="K456" s="399"/>
      <c r="L456" s="400">
        <v>0</v>
      </c>
      <c r="M456" s="401">
        <v>0</v>
      </c>
      <c r="N456" s="402"/>
      <c r="O456" s="400">
        <v>0</v>
      </c>
      <c r="P456" s="401">
        <v>0</v>
      </c>
      <c r="R456" s="403">
        <v>0</v>
      </c>
      <c r="S456" s="403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403">
        <v>0</v>
      </c>
      <c r="AF456" s="59">
        <v>0</v>
      </c>
      <c r="AG456" s="59">
        <v>0</v>
      </c>
      <c r="AH456" s="59">
        <v>0</v>
      </c>
      <c r="AI456" s="59">
        <v>0</v>
      </c>
      <c r="AJ456" s="59">
        <v>0</v>
      </c>
      <c r="AK456" s="59">
        <v>0</v>
      </c>
      <c r="AL456" s="59">
        <v>0</v>
      </c>
      <c r="AM456" s="59">
        <v>0</v>
      </c>
      <c r="AN456" s="59">
        <v>0</v>
      </c>
      <c r="AO456" s="59">
        <v>0</v>
      </c>
      <c r="AP456" s="404">
        <v>0</v>
      </c>
      <c r="AQ456" s="397"/>
    </row>
    <row r="457" spans="1:43" outlineLevel="3">
      <c r="A457" s="46"/>
      <c r="B457" s="47"/>
      <c r="C457" s="48"/>
      <c r="D457" s="49"/>
      <c r="E457" s="50"/>
      <c r="F457" s="397"/>
      <c r="G457" s="397"/>
      <c r="H457" s="59">
        <v>0</v>
      </c>
      <c r="I457" s="398">
        <v>0</v>
      </c>
      <c r="J457" s="398"/>
      <c r="K457" s="399"/>
      <c r="L457" s="400"/>
      <c r="M457" s="401">
        <v>0</v>
      </c>
      <c r="N457" s="402"/>
      <c r="O457" s="400"/>
      <c r="P457" s="401">
        <v>0</v>
      </c>
      <c r="R457" s="403"/>
      <c r="S457" s="403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403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404"/>
      <c r="AQ457" s="397"/>
    </row>
    <row r="458" spans="1:43" outlineLevel="3">
      <c r="A458" s="46" t="s">
        <v>2732</v>
      </c>
      <c r="B458" s="47" t="s">
        <v>2733</v>
      </c>
      <c r="C458" s="48" t="s">
        <v>2734</v>
      </c>
      <c r="D458" s="49"/>
      <c r="E458" s="50"/>
      <c r="F458" s="397">
        <v>65000000</v>
      </c>
      <c r="G458" s="397">
        <v>65000000</v>
      </c>
      <c r="H458" s="59">
        <v>0</v>
      </c>
      <c r="I458" s="398">
        <v>0</v>
      </c>
      <c r="J458" s="398"/>
      <c r="K458" s="399"/>
      <c r="L458" s="400">
        <v>65000000</v>
      </c>
      <c r="M458" s="401">
        <v>0</v>
      </c>
      <c r="N458" s="402"/>
      <c r="O458" s="400">
        <v>65000000</v>
      </c>
      <c r="P458" s="401">
        <v>0</v>
      </c>
      <c r="R458" s="403">
        <v>0</v>
      </c>
      <c r="S458" s="403"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65000000</v>
      </c>
      <c r="Y458" s="59">
        <v>65000000</v>
      </c>
      <c r="Z458" s="59">
        <v>65000000</v>
      </c>
      <c r="AA458" s="59">
        <v>65000000</v>
      </c>
      <c r="AB458" s="59">
        <v>65000000</v>
      </c>
      <c r="AC458" s="59">
        <v>65000000</v>
      </c>
      <c r="AD458" s="59">
        <v>65000000</v>
      </c>
      <c r="AE458" s="403">
        <v>65000000</v>
      </c>
      <c r="AF458" s="59">
        <v>65000000</v>
      </c>
      <c r="AG458" s="59">
        <v>65000000</v>
      </c>
      <c r="AH458" s="59">
        <v>65000000</v>
      </c>
      <c r="AI458" s="59">
        <v>65000000</v>
      </c>
      <c r="AJ458" s="59">
        <v>65000000</v>
      </c>
      <c r="AK458" s="59">
        <v>65000000</v>
      </c>
      <c r="AL458" s="59">
        <v>65000000</v>
      </c>
      <c r="AM458" s="59">
        <v>65000000</v>
      </c>
      <c r="AN458" s="59">
        <v>65000000</v>
      </c>
      <c r="AO458" s="59">
        <v>65000000</v>
      </c>
      <c r="AP458" s="404">
        <v>65000000</v>
      </c>
      <c r="AQ458" s="397"/>
    </row>
    <row r="459" spans="1:43" outlineLevel="3">
      <c r="A459" s="46" t="s">
        <v>2735</v>
      </c>
      <c r="B459" s="47" t="s">
        <v>2736</v>
      </c>
      <c r="C459" s="48" t="s">
        <v>2737</v>
      </c>
      <c r="D459" s="49"/>
      <c r="E459" s="50"/>
      <c r="F459" s="397">
        <v>150000000</v>
      </c>
      <c r="G459" s="397">
        <v>75000000</v>
      </c>
      <c r="H459" s="59">
        <v>75000000</v>
      </c>
      <c r="I459" s="398">
        <v>1</v>
      </c>
      <c r="J459" s="398"/>
      <c r="K459" s="399"/>
      <c r="L459" s="400">
        <v>75000000</v>
      </c>
      <c r="M459" s="401">
        <v>75000000</v>
      </c>
      <c r="N459" s="402"/>
      <c r="O459" s="400">
        <v>150000000</v>
      </c>
      <c r="P459" s="401">
        <v>0</v>
      </c>
      <c r="R459" s="403">
        <v>75000000</v>
      </c>
      <c r="S459" s="403">
        <v>75000000</v>
      </c>
      <c r="T459" s="59">
        <v>75000000</v>
      </c>
      <c r="U459" s="59">
        <v>75000000</v>
      </c>
      <c r="V459" s="59">
        <v>75000000</v>
      </c>
      <c r="W459" s="59">
        <v>75000000</v>
      </c>
      <c r="X459" s="59">
        <v>75000000</v>
      </c>
      <c r="Y459" s="59">
        <v>75000000</v>
      </c>
      <c r="Z459" s="59">
        <v>75000000</v>
      </c>
      <c r="AA459" s="59">
        <v>75000000</v>
      </c>
      <c r="AB459" s="59">
        <v>75000000</v>
      </c>
      <c r="AC459" s="59">
        <v>75000000</v>
      </c>
      <c r="AD459" s="59">
        <v>75000000</v>
      </c>
      <c r="AE459" s="403">
        <v>75000000</v>
      </c>
      <c r="AF459" s="59">
        <v>75000000</v>
      </c>
      <c r="AG459" s="59">
        <v>75000000</v>
      </c>
      <c r="AH459" s="59">
        <v>75000000</v>
      </c>
      <c r="AI459" s="59">
        <v>75000000</v>
      </c>
      <c r="AJ459" s="59">
        <v>225000000</v>
      </c>
      <c r="AK459" s="59">
        <v>225000000</v>
      </c>
      <c r="AL459" s="59">
        <v>225000000</v>
      </c>
      <c r="AM459" s="59">
        <v>225000000</v>
      </c>
      <c r="AN459" s="59">
        <v>150000000</v>
      </c>
      <c r="AO459" s="59">
        <v>150000000</v>
      </c>
      <c r="AP459" s="404">
        <v>150000000</v>
      </c>
      <c r="AQ459" s="397"/>
    </row>
    <row r="460" spans="1:43" outlineLevel="3">
      <c r="A460" s="46" t="s">
        <v>2738</v>
      </c>
      <c r="B460" s="47" t="s">
        <v>2739</v>
      </c>
      <c r="C460" s="48" t="s">
        <v>2740</v>
      </c>
      <c r="D460" s="49"/>
      <c r="E460" s="50"/>
      <c r="F460" s="397">
        <v>690000000</v>
      </c>
      <c r="G460" s="397">
        <v>690000000</v>
      </c>
      <c r="H460" s="59">
        <v>0</v>
      </c>
      <c r="I460" s="398">
        <v>0</v>
      </c>
      <c r="J460" s="398"/>
      <c r="K460" s="399"/>
      <c r="L460" s="400">
        <v>690000000</v>
      </c>
      <c r="M460" s="401">
        <v>0</v>
      </c>
      <c r="N460" s="402"/>
      <c r="O460" s="400">
        <v>690000000</v>
      </c>
      <c r="P460" s="401">
        <v>0</v>
      </c>
      <c r="R460" s="403">
        <v>730000000</v>
      </c>
      <c r="S460" s="403">
        <v>730000000</v>
      </c>
      <c r="T460" s="59">
        <v>730000000</v>
      </c>
      <c r="U460" s="59">
        <v>730000000</v>
      </c>
      <c r="V460" s="59">
        <v>730000000</v>
      </c>
      <c r="W460" s="59">
        <v>730000000</v>
      </c>
      <c r="X460" s="59">
        <v>690000000</v>
      </c>
      <c r="Y460" s="59">
        <v>690000000</v>
      </c>
      <c r="Z460" s="59">
        <v>690000000</v>
      </c>
      <c r="AA460" s="59">
        <v>690000000</v>
      </c>
      <c r="AB460" s="59">
        <v>690000000</v>
      </c>
      <c r="AC460" s="59">
        <v>690000000</v>
      </c>
      <c r="AD460" s="59">
        <v>690000000</v>
      </c>
      <c r="AE460" s="403">
        <v>690000000</v>
      </c>
      <c r="AF460" s="59">
        <v>690000000</v>
      </c>
      <c r="AG460" s="59">
        <v>690000000</v>
      </c>
      <c r="AH460" s="59">
        <v>690000000</v>
      </c>
      <c r="AI460" s="59">
        <v>690000000</v>
      </c>
      <c r="AJ460" s="59">
        <v>690000000</v>
      </c>
      <c r="AK460" s="59">
        <v>690000000</v>
      </c>
      <c r="AL460" s="59">
        <v>690000000</v>
      </c>
      <c r="AM460" s="59">
        <v>690000000</v>
      </c>
      <c r="AN460" s="59">
        <v>690000000</v>
      </c>
      <c r="AO460" s="59">
        <v>690000000</v>
      </c>
      <c r="AP460" s="404">
        <v>690000000</v>
      </c>
      <c r="AQ460" s="397"/>
    </row>
    <row r="461" spans="1:43" outlineLevel="3">
      <c r="A461" s="46" t="s">
        <v>2741</v>
      </c>
      <c r="B461" s="47" t="s">
        <v>2742</v>
      </c>
      <c r="C461" s="48" t="s">
        <v>2743</v>
      </c>
      <c r="D461" s="49"/>
      <c r="E461" s="50"/>
      <c r="F461" s="397">
        <v>0</v>
      </c>
      <c r="G461" s="397">
        <v>125000000</v>
      </c>
      <c r="H461" s="59">
        <v>-125000000</v>
      </c>
      <c r="I461" s="398" t="s">
        <v>157</v>
      </c>
      <c r="J461" s="398"/>
      <c r="K461" s="399"/>
      <c r="L461" s="400">
        <v>125000000</v>
      </c>
      <c r="M461" s="401">
        <v>-125000000</v>
      </c>
      <c r="N461" s="402"/>
      <c r="O461" s="400">
        <v>0</v>
      </c>
      <c r="P461" s="401">
        <v>0</v>
      </c>
      <c r="R461" s="403">
        <v>0</v>
      </c>
      <c r="S461" s="403">
        <v>0</v>
      </c>
      <c r="T461" s="59">
        <v>0</v>
      </c>
      <c r="U461" s="59">
        <v>125000000</v>
      </c>
      <c r="V461" s="59">
        <v>125000000</v>
      </c>
      <c r="W461" s="59">
        <v>125000000</v>
      </c>
      <c r="X461" s="59">
        <v>125000000</v>
      </c>
      <c r="Y461" s="59">
        <v>125000000</v>
      </c>
      <c r="Z461" s="59">
        <v>125000000</v>
      </c>
      <c r="AA461" s="59">
        <v>125000000</v>
      </c>
      <c r="AB461" s="59">
        <v>125000000</v>
      </c>
      <c r="AC461" s="59">
        <v>125000000</v>
      </c>
      <c r="AD461" s="59">
        <v>125000000</v>
      </c>
      <c r="AE461" s="403">
        <v>125000000</v>
      </c>
      <c r="AF461" s="59">
        <v>125000000</v>
      </c>
      <c r="AG461" s="59">
        <v>0</v>
      </c>
      <c r="AH461" s="59">
        <v>0</v>
      </c>
      <c r="AI461" s="59">
        <v>0</v>
      </c>
      <c r="AJ461" s="59">
        <v>0</v>
      </c>
      <c r="AK461" s="59">
        <v>0</v>
      </c>
      <c r="AL461" s="59">
        <v>0</v>
      </c>
      <c r="AM461" s="59">
        <v>0</v>
      </c>
      <c r="AN461" s="59">
        <v>0</v>
      </c>
      <c r="AO461" s="59">
        <v>0</v>
      </c>
      <c r="AP461" s="404">
        <v>0</v>
      </c>
      <c r="AQ461" s="397"/>
    </row>
    <row r="462" spans="1:43">
      <c r="A462" s="228" t="s">
        <v>2744</v>
      </c>
      <c r="B462" s="476" t="s">
        <v>2745</v>
      </c>
      <c r="C462" s="525" t="s">
        <v>2746</v>
      </c>
      <c r="D462" s="229"/>
      <c r="E462" s="567"/>
      <c r="F462" s="491">
        <v>0</v>
      </c>
      <c r="G462" s="491">
        <v>0</v>
      </c>
      <c r="H462" s="473">
        <v>0</v>
      </c>
      <c r="I462" s="144">
        <v>0</v>
      </c>
      <c r="J462" s="568"/>
      <c r="K462" s="569"/>
      <c r="L462" s="492">
        <v>0</v>
      </c>
      <c r="M462" s="475">
        <v>0</v>
      </c>
      <c r="N462" s="468"/>
      <c r="O462" s="492">
        <v>0</v>
      </c>
      <c r="P462" s="475">
        <v>0</v>
      </c>
      <c r="Q462" s="570"/>
      <c r="R462" s="469">
        <v>65000000</v>
      </c>
      <c r="S462" s="469">
        <v>65000000</v>
      </c>
      <c r="T462" s="232">
        <v>65000000</v>
      </c>
      <c r="U462" s="232">
        <v>65000000</v>
      </c>
      <c r="V462" s="232">
        <v>65000000</v>
      </c>
      <c r="W462" s="232">
        <v>65000000</v>
      </c>
      <c r="X462" s="232">
        <v>0</v>
      </c>
      <c r="Y462" s="232">
        <v>0</v>
      </c>
      <c r="Z462" s="232">
        <v>0</v>
      </c>
      <c r="AA462" s="232">
        <v>0</v>
      </c>
      <c r="AB462" s="232">
        <v>0</v>
      </c>
      <c r="AC462" s="232">
        <v>0</v>
      </c>
      <c r="AD462" s="232">
        <v>0</v>
      </c>
      <c r="AE462" s="469">
        <v>0</v>
      </c>
      <c r="AF462" s="232">
        <v>0</v>
      </c>
      <c r="AG462" s="232">
        <v>0</v>
      </c>
      <c r="AH462" s="232">
        <v>0</v>
      </c>
      <c r="AI462" s="232">
        <v>0</v>
      </c>
      <c r="AJ462" s="232">
        <v>0</v>
      </c>
      <c r="AK462" s="232">
        <v>0</v>
      </c>
      <c r="AL462" s="232">
        <v>0</v>
      </c>
      <c r="AM462" s="232">
        <v>0</v>
      </c>
      <c r="AN462" s="232">
        <v>0</v>
      </c>
      <c r="AO462" s="232">
        <v>0</v>
      </c>
      <c r="AP462" s="470">
        <v>0</v>
      </c>
    </row>
    <row r="463" spans="1:43" outlineLevel="2">
      <c r="A463" s="228" t="s">
        <v>2747</v>
      </c>
      <c r="B463" s="476" t="s">
        <v>2748</v>
      </c>
      <c r="C463" s="525" t="s">
        <v>2749</v>
      </c>
      <c r="D463" s="229"/>
      <c r="E463" s="567"/>
      <c r="F463" s="491">
        <v>200000000</v>
      </c>
      <c r="G463" s="491">
        <v>0</v>
      </c>
      <c r="H463" s="473">
        <v>200000000</v>
      </c>
      <c r="I463" s="144" t="s">
        <v>157</v>
      </c>
      <c r="J463" s="568"/>
      <c r="K463" s="569"/>
      <c r="L463" s="492">
        <v>0</v>
      </c>
      <c r="M463" s="475">
        <v>200000000</v>
      </c>
      <c r="N463" s="468"/>
      <c r="O463" s="492">
        <v>200000000</v>
      </c>
      <c r="P463" s="475">
        <v>0</v>
      </c>
      <c r="Q463" s="570"/>
      <c r="R463" s="469">
        <v>0</v>
      </c>
      <c r="S463" s="469">
        <v>0</v>
      </c>
      <c r="T463" s="232">
        <v>0</v>
      </c>
      <c r="U463" s="232">
        <v>0</v>
      </c>
      <c r="V463" s="232">
        <v>0</v>
      </c>
      <c r="W463" s="232">
        <v>0</v>
      </c>
      <c r="X463" s="232">
        <v>0</v>
      </c>
      <c r="Y463" s="232">
        <v>0</v>
      </c>
      <c r="Z463" s="232">
        <v>0</v>
      </c>
      <c r="AA463" s="232">
        <v>0</v>
      </c>
      <c r="AB463" s="232">
        <v>0</v>
      </c>
      <c r="AC463" s="232">
        <v>0</v>
      </c>
      <c r="AD463" s="232">
        <v>0</v>
      </c>
      <c r="AE463" s="469">
        <v>0</v>
      </c>
      <c r="AF463" s="232">
        <v>0</v>
      </c>
      <c r="AG463" s="232">
        <v>125000000</v>
      </c>
      <c r="AH463" s="232">
        <v>125000000</v>
      </c>
      <c r="AI463" s="232">
        <v>125000000</v>
      </c>
      <c r="AJ463" s="232">
        <v>125000000</v>
      </c>
      <c r="AK463" s="232">
        <v>125000000</v>
      </c>
      <c r="AL463" s="232">
        <v>125000000</v>
      </c>
      <c r="AM463" s="232">
        <v>125000000</v>
      </c>
      <c r="AN463" s="232">
        <v>200000000</v>
      </c>
      <c r="AO463" s="232">
        <v>200000000</v>
      </c>
      <c r="AP463" s="470">
        <v>200000000</v>
      </c>
    </row>
    <row r="464" spans="1:43">
      <c r="A464" s="228" t="s">
        <v>2750</v>
      </c>
      <c r="B464" s="476" t="s">
        <v>2751</v>
      </c>
      <c r="C464" s="525" t="s">
        <v>2752</v>
      </c>
      <c r="D464" s="229"/>
      <c r="E464" s="567"/>
      <c r="F464" s="491">
        <v>0</v>
      </c>
      <c r="G464" s="491">
        <v>40000000</v>
      </c>
      <c r="H464" s="473">
        <v>-40000000</v>
      </c>
      <c r="I464" s="144" t="s">
        <v>157</v>
      </c>
      <c r="J464" s="568"/>
      <c r="K464" s="569"/>
      <c r="L464" s="492">
        <v>40000000</v>
      </c>
      <c r="M464" s="475">
        <v>-40000000</v>
      </c>
      <c r="N464" s="468"/>
      <c r="O464" s="492">
        <v>0</v>
      </c>
      <c r="P464" s="475">
        <v>0</v>
      </c>
      <c r="Q464" s="570"/>
      <c r="R464" s="469">
        <v>0</v>
      </c>
      <c r="S464" s="469">
        <v>0</v>
      </c>
      <c r="T464" s="232">
        <v>0</v>
      </c>
      <c r="U464" s="232">
        <v>0</v>
      </c>
      <c r="V464" s="232">
        <v>0</v>
      </c>
      <c r="W464" s="232">
        <v>0</v>
      </c>
      <c r="X464" s="232">
        <v>40000000</v>
      </c>
      <c r="Y464" s="232">
        <v>40000000</v>
      </c>
      <c r="Z464" s="232">
        <v>40000000</v>
      </c>
      <c r="AA464" s="232">
        <v>40000000</v>
      </c>
      <c r="AB464" s="232">
        <v>40000000</v>
      </c>
      <c r="AC464" s="232">
        <v>40000000</v>
      </c>
      <c r="AD464" s="232">
        <v>40000000</v>
      </c>
      <c r="AE464" s="469">
        <v>40000000</v>
      </c>
      <c r="AF464" s="232">
        <v>40000000</v>
      </c>
      <c r="AG464" s="232">
        <v>40000000</v>
      </c>
      <c r="AH464" s="232">
        <v>40000000</v>
      </c>
      <c r="AI464" s="232">
        <v>40000000</v>
      </c>
      <c r="AJ464" s="232">
        <v>0</v>
      </c>
      <c r="AK464" s="232">
        <v>0</v>
      </c>
      <c r="AL464" s="232">
        <v>0</v>
      </c>
      <c r="AM464" s="232">
        <v>0</v>
      </c>
      <c r="AN464" s="232">
        <v>0</v>
      </c>
      <c r="AO464" s="232">
        <v>0</v>
      </c>
      <c r="AP464" s="470">
        <v>0</v>
      </c>
    </row>
    <row r="465" spans="1:43" outlineLevel="2">
      <c r="A465" s="228" t="s">
        <v>2753</v>
      </c>
      <c r="B465" s="476" t="s">
        <v>1325</v>
      </c>
      <c r="C465" s="525" t="s">
        <v>2754</v>
      </c>
      <c r="D465" s="229"/>
      <c r="E465" s="567"/>
      <c r="F465" s="491">
        <v>1105000000</v>
      </c>
      <c r="G465" s="491">
        <v>995000000</v>
      </c>
      <c r="H465" s="473">
        <v>110000000</v>
      </c>
      <c r="I465" s="144">
        <v>0.11055276381909548</v>
      </c>
      <c r="J465" s="568"/>
      <c r="K465" s="569"/>
      <c r="L465" s="492">
        <v>995000000</v>
      </c>
      <c r="M465" s="475">
        <v>110000000</v>
      </c>
      <c r="N465" s="468"/>
      <c r="O465" s="492">
        <v>1105000000</v>
      </c>
      <c r="P465" s="475">
        <v>0</v>
      </c>
      <c r="Q465" s="570"/>
      <c r="R465" s="469">
        <v>870000000</v>
      </c>
      <c r="S465" s="469">
        <v>870000000</v>
      </c>
      <c r="T465" s="232">
        <v>870000000</v>
      </c>
      <c r="U465" s="232">
        <v>995000000</v>
      </c>
      <c r="V465" s="232">
        <v>995000000</v>
      </c>
      <c r="W465" s="232">
        <v>995000000</v>
      </c>
      <c r="X465" s="232">
        <v>995000000</v>
      </c>
      <c r="Y465" s="232">
        <v>995000000</v>
      </c>
      <c r="Z465" s="232">
        <v>995000000</v>
      </c>
      <c r="AA465" s="232">
        <v>995000000</v>
      </c>
      <c r="AB465" s="232">
        <v>995000000</v>
      </c>
      <c r="AC465" s="232">
        <v>995000000</v>
      </c>
      <c r="AD465" s="232">
        <v>995000000</v>
      </c>
      <c r="AE465" s="469">
        <v>995000000</v>
      </c>
      <c r="AF465" s="232">
        <v>995000000</v>
      </c>
      <c r="AG465" s="232">
        <v>995000000</v>
      </c>
      <c r="AH465" s="232">
        <v>995000000</v>
      </c>
      <c r="AI465" s="232">
        <v>995000000</v>
      </c>
      <c r="AJ465" s="232">
        <v>1105000000</v>
      </c>
      <c r="AK465" s="232">
        <v>1105000000</v>
      </c>
      <c r="AL465" s="232">
        <v>1105000000</v>
      </c>
      <c r="AM465" s="232">
        <v>1105000000</v>
      </c>
      <c r="AN465" s="232">
        <v>1105000000</v>
      </c>
      <c r="AO465" s="232">
        <v>1105000000</v>
      </c>
      <c r="AP465" s="470">
        <v>1105000000</v>
      </c>
    </row>
    <row r="466" spans="1:43">
      <c r="A466" s="207"/>
      <c r="B466" s="488"/>
      <c r="C466" s="528"/>
      <c r="D466" s="480"/>
      <c r="E466" s="571"/>
      <c r="F466" s="494"/>
      <c r="G466" s="494"/>
      <c r="H466" s="482">
        <v>0</v>
      </c>
      <c r="I466" s="177">
        <v>0</v>
      </c>
      <c r="J466" s="572"/>
      <c r="K466" s="573"/>
      <c r="L466" s="494"/>
      <c r="M466" s="485">
        <v>0</v>
      </c>
      <c r="N466" s="484"/>
      <c r="O466" s="494"/>
      <c r="P466" s="485">
        <v>0</v>
      </c>
      <c r="Q466" s="571"/>
      <c r="R466" s="486"/>
      <c r="S466" s="486"/>
      <c r="T466" s="482"/>
      <c r="U466" s="482"/>
      <c r="V466" s="482"/>
      <c r="W466" s="482"/>
      <c r="X466" s="482"/>
      <c r="Y466" s="482"/>
      <c r="Z466" s="482"/>
      <c r="AA466" s="482"/>
      <c r="AB466" s="482"/>
      <c r="AC466" s="482"/>
      <c r="AD466" s="482"/>
      <c r="AE466" s="486"/>
      <c r="AF466" s="482"/>
      <c r="AG466" s="482"/>
      <c r="AH466" s="482"/>
      <c r="AI466" s="482"/>
      <c r="AJ466" s="482"/>
      <c r="AK466" s="482"/>
      <c r="AL466" s="482"/>
      <c r="AM466" s="482"/>
      <c r="AN466" s="482"/>
      <c r="AO466" s="482"/>
      <c r="AP466" s="487"/>
    </row>
    <row r="467" spans="1:43" s="153" customFormat="1">
      <c r="A467" s="535" t="s">
        <v>2755</v>
      </c>
      <c r="B467" s="536" t="s">
        <v>1334</v>
      </c>
      <c r="C467" s="215" t="s">
        <v>2756</v>
      </c>
      <c r="D467" s="537"/>
      <c r="E467" s="574"/>
      <c r="F467" s="575">
        <v>0</v>
      </c>
      <c r="G467" s="575">
        <v>0</v>
      </c>
      <c r="H467" s="538">
        <v>0</v>
      </c>
      <c r="I467" s="189">
        <v>0</v>
      </c>
      <c r="J467" s="576"/>
      <c r="K467" s="577"/>
      <c r="L467" s="575">
        <v>0</v>
      </c>
      <c r="M467" s="541">
        <v>0</v>
      </c>
      <c r="N467" s="542"/>
      <c r="O467" s="575">
        <v>0</v>
      </c>
      <c r="P467" s="541">
        <v>0</v>
      </c>
      <c r="Q467" s="574"/>
      <c r="R467" s="543">
        <v>0</v>
      </c>
      <c r="S467" s="543">
        <v>0</v>
      </c>
      <c r="T467" s="244">
        <v>0</v>
      </c>
      <c r="U467" s="244">
        <v>0</v>
      </c>
      <c r="V467" s="244">
        <v>0</v>
      </c>
      <c r="W467" s="244">
        <v>0</v>
      </c>
      <c r="X467" s="244">
        <v>0</v>
      </c>
      <c r="Y467" s="244">
        <v>0</v>
      </c>
      <c r="Z467" s="244">
        <v>0</v>
      </c>
      <c r="AA467" s="244">
        <v>0</v>
      </c>
      <c r="AB467" s="244">
        <v>0</v>
      </c>
      <c r="AC467" s="244">
        <v>0</v>
      </c>
      <c r="AD467" s="244">
        <v>0</v>
      </c>
      <c r="AE467" s="543">
        <v>0</v>
      </c>
      <c r="AF467" s="244">
        <v>0</v>
      </c>
      <c r="AG467" s="244">
        <v>0</v>
      </c>
      <c r="AH467" s="244">
        <v>0</v>
      </c>
      <c r="AI467" s="244">
        <v>0</v>
      </c>
      <c r="AJ467" s="244">
        <v>0</v>
      </c>
      <c r="AK467" s="244">
        <v>0</v>
      </c>
      <c r="AL467" s="244">
        <v>0</v>
      </c>
      <c r="AM467" s="244">
        <v>0</v>
      </c>
      <c r="AN467" s="244">
        <v>0</v>
      </c>
      <c r="AO467" s="244">
        <v>0</v>
      </c>
      <c r="AP467" s="544">
        <v>0</v>
      </c>
    </row>
    <row r="468" spans="1:43">
      <c r="A468" s="228"/>
      <c r="B468" s="476"/>
      <c r="C468" s="531"/>
      <c r="D468" s="472"/>
      <c r="E468" s="570"/>
      <c r="F468" s="492"/>
      <c r="G468" s="492"/>
      <c r="H468" s="473">
        <v>0</v>
      </c>
      <c r="I468" s="144">
        <v>0</v>
      </c>
      <c r="J468" s="568"/>
      <c r="K468" s="569"/>
      <c r="L468" s="492"/>
      <c r="M468" s="475">
        <v>0</v>
      </c>
      <c r="N468" s="468"/>
      <c r="O468" s="492"/>
      <c r="P468" s="475">
        <v>0</v>
      </c>
      <c r="Q468" s="570"/>
      <c r="R468" s="469"/>
      <c r="S468" s="469"/>
      <c r="T468" s="232"/>
      <c r="U468" s="232"/>
      <c r="V468" s="232"/>
      <c r="W468" s="232"/>
      <c r="X468" s="232"/>
      <c r="Y468" s="232"/>
      <c r="Z468" s="232"/>
      <c r="AA468" s="232"/>
      <c r="AB468" s="232"/>
      <c r="AC468" s="232"/>
      <c r="AD468" s="232"/>
      <c r="AE468" s="469"/>
      <c r="AF468" s="232"/>
      <c r="AG468" s="232"/>
      <c r="AH468" s="232"/>
      <c r="AI468" s="232"/>
      <c r="AJ468" s="232"/>
      <c r="AK468" s="232"/>
      <c r="AL468" s="232"/>
      <c r="AM468" s="232"/>
      <c r="AN468" s="232"/>
      <c r="AO468" s="232"/>
      <c r="AP468" s="470"/>
    </row>
    <row r="469" spans="1:43" s="533" customFormat="1">
      <c r="A469" s="498" t="s">
        <v>2757</v>
      </c>
      <c r="B469" s="499" t="s">
        <v>1337</v>
      </c>
      <c r="C469" s="500" t="s">
        <v>2758</v>
      </c>
      <c r="D469" s="501"/>
      <c r="E469" s="578"/>
      <c r="F469" s="503">
        <v>0</v>
      </c>
      <c r="G469" s="503">
        <v>0</v>
      </c>
      <c r="H469" s="504">
        <v>0</v>
      </c>
      <c r="I469" s="505">
        <v>0</v>
      </c>
      <c r="J469" s="579"/>
      <c r="K469" s="580"/>
      <c r="L469" s="508">
        <v>0</v>
      </c>
      <c r="M469" s="509">
        <v>0</v>
      </c>
      <c r="N469" s="532"/>
      <c r="O469" s="508">
        <v>0</v>
      </c>
      <c r="P469" s="509">
        <v>0</v>
      </c>
      <c r="Q469" s="581"/>
      <c r="R469" s="512">
        <v>0</v>
      </c>
      <c r="S469" s="512">
        <v>0</v>
      </c>
      <c r="T469" s="513">
        <v>0</v>
      </c>
      <c r="U469" s="513">
        <v>0</v>
      </c>
      <c r="V469" s="513">
        <v>0</v>
      </c>
      <c r="W469" s="513">
        <v>0</v>
      </c>
      <c r="X469" s="513">
        <v>0</v>
      </c>
      <c r="Y469" s="513">
        <v>0</v>
      </c>
      <c r="Z469" s="513">
        <v>0</v>
      </c>
      <c r="AA469" s="513">
        <v>0</v>
      </c>
      <c r="AB469" s="513">
        <v>0</v>
      </c>
      <c r="AC469" s="513">
        <v>0</v>
      </c>
      <c r="AD469" s="513">
        <v>0</v>
      </c>
      <c r="AE469" s="512">
        <v>0</v>
      </c>
      <c r="AF469" s="513">
        <v>0</v>
      </c>
      <c r="AG469" s="513">
        <v>0</v>
      </c>
      <c r="AH469" s="513">
        <v>0</v>
      </c>
      <c r="AI469" s="513">
        <v>0</v>
      </c>
      <c r="AJ469" s="513">
        <v>0</v>
      </c>
      <c r="AK469" s="513">
        <v>0</v>
      </c>
      <c r="AL469" s="513">
        <v>0</v>
      </c>
      <c r="AM469" s="513">
        <v>0</v>
      </c>
      <c r="AN469" s="513">
        <v>0</v>
      </c>
      <c r="AO469" s="513">
        <v>0</v>
      </c>
      <c r="AP469" s="514">
        <v>0</v>
      </c>
    </row>
    <row r="470" spans="1:43" outlineLevel="2">
      <c r="A470" s="228"/>
      <c r="B470" s="545" t="s">
        <v>1343</v>
      </c>
      <c r="C470" s="546" t="s">
        <v>2759</v>
      </c>
      <c r="D470" s="547"/>
      <c r="E470" s="582"/>
      <c r="F470" s="518">
        <v>1105000000</v>
      </c>
      <c r="G470" s="518">
        <v>995000000</v>
      </c>
      <c r="H470" s="473">
        <v>110000000</v>
      </c>
      <c r="I470" s="144">
        <v>0.11055276381909548</v>
      </c>
      <c r="J470" s="583"/>
      <c r="K470" s="584"/>
      <c r="L470" s="521">
        <v>995000000</v>
      </c>
      <c r="M470" s="475">
        <v>110000000</v>
      </c>
      <c r="N470" s="522"/>
      <c r="O470" s="521">
        <v>1105000000</v>
      </c>
      <c r="P470" s="475">
        <v>0</v>
      </c>
      <c r="Q470" s="585"/>
      <c r="R470" s="469">
        <v>870000000</v>
      </c>
      <c r="S470" s="469">
        <v>870000000</v>
      </c>
      <c r="T470" s="232">
        <v>870000000</v>
      </c>
      <c r="U470" s="232">
        <v>995000000</v>
      </c>
      <c r="V470" s="232">
        <v>995000000</v>
      </c>
      <c r="W470" s="232">
        <v>995000000</v>
      </c>
      <c r="X470" s="232">
        <v>995000000</v>
      </c>
      <c r="Y470" s="232">
        <v>995000000</v>
      </c>
      <c r="Z470" s="232">
        <v>995000000</v>
      </c>
      <c r="AA470" s="232">
        <v>995000000</v>
      </c>
      <c r="AB470" s="232">
        <v>995000000</v>
      </c>
      <c r="AC470" s="232">
        <v>995000000</v>
      </c>
      <c r="AD470" s="232">
        <v>995000000</v>
      </c>
      <c r="AE470" s="469">
        <v>995000000</v>
      </c>
      <c r="AF470" s="232">
        <v>995000000</v>
      </c>
      <c r="AG470" s="232">
        <v>995000000</v>
      </c>
      <c r="AH470" s="232">
        <v>995000000</v>
      </c>
      <c r="AI470" s="232">
        <v>995000000</v>
      </c>
      <c r="AJ470" s="232">
        <v>1105000000</v>
      </c>
      <c r="AK470" s="232">
        <v>1105000000</v>
      </c>
      <c r="AL470" s="232">
        <v>1105000000</v>
      </c>
      <c r="AM470" s="232">
        <v>1105000000</v>
      </c>
      <c r="AN470" s="232">
        <v>1105000000</v>
      </c>
      <c r="AO470" s="232">
        <v>1105000000</v>
      </c>
      <c r="AP470" s="470">
        <v>1105000000</v>
      </c>
    </row>
    <row r="471" spans="1:43" outlineLevel="3">
      <c r="A471" s="46"/>
      <c r="B471" s="47"/>
      <c r="C471" s="48"/>
      <c r="D471" s="49"/>
      <c r="E471" s="50"/>
      <c r="F471" s="397"/>
      <c r="G471" s="397"/>
      <c r="H471" s="59"/>
      <c r="I471" s="398"/>
      <c r="J471" s="398"/>
      <c r="K471" s="399"/>
      <c r="L471" s="400"/>
      <c r="M471" s="401"/>
      <c r="N471" s="402"/>
      <c r="O471" s="400"/>
      <c r="P471" s="401"/>
      <c r="R471" s="403"/>
      <c r="S471" s="403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403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404"/>
      <c r="AQ471" s="397"/>
    </row>
    <row r="472" spans="1:43" outlineLevel="3">
      <c r="A472" s="46"/>
      <c r="B472" s="47" t="s">
        <v>1345</v>
      </c>
      <c r="C472" s="48" t="s">
        <v>2760</v>
      </c>
      <c r="D472" s="49"/>
      <c r="E472" s="50"/>
      <c r="F472" s="397"/>
      <c r="G472" s="397"/>
      <c r="H472" s="59"/>
      <c r="I472" s="398"/>
      <c r="J472" s="398"/>
      <c r="K472" s="399"/>
      <c r="L472" s="400"/>
      <c r="M472" s="401"/>
      <c r="N472" s="402"/>
      <c r="O472" s="400"/>
      <c r="P472" s="401"/>
      <c r="R472" s="403"/>
      <c r="S472" s="403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403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404"/>
      <c r="AQ472" s="397"/>
    </row>
    <row r="473" spans="1:43" outlineLevel="3">
      <c r="A473" s="46"/>
      <c r="B473" s="47"/>
      <c r="C473" s="48"/>
      <c r="D473" s="49"/>
      <c r="E473" s="50"/>
      <c r="F473" s="397"/>
      <c r="G473" s="397"/>
      <c r="H473" s="59">
        <v>0</v>
      </c>
      <c r="I473" s="398">
        <v>0</v>
      </c>
      <c r="J473" s="398"/>
      <c r="K473" s="399"/>
      <c r="L473" s="400"/>
      <c r="M473" s="401" t="e">
        <v>#REF!</v>
      </c>
      <c r="N473" s="402"/>
      <c r="O473" s="400"/>
      <c r="P473" s="401">
        <v>0</v>
      </c>
      <c r="R473" s="403"/>
      <c r="S473" s="403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403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404"/>
      <c r="AQ473" s="397"/>
    </row>
    <row r="474" spans="1:43" outlineLevel="3">
      <c r="A474" s="46" t="s">
        <v>2761</v>
      </c>
      <c r="B474" s="47" t="s">
        <v>2762</v>
      </c>
      <c r="C474" s="48" t="s">
        <v>2763</v>
      </c>
      <c r="D474" s="49"/>
      <c r="E474" s="50"/>
      <c r="F474" s="397">
        <v>2088458.79</v>
      </c>
      <c r="G474" s="397">
        <v>2463833.4900000002</v>
      </c>
      <c r="H474" s="59">
        <v>-375374.70000000019</v>
      </c>
      <c r="I474" s="398">
        <v>-0.15235392388468597</v>
      </c>
      <c r="J474" s="398"/>
      <c r="K474" s="399"/>
      <c r="L474" s="400">
        <v>2473153.2400000002</v>
      </c>
      <c r="M474" s="401">
        <v>-384694.45000000019</v>
      </c>
      <c r="N474" s="402"/>
      <c r="O474" s="400">
        <v>2139194.0299999998</v>
      </c>
      <c r="P474" s="401">
        <v>-50735.239999999758</v>
      </c>
      <c r="R474" s="403">
        <v>2055699.43</v>
      </c>
      <c r="S474" s="403">
        <v>2319951.56</v>
      </c>
      <c r="T474" s="59">
        <v>2586927.31</v>
      </c>
      <c r="U474" s="59">
        <v>2577014.7599999998</v>
      </c>
      <c r="V474" s="59">
        <v>2662819.59</v>
      </c>
      <c r="W474" s="59">
        <v>2652372.5099999998</v>
      </c>
      <c r="X474" s="59">
        <v>2592912.4500000002</v>
      </c>
      <c r="Y474" s="59">
        <v>2541082.04</v>
      </c>
      <c r="Z474" s="59">
        <v>2502700.13</v>
      </c>
      <c r="AA474" s="59">
        <v>2484836.92</v>
      </c>
      <c r="AB474" s="59">
        <v>2439756.37</v>
      </c>
      <c r="AC474" s="59">
        <v>2473153.2400000002</v>
      </c>
      <c r="AD474" s="59">
        <v>2463833.4900000002</v>
      </c>
      <c r="AE474" s="403">
        <v>2397780.34</v>
      </c>
      <c r="AF474" s="59">
        <v>2402932.2200000002</v>
      </c>
      <c r="AG474" s="59">
        <v>2334372.7800000003</v>
      </c>
      <c r="AH474" s="59">
        <v>2330156.6800000002</v>
      </c>
      <c r="AI474" s="59">
        <v>2395207.11</v>
      </c>
      <c r="AJ474" s="59">
        <v>2334337.5099999998</v>
      </c>
      <c r="AK474" s="59">
        <v>2277269</v>
      </c>
      <c r="AL474" s="59">
        <v>2238046.44</v>
      </c>
      <c r="AM474" s="59">
        <v>2189846.09</v>
      </c>
      <c r="AN474" s="59">
        <v>2139194.0299999998</v>
      </c>
      <c r="AO474" s="59">
        <v>2088458.79</v>
      </c>
      <c r="AP474" s="404">
        <v>2435222.92</v>
      </c>
      <c r="AQ474" s="397"/>
    </row>
    <row r="475" spans="1:43">
      <c r="A475" s="228" t="s">
        <v>2764</v>
      </c>
      <c r="B475" s="476" t="s">
        <v>2765</v>
      </c>
      <c r="C475" s="525" t="s">
        <v>2766</v>
      </c>
      <c r="D475" s="229"/>
      <c r="E475" s="567"/>
      <c r="F475" s="491">
        <v>32553.54</v>
      </c>
      <c r="G475" s="491">
        <v>112890.99</v>
      </c>
      <c r="H475" s="473">
        <v>-80337.450000000012</v>
      </c>
      <c r="I475" s="144">
        <v>-0.71163739462290132</v>
      </c>
      <c r="J475" s="568"/>
      <c r="K475" s="569"/>
      <c r="L475" s="492">
        <v>160317.25</v>
      </c>
      <c r="M475" s="475">
        <v>-127763.70999999999</v>
      </c>
      <c r="N475" s="468"/>
      <c r="O475" s="492">
        <v>844.93000000000006</v>
      </c>
      <c r="P475" s="475">
        <v>31708.61</v>
      </c>
      <c r="Q475" s="570"/>
      <c r="R475" s="469">
        <v>520494.54000000004</v>
      </c>
      <c r="S475" s="469">
        <v>346780.34</v>
      </c>
      <c r="T475" s="232">
        <v>218041.09</v>
      </c>
      <c r="U475" s="232">
        <v>292852.51</v>
      </c>
      <c r="V475" s="232">
        <v>44153.94</v>
      </c>
      <c r="W475" s="232">
        <v>2876.9900000000002</v>
      </c>
      <c r="X475" s="232">
        <v>10267.77</v>
      </c>
      <c r="Y475" s="232">
        <v>17620.740000000002</v>
      </c>
      <c r="Z475" s="232">
        <v>146169.92000000001</v>
      </c>
      <c r="AA475" s="232">
        <v>113339.07</v>
      </c>
      <c r="AB475" s="232">
        <v>151239.04000000001</v>
      </c>
      <c r="AC475" s="232">
        <v>160317.25</v>
      </c>
      <c r="AD475" s="232">
        <v>112890.99</v>
      </c>
      <c r="AE475" s="469">
        <v>112890.99</v>
      </c>
      <c r="AF475" s="232">
        <v>112890.99</v>
      </c>
      <c r="AG475" s="232">
        <v>61346.520000000004</v>
      </c>
      <c r="AH475" s="232">
        <v>109351.34</v>
      </c>
      <c r="AI475" s="232">
        <v>12829.050000000001</v>
      </c>
      <c r="AJ475" s="232">
        <v>5523.82</v>
      </c>
      <c r="AK475" s="232">
        <v>36703.760000000002</v>
      </c>
      <c r="AL475" s="232">
        <v>13566.26</v>
      </c>
      <c r="AM475" s="232">
        <v>7864.03</v>
      </c>
      <c r="AN475" s="232">
        <v>844.93000000000006</v>
      </c>
      <c r="AO475" s="232">
        <v>32553.54</v>
      </c>
      <c r="AP475" s="470">
        <v>0</v>
      </c>
    </row>
    <row r="476" spans="1:43" outlineLevel="2">
      <c r="A476" s="228" t="s">
        <v>2767</v>
      </c>
      <c r="B476" s="476" t="s">
        <v>2768</v>
      </c>
      <c r="C476" s="525" t="s">
        <v>2769</v>
      </c>
      <c r="D476" s="229"/>
      <c r="E476" s="567"/>
      <c r="F476" s="491">
        <v>8579423.8200000003</v>
      </c>
      <c r="G476" s="491">
        <v>9317545.2799999993</v>
      </c>
      <c r="H476" s="473">
        <v>-738121.45999999903</v>
      </c>
      <c r="I476" s="144">
        <v>-7.9218446255836072E-2</v>
      </c>
      <c r="J476" s="568"/>
      <c r="K476" s="569"/>
      <c r="L476" s="492">
        <v>8887970.1199999992</v>
      </c>
      <c r="M476" s="475">
        <v>-308546.29999999888</v>
      </c>
      <c r="N476" s="468"/>
      <c r="O476" s="492">
        <v>8566310.3599999994</v>
      </c>
      <c r="P476" s="475">
        <v>13113.460000000894</v>
      </c>
      <c r="Q476" s="570"/>
      <c r="R476" s="469">
        <v>8006644.0199999996</v>
      </c>
      <c r="S476" s="469">
        <v>7977736.0099999998</v>
      </c>
      <c r="T476" s="232">
        <v>8257310.8499999996</v>
      </c>
      <c r="U476" s="232">
        <v>8310437.3399999999</v>
      </c>
      <c r="V476" s="232">
        <v>8957718.8300000001</v>
      </c>
      <c r="W476" s="232">
        <v>9017331.0700000003</v>
      </c>
      <c r="X476" s="232">
        <v>9049659.0199999996</v>
      </c>
      <c r="Y476" s="232">
        <v>8979567.8100000005</v>
      </c>
      <c r="Z476" s="232">
        <v>8902460.8800000008</v>
      </c>
      <c r="AA476" s="232">
        <v>8884424.75</v>
      </c>
      <c r="AB476" s="232">
        <v>8892631.0899999999</v>
      </c>
      <c r="AC476" s="232">
        <v>8887970.1199999992</v>
      </c>
      <c r="AD476" s="232">
        <v>9317545.2799999993</v>
      </c>
      <c r="AE476" s="469">
        <v>9331773.8599999994</v>
      </c>
      <c r="AF476" s="232">
        <v>9302359.4199999999</v>
      </c>
      <c r="AG476" s="232">
        <v>9192334.6199999992</v>
      </c>
      <c r="AH476" s="232">
        <v>9065082.75</v>
      </c>
      <c r="AI476" s="232">
        <v>9033690.6400000006</v>
      </c>
      <c r="AJ476" s="232">
        <v>8970378.5700000003</v>
      </c>
      <c r="AK476" s="232">
        <v>8891885.4100000001</v>
      </c>
      <c r="AL476" s="232">
        <v>8796590.1300000008</v>
      </c>
      <c r="AM476" s="232">
        <v>8637368.4100000001</v>
      </c>
      <c r="AN476" s="232">
        <v>8566310.3599999994</v>
      </c>
      <c r="AO476" s="232">
        <v>8579423.8200000003</v>
      </c>
      <c r="AP476" s="470">
        <v>8857360.4199999999</v>
      </c>
    </row>
    <row r="477" spans="1:43">
      <c r="A477" s="228" t="s">
        <v>2770</v>
      </c>
      <c r="B477" s="476" t="s">
        <v>2771</v>
      </c>
      <c r="C477" s="525" t="s">
        <v>2772</v>
      </c>
      <c r="D477" s="229"/>
      <c r="E477" s="567"/>
      <c r="F477" s="491">
        <v>85893.17</v>
      </c>
      <c r="G477" s="491">
        <v>354366.9</v>
      </c>
      <c r="H477" s="473">
        <v>-268473.73000000004</v>
      </c>
      <c r="I477" s="144">
        <v>-0.75761514407807284</v>
      </c>
      <c r="J477" s="568"/>
      <c r="K477" s="569"/>
      <c r="L477" s="492">
        <v>402367.49</v>
      </c>
      <c r="M477" s="475">
        <v>-316474.32</v>
      </c>
      <c r="N477" s="468"/>
      <c r="O477" s="492">
        <v>236092.99</v>
      </c>
      <c r="P477" s="475">
        <v>-150199.82</v>
      </c>
      <c r="Q477" s="570"/>
      <c r="R477" s="469">
        <v>147278.86000000002</v>
      </c>
      <c r="S477" s="469">
        <v>434359.08</v>
      </c>
      <c r="T477" s="232">
        <v>207287.43</v>
      </c>
      <c r="U477" s="232">
        <v>427518.4</v>
      </c>
      <c r="V477" s="232">
        <v>317446.53000000003</v>
      </c>
      <c r="W477" s="232">
        <v>282854.8</v>
      </c>
      <c r="X477" s="232">
        <v>200196.76</v>
      </c>
      <c r="Y477" s="232">
        <v>198056.61000000002</v>
      </c>
      <c r="Z477" s="232">
        <v>222150.36000000002</v>
      </c>
      <c r="AA477" s="232">
        <v>193411.33000000002</v>
      </c>
      <c r="AB477" s="232">
        <v>243862.29</v>
      </c>
      <c r="AC477" s="232">
        <v>402367.49</v>
      </c>
      <c r="AD477" s="232">
        <v>354366.9</v>
      </c>
      <c r="AE477" s="469">
        <v>188332.98</v>
      </c>
      <c r="AF477" s="232">
        <v>274321.03999999998</v>
      </c>
      <c r="AG477" s="232">
        <v>103989.32</v>
      </c>
      <c r="AH477" s="232">
        <v>138102.25</v>
      </c>
      <c r="AI477" s="232">
        <v>205388.97</v>
      </c>
      <c r="AJ477" s="232">
        <v>157736.16</v>
      </c>
      <c r="AK477" s="232">
        <v>135793.22</v>
      </c>
      <c r="AL477" s="232">
        <v>69932.759999999995</v>
      </c>
      <c r="AM477" s="232">
        <v>164922.55000000002</v>
      </c>
      <c r="AN477" s="232">
        <v>236092.99</v>
      </c>
      <c r="AO477" s="232">
        <v>85893.17</v>
      </c>
      <c r="AP477" s="470">
        <v>0</v>
      </c>
    </row>
    <row r="478" spans="1:43" outlineLevel="2">
      <c r="A478" s="228" t="s">
        <v>2773</v>
      </c>
      <c r="B478" s="476" t="s">
        <v>1347</v>
      </c>
      <c r="C478" s="525" t="s">
        <v>2774</v>
      </c>
      <c r="D478" s="229"/>
      <c r="E478" s="567"/>
      <c r="F478" s="491">
        <v>10786329.32</v>
      </c>
      <c r="G478" s="491">
        <v>12248636.66</v>
      </c>
      <c r="H478" s="473">
        <v>-1462307.3399999999</v>
      </c>
      <c r="I478" s="144">
        <v>-0.11938531451221934</v>
      </c>
      <c r="J478" s="568"/>
      <c r="K478" s="569"/>
      <c r="L478" s="492">
        <v>11923808.1</v>
      </c>
      <c r="M478" s="475">
        <v>-1137478.7799999993</v>
      </c>
      <c r="N478" s="468"/>
      <c r="O478" s="492">
        <v>10942442.310000001</v>
      </c>
      <c r="P478" s="475">
        <v>-156112.99000000022</v>
      </c>
      <c r="Q478" s="570"/>
      <c r="R478" s="469">
        <v>10730116.849999998</v>
      </c>
      <c r="S478" s="469">
        <v>11078826.99</v>
      </c>
      <c r="T478" s="232">
        <v>11269566.68</v>
      </c>
      <c r="U478" s="232">
        <v>11607823.01</v>
      </c>
      <c r="V478" s="232">
        <v>11982138.889999999</v>
      </c>
      <c r="W478" s="232">
        <v>11955435.370000001</v>
      </c>
      <c r="X478" s="232">
        <v>11853036</v>
      </c>
      <c r="Y478" s="232">
        <v>11736327.199999999</v>
      </c>
      <c r="Z478" s="232">
        <v>11773481.289999999</v>
      </c>
      <c r="AA478" s="232">
        <v>11676012.07</v>
      </c>
      <c r="AB478" s="232">
        <v>11727488.789999999</v>
      </c>
      <c r="AC478" s="232">
        <v>11923808.1</v>
      </c>
      <c r="AD478" s="232">
        <v>12248636.66</v>
      </c>
      <c r="AE478" s="469">
        <v>12030778.17</v>
      </c>
      <c r="AF478" s="232">
        <v>12092503.67</v>
      </c>
      <c r="AG478" s="232">
        <v>11692043.24</v>
      </c>
      <c r="AH478" s="232">
        <v>11642693.02</v>
      </c>
      <c r="AI478" s="232">
        <v>11647115.770000001</v>
      </c>
      <c r="AJ478" s="232">
        <v>11467976.060000001</v>
      </c>
      <c r="AK478" s="232">
        <v>11341651.390000001</v>
      </c>
      <c r="AL478" s="232">
        <v>11118135.59</v>
      </c>
      <c r="AM478" s="232">
        <v>11000001.08</v>
      </c>
      <c r="AN478" s="232">
        <v>10942442.310000001</v>
      </c>
      <c r="AO478" s="232">
        <v>10786329.32</v>
      </c>
      <c r="AP478" s="470">
        <v>11292583.34</v>
      </c>
    </row>
    <row r="479" spans="1:43" outlineLevel="3">
      <c r="A479" s="46"/>
      <c r="B479" s="47"/>
      <c r="C479" s="48"/>
      <c r="D479" s="49"/>
      <c r="E479" s="50"/>
      <c r="F479" s="397"/>
      <c r="G479" s="397"/>
      <c r="H479" s="59">
        <v>0</v>
      </c>
      <c r="I479" s="398">
        <v>0</v>
      </c>
      <c r="J479" s="398"/>
      <c r="K479" s="399"/>
      <c r="L479" s="400"/>
      <c r="M479" s="401">
        <v>0</v>
      </c>
      <c r="N479" s="402"/>
      <c r="O479" s="400"/>
      <c r="P479" s="401">
        <v>0</v>
      </c>
      <c r="R479" s="403"/>
      <c r="S479" s="403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403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404"/>
      <c r="AQ479" s="397"/>
    </row>
    <row r="480" spans="1:43" outlineLevel="3">
      <c r="A480" s="46" t="s">
        <v>2775</v>
      </c>
      <c r="B480" s="47" t="s">
        <v>1349</v>
      </c>
      <c r="C480" s="48" t="s">
        <v>2776</v>
      </c>
      <c r="D480" s="49"/>
      <c r="E480" s="50"/>
      <c r="F480" s="397">
        <v>0</v>
      </c>
      <c r="G480" s="397">
        <v>0</v>
      </c>
      <c r="H480" s="59">
        <v>0</v>
      </c>
      <c r="I480" s="398">
        <v>0</v>
      </c>
      <c r="J480" s="398"/>
      <c r="K480" s="399"/>
      <c r="L480" s="400">
        <v>0</v>
      </c>
      <c r="M480" s="401">
        <v>0</v>
      </c>
      <c r="N480" s="402"/>
      <c r="O480" s="400">
        <v>0</v>
      </c>
      <c r="P480" s="401">
        <v>0</v>
      </c>
      <c r="R480" s="403">
        <v>0</v>
      </c>
      <c r="S480" s="403"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0</v>
      </c>
      <c r="AA480" s="59">
        <v>0</v>
      </c>
      <c r="AB480" s="59">
        <v>0</v>
      </c>
      <c r="AC480" s="59">
        <v>0</v>
      </c>
      <c r="AD480" s="59">
        <v>0</v>
      </c>
      <c r="AE480" s="403">
        <v>0</v>
      </c>
      <c r="AF480" s="59">
        <v>0</v>
      </c>
      <c r="AG480" s="59">
        <v>0</v>
      </c>
      <c r="AH480" s="59">
        <v>0</v>
      </c>
      <c r="AI480" s="59">
        <v>0</v>
      </c>
      <c r="AJ480" s="59">
        <v>0</v>
      </c>
      <c r="AK480" s="59">
        <v>0</v>
      </c>
      <c r="AL480" s="59">
        <v>0</v>
      </c>
      <c r="AM480" s="59">
        <v>0</v>
      </c>
      <c r="AN480" s="59">
        <v>0</v>
      </c>
      <c r="AO480" s="59">
        <v>0</v>
      </c>
      <c r="AP480" s="404">
        <v>0</v>
      </c>
      <c r="AQ480" s="397"/>
    </row>
    <row r="481" spans="1:43" outlineLevel="3">
      <c r="A481" s="46"/>
      <c r="B481" s="47"/>
      <c r="C481" s="48"/>
      <c r="D481" s="49"/>
      <c r="E481" s="50"/>
      <c r="F481" s="397"/>
      <c r="G481" s="397"/>
      <c r="H481" s="59">
        <v>0</v>
      </c>
      <c r="I481" s="398">
        <v>0</v>
      </c>
      <c r="J481" s="398"/>
      <c r="K481" s="399"/>
      <c r="L481" s="400"/>
      <c r="M481" s="401">
        <v>0</v>
      </c>
      <c r="N481" s="402"/>
      <c r="O481" s="400"/>
      <c r="P481" s="401">
        <v>0</v>
      </c>
      <c r="R481" s="403"/>
      <c r="S481" s="403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403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404"/>
      <c r="AQ481" s="397"/>
    </row>
    <row r="482" spans="1:43">
      <c r="A482" s="228" t="s">
        <v>2777</v>
      </c>
      <c r="B482" s="476" t="s">
        <v>2778</v>
      </c>
      <c r="C482" s="525" t="s">
        <v>2779</v>
      </c>
      <c r="D482" s="229"/>
      <c r="E482" s="567"/>
      <c r="F482" s="491">
        <v>373627.3</v>
      </c>
      <c r="G482" s="491">
        <v>444224.06</v>
      </c>
      <c r="H482" s="473">
        <v>-70596.760000000009</v>
      </c>
      <c r="I482" s="144">
        <v>-0.1589215136163494</v>
      </c>
      <c r="J482" s="568"/>
      <c r="K482" s="569"/>
      <c r="L482" s="492">
        <v>445749.12</v>
      </c>
      <c r="M482" s="475">
        <v>-72121.820000000007</v>
      </c>
      <c r="N482" s="468"/>
      <c r="O482" s="492">
        <v>369870.39</v>
      </c>
      <c r="P482" s="475">
        <v>3756.9099999999744</v>
      </c>
      <c r="Q482" s="570"/>
      <c r="R482" s="469">
        <v>260795.41</v>
      </c>
      <c r="S482" s="469">
        <v>225219.72</v>
      </c>
      <c r="T482" s="232">
        <v>234241.84</v>
      </c>
      <c r="U482" s="232">
        <v>230088.9</v>
      </c>
      <c r="V482" s="232">
        <v>252580.17</v>
      </c>
      <c r="W482" s="232">
        <v>279037.2</v>
      </c>
      <c r="X482" s="232">
        <v>273960.7</v>
      </c>
      <c r="Y482" s="232">
        <v>273737.59999999998</v>
      </c>
      <c r="Z482" s="232">
        <v>309481.26</v>
      </c>
      <c r="AA482" s="232">
        <v>347382.25</v>
      </c>
      <c r="AB482" s="232">
        <v>369298.36</v>
      </c>
      <c r="AC482" s="232">
        <v>445749.12</v>
      </c>
      <c r="AD482" s="232">
        <v>444224.06</v>
      </c>
      <c r="AE482" s="469">
        <v>437067.53</v>
      </c>
      <c r="AF482" s="232">
        <v>483269.07</v>
      </c>
      <c r="AG482" s="232">
        <v>587154.38</v>
      </c>
      <c r="AH482" s="232">
        <v>541654.11</v>
      </c>
      <c r="AI482" s="232">
        <v>574163.70000000007</v>
      </c>
      <c r="AJ482" s="232">
        <v>599188.15</v>
      </c>
      <c r="AK482" s="232">
        <v>532805.57999999996</v>
      </c>
      <c r="AL482" s="232">
        <v>495812.9</v>
      </c>
      <c r="AM482" s="232">
        <v>389047.38</v>
      </c>
      <c r="AN482" s="232">
        <v>369870.39</v>
      </c>
      <c r="AO482" s="232">
        <v>373627.3</v>
      </c>
      <c r="AP482" s="470">
        <v>373627.3</v>
      </c>
    </row>
    <row r="483" spans="1:43" outlineLevel="2">
      <c r="A483" s="228" t="s">
        <v>2780</v>
      </c>
      <c r="B483" s="476" t="s">
        <v>2781</v>
      </c>
      <c r="C483" s="525" t="s">
        <v>2782</v>
      </c>
      <c r="D483" s="229"/>
      <c r="E483" s="567"/>
      <c r="F483" s="491">
        <v>190957.62</v>
      </c>
      <c r="G483" s="491">
        <v>159768.44</v>
      </c>
      <c r="H483" s="473">
        <v>31189.179999999993</v>
      </c>
      <c r="I483" s="144">
        <v>0.19521489976368295</v>
      </c>
      <c r="J483" s="568"/>
      <c r="K483" s="569"/>
      <c r="L483" s="492">
        <v>159768.44</v>
      </c>
      <c r="M483" s="475">
        <v>31189.179999999993</v>
      </c>
      <c r="N483" s="468"/>
      <c r="O483" s="492">
        <v>159768.44</v>
      </c>
      <c r="P483" s="475">
        <v>31189.179999999993</v>
      </c>
      <c r="Q483" s="570"/>
      <c r="R483" s="469">
        <v>0</v>
      </c>
      <c r="S483" s="469">
        <v>0</v>
      </c>
      <c r="T483" s="232">
        <v>0</v>
      </c>
      <c r="U483" s="232">
        <v>0</v>
      </c>
      <c r="V483" s="232">
        <v>0</v>
      </c>
      <c r="W483" s="232">
        <v>0</v>
      </c>
      <c r="X483" s="232">
        <v>0</v>
      </c>
      <c r="Y483" s="232">
        <v>0</v>
      </c>
      <c r="Z483" s="232">
        <v>0</v>
      </c>
      <c r="AA483" s="232">
        <v>0</v>
      </c>
      <c r="AB483" s="232">
        <v>0</v>
      </c>
      <c r="AC483" s="232">
        <v>159768.44</v>
      </c>
      <c r="AD483" s="232">
        <v>159768.44</v>
      </c>
      <c r="AE483" s="469">
        <v>159768.44</v>
      </c>
      <c r="AF483" s="232">
        <v>159768.44</v>
      </c>
      <c r="AG483" s="232">
        <v>159768.44</v>
      </c>
      <c r="AH483" s="232">
        <v>159768.44</v>
      </c>
      <c r="AI483" s="232">
        <v>159768.44</v>
      </c>
      <c r="AJ483" s="232">
        <v>159768.44</v>
      </c>
      <c r="AK483" s="232">
        <v>159768.44</v>
      </c>
      <c r="AL483" s="232">
        <v>159768.44</v>
      </c>
      <c r="AM483" s="232">
        <v>159768.44</v>
      </c>
      <c r="AN483" s="232">
        <v>159768.44</v>
      </c>
      <c r="AO483" s="232">
        <v>190957.62</v>
      </c>
      <c r="AP483" s="470">
        <v>190957.62</v>
      </c>
    </row>
    <row r="484" spans="1:43" outlineLevel="3">
      <c r="A484" s="46" t="s">
        <v>2783</v>
      </c>
      <c r="B484" s="47" t="s">
        <v>2784</v>
      </c>
      <c r="C484" s="48" t="s">
        <v>2785</v>
      </c>
      <c r="D484" s="49"/>
      <c r="E484" s="50"/>
      <c r="F484" s="397">
        <v>1504588.85</v>
      </c>
      <c r="G484" s="397">
        <v>1569468.4300000002</v>
      </c>
      <c r="H484" s="59">
        <v>-64879.580000000075</v>
      </c>
      <c r="I484" s="398">
        <v>-4.1338569645520087E-2</v>
      </c>
      <c r="J484" s="398"/>
      <c r="K484" s="399"/>
      <c r="L484" s="400">
        <v>1569468.4300000002</v>
      </c>
      <c r="M484" s="401">
        <v>-64879.580000000075</v>
      </c>
      <c r="N484" s="402"/>
      <c r="O484" s="400">
        <v>1163955.49</v>
      </c>
      <c r="P484" s="401">
        <v>340633.3600000001</v>
      </c>
      <c r="R484" s="403">
        <v>0</v>
      </c>
      <c r="S484" s="403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1569468.4300000002</v>
      </c>
      <c r="AD484" s="59">
        <v>1569468.4300000002</v>
      </c>
      <c r="AE484" s="403">
        <v>1549773.01</v>
      </c>
      <c r="AF484" s="59">
        <v>1549703.52</v>
      </c>
      <c r="AG484" s="59">
        <v>1547203.3900000001</v>
      </c>
      <c r="AH484" s="59">
        <v>1547203.3900000001</v>
      </c>
      <c r="AI484" s="59">
        <v>1545536.6400000001</v>
      </c>
      <c r="AJ484" s="59">
        <v>1204852.94</v>
      </c>
      <c r="AK484" s="59">
        <v>1203393.8700000001</v>
      </c>
      <c r="AL484" s="59">
        <v>1183400.9099999999</v>
      </c>
      <c r="AM484" s="59">
        <v>1183400.9099999999</v>
      </c>
      <c r="AN484" s="59">
        <v>1163955.49</v>
      </c>
      <c r="AO484" s="59">
        <v>1504588.85</v>
      </c>
      <c r="AP484" s="404">
        <v>1504588.85</v>
      </c>
      <c r="AQ484" s="397"/>
    </row>
    <row r="485" spans="1:43" outlineLevel="3">
      <c r="A485" s="46" t="s">
        <v>2786</v>
      </c>
      <c r="B485" s="47" t="s">
        <v>1351</v>
      </c>
      <c r="C485" s="48" t="s">
        <v>2787</v>
      </c>
      <c r="D485" s="49"/>
      <c r="E485" s="50"/>
      <c r="F485" s="397">
        <v>2069173.77</v>
      </c>
      <c r="G485" s="397">
        <v>2173460.9300000002</v>
      </c>
      <c r="H485" s="59">
        <v>-104287.16000000015</v>
      </c>
      <c r="I485" s="398">
        <v>-4.7982072537186185E-2</v>
      </c>
      <c r="J485" s="398"/>
      <c r="K485" s="399"/>
      <c r="L485" s="400">
        <v>2174985.9900000002</v>
      </c>
      <c r="M485" s="401">
        <v>-105812.2200000002</v>
      </c>
      <c r="N485" s="402"/>
      <c r="O485" s="400">
        <v>1693594.32</v>
      </c>
      <c r="P485" s="401">
        <v>375579.44999999995</v>
      </c>
      <c r="R485" s="403">
        <v>260795.41</v>
      </c>
      <c r="S485" s="403">
        <v>225219.72</v>
      </c>
      <c r="T485" s="59">
        <v>234241.84</v>
      </c>
      <c r="U485" s="59">
        <v>230088.9</v>
      </c>
      <c r="V485" s="59">
        <v>252580.17</v>
      </c>
      <c r="W485" s="59">
        <v>279037.2</v>
      </c>
      <c r="X485" s="59">
        <v>273960.7</v>
      </c>
      <c r="Y485" s="59">
        <v>273737.59999999998</v>
      </c>
      <c r="Z485" s="59">
        <v>309481.26</v>
      </c>
      <c r="AA485" s="59">
        <v>347382.25</v>
      </c>
      <c r="AB485" s="59">
        <v>369298.36</v>
      </c>
      <c r="AC485" s="59">
        <v>2174985.9900000002</v>
      </c>
      <c r="AD485" s="59">
        <v>2173460.9300000002</v>
      </c>
      <c r="AE485" s="403">
        <v>2146608.98</v>
      </c>
      <c r="AF485" s="59">
        <v>2192741.0300000003</v>
      </c>
      <c r="AG485" s="59">
        <v>2294126.21</v>
      </c>
      <c r="AH485" s="59">
        <v>2248625.9400000004</v>
      </c>
      <c r="AI485" s="59">
        <v>2279468.7800000003</v>
      </c>
      <c r="AJ485" s="59">
        <v>1963809.53</v>
      </c>
      <c r="AK485" s="59">
        <v>1895967.8900000001</v>
      </c>
      <c r="AL485" s="59">
        <v>1838982.25</v>
      </c>
      <c r="AM485" s="59">
        <v>1732216.73</v>
      </c>
      <c r="AN485" s="59">
        <v>1693594.32</v>
      </c>
      <c r="AO485" s="59">
        <v>2069173.77</v>
      </c>
      <c r="AP485" s="404">
        <v>2069173.77</v>
      </c>
      <c r="AQ485" s="397"/>
    </row>
    <row r="486" spans="1:43" outlineLevel="3">
      <c r="A486" s="46"/>
      <c r="B486" s="47"/>
      <c r="C486" s="48"/>
      <c r="D486" s="49"/>
      <c r="E486" s="50"/>
      <c r="F486" s="397"/>
      <c r="G486" s="397"/>
      <c r="H486" s="59">
        <v>0</v>
      </c>
      <c r="I486" s="398">
        <v>0</v>
      </c>
      <c r="J486" s="398"/>
      <c r="K486" s="399"/>
      <c r="L486" s="400"/>
      <c r="M486" s="401">
        <v>0</v>
      </c>
      <c r="N486" s="402"/>
      <c r="O486" s="400"/>
      <c r="P486" s="401">
        <v>0</v>
      </c>
      <c r="R486" s="403"/>
      <c r="S486" s="403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403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404"/>
      <c r="AQ486" s="397"/>
    </row>
    <row r="487" spans="1:43" outlineLevel="3">
      <c r="A487" s="46" t="s">
        <v>2788</v>
      </c>
      <c r="B487" s="47" t="s">
        <v>2789</v>
      </c>
      <c r="C487" s="48" t="s">
        <v>2790</v>
      </c>
      <c r="D487" s="49"/>
      <c r="E487" s="50"/>
      <c r="F487" s="397">
        <v>180259.31</v>
      </c>
      <c r="G487" s="397">
        <v>175781.25</v>
      </c>
      <c r="H487" s="59">
        <v>4478.0599999999977</v>
      </c>
      <c r="I487" s="398">
        <v>2.5475185777777763E-2</v>
      </c>
      <c r="J487" s="398"/>
      <c r="K487" s="399"/>
      <c r="L487" s="400">
        <v>175129.75</v>
      </c>
      <c r="M487" s="401">
        <v>5129.5599999999977</v>
      </c>
      <c r="N487" s="402"/>
      <c r="O487" s="400">
        <v>179433.22</v>
      </c>
      <c r="P487" s="401">
        <v>826.08999999999651</v>
      </c>
      <c r="R487" s="403">
        <v>167963.25</v>
      </c>
      <c r="S487" s="403">
        <v>168614.17</v>
      </c>
      <c r="T487" s="59">
        <v>169265.09</v>
      </c>
      <c r="U487" s="59">
        <v>169917.75</v>
      </c>
      <c r="V487" s="59">
        <v>170569.25</v>
      </c>
      <c r="W487" s="59">
        <v>171220.75</v>
      </c>
      <c r="X487" s="59">
        <v>171872.25</v>
      </c>
      <c r="Y487" s="59">
        <v>172523.75</v>
      </c>
      <c r="Z487" s="59">
        <v>173175.25</v>
      </c>
      <c r="AA487" s="59">
        <v>173826.75</v>
      </c>
      <c r="AB487" s="59">
        <v>174478.25</v>
      </c>
      <c r="AC487" s="59">
        <v>175129.75</v>
      </c>
      <c r="AD487" s="59">
        <v>175781.25</v>
      </c>
      <c r="AE487" s="403">
        <v>176485.74</v>
      </c>
      <c r="AF487" s="59">
        <v>177190.23</v>
      </c>
      <c r="AG487" s="59">
        <v>178259.51</v>
      </c>
      <c r="AH487" s="59">
        <v>179085.6</v>
      </c>
      <c r="AI487" s="59">
        <v>179911.69</v>
      </c>
      <c r="AJ487" s="59">
        <v>180737.78</v>
      </c>
      <c r="AK487" s="59">
        <v>176954.95</v>
      </c>
      <c r="AL487" s="59">
        <v>177781.04</v>
      </c>
      <c r="AM487" s="59">
        <v>178607.13</v>
      </c>
      <c r="AN487" s="59">
        <v>179433.22</v>
      </c>
      <c r="AO487" s="59">
        <v>180259.31</v>
      </c>
      <c r="AP487" s="404">
        <v>180259.31</v>
      </c>
      <c r="AQ487" s="397"/>
    </row>
    <row r="488" spans="1:43" outlineLevel="3">
      <c r="A488" s="46" t="s">
        <v>2791</v>
      </c>
      <c r="B488" s="47" t="s">
        <v>2792</v>
      </c>
      <c r="C488" s="48" t="s">
        <v>2793</v>
      </c>
      <c r="D488" s="49"/>
      <c r="E488" s="50"/>
      <c r="F488" s="397">
        <v>74319.040000000008</v>
      </c>
      <c r="G488" s="397">
        <v>58890</v>
      </c>
      <c r="H488" s="59">
        <v>15429.040000000008</v>
      </c>
      <c r="I488" s="398">
        <v>0.26199762268636456</v>
      </c>
      <c r="J488" s="398"/>
      <c r="K488" s="399"/>
      <c r="L488" s="400">
        <v>49701.66</v>
      </c>
      <c r="M488" s="401">
        <v>24617.380000000005</v>
      </c>
      <c r="N488" s="402"/>
      <c r="O488" s="400">
        <v>70370.16</v>
      </c>
      <c r="P488" s="401">
        <v>3948.8800000000047</v>
      </c>
      <c r="R488" s="403">
        <v>39189.340000000004</v>
      </c>
      <c r="S488" s="403">
        <v>39189.340000000004</v>
      </c>
      <c r="T488" s="59">
        <v>39189.340000000004</v>
      </c>
      <c r="U488" s="59">
        <v>36865.89</v>
      </c>
      <c r="V488" s="59">
        <v>36865.89</v>
      </c>
      <c r="W488" s="59">
        <v>37419.590000000004</v>
      </c>
      <c r="X488" s="59">
        <v>41786.379999999997</v>
      </c>
      <c r="Y488" s="59">
        <v>39772.230000000003</v>
      </c>
      <c r="Z488" s="59">
        <v>41936.85</v>
      </c>
      <c r="AA488" s="59">
        <v>45219.03</v>
      </c>
      <c r="AB488" s="59">
        <v>47383.65</v>
      </c>
      <c r="AC488" s="59">
        <v>49701.66</v>
      </c>
      <c r="AD488" s="59">
        <v>58890</v>
      </c>
      <c r="AE488" s="403">
        <v>58890</v>
      </c>
      <c r="AF488" s="59">
        <v>58890</v>
      </c>
      <c r="AG488" s="59">
        <v>60197.05</v>
      </c>
      <c r="AH488" s="59">
        <v>60197.05</v>
      </c>
      <c r="AI488" s="59">
        <v>60600.9</v>
      </c>
      <c r="AJ488" s="59">
        <v>65088.5</v>
      </c>
      <c r="AK488" s="59">
        <v>63058.720000000001</v>
      </c>
      <c r="AL488" s="59">
        <v>65283.92</v>
      </c>
      <c r="AM488" s="59">
        <v>67320.94</v>
      </c>
      <c r="AN488" s="59">
        <v>70370.16</v>
      </c>
      <c r="AO488" s="59">
        <v>74319.040000000008</v>
      </c>
      <c r="AP488" s="404">
        <v>76293.48</v>
      </c>
      <c r="AQ488" s="397"/>
    </row>
    <row r="489" spans="1:43" outlineLevel="3">
      <c r="A489" s="46" t="s">
        <v>2794</v>
      </c>
      <c r="B489" s="47" t="s">
        <v>2795</v>
      </c>
      <c r="C489" s="48" t="s">
        <v>934</v>
      </c>
      <c r="D489" s="49"/>
      <c r="E489" s="50"/>
      <c r="F489" s="397">
        <v>3574244.73</v>
      </c>
      <c r="G489" s="397">
        <v>3564966.2199999997</v>
      </c>
      <c r="H489" s="59">
        <v>9278.5100000002421</v>
      </c>
      <c r="I489" s="398">
        <v>2.6026922633786537E-3</v>
      </c>
      <c r="J489" s="398"/>
      <c r="K489" s="399"/>
      <c r="L489" s="400">
        <v>3564966.2199999997</v>
      </c>
      <c r="M489" s="401">
        <v>9278.5100000002421</v>
      </c>
      <c r="N489" s="402"/>
      <c r="O489" s="400">
        <v>3574244.73</v>
      </c>
      <c r="P489" s="401">
        <v>0</v>
      </c>
      <c r="R489" s="403">
        <v>3660826.84</v>
      </c>
      <c r="S489" s="403">
        <v>3660826.84</v>
      </c>
      <c r="T489" s="59">
        <v>3660826.84</v>
      </c>
      <c r="U489" s="59">
        <v>3564966.2199999997</v>
      </c>
      <c r="V489" s="59">
        <v>3564966.2199999997</v>
      </c>
      <c r="W489" s="59">
        <v>3564966.2199999997</v>
      </c>
      <c r="X489" s="59">
        <v>3564966.2199999997</v>
      </c>
      <c r="Y489" s="59">
        <v>3564966.2199999997</v>
      </c>
      <c r="Z489" s="59">
        <v>3564966.2199999997</v>
      </c>
      <c r="AA489" s="59">
        <v>3564966.2199999997</v>
      </c>
      <c r="AB489" s="59">
        <v>3564966.2199999997</v>
      </c>
      <c r="AC489" s="59">
        <v>3564966.2199999997</v>
      </c>
      <c r="AD489" s="59">
        <v>3564966.2199999997</v>
      </c>
      <c r="AE489" s="403">
        <v>3564966.2199999997</v>
      </c>
      <c r="AF489" s="59">
        <v>3564966.2199999997</v>
      </c>
      <c r="AG489" s="59">
        <v>3574244.73</v>
      </c>
      <c r="AH489" s="59">
        <v>3574244.73</v>
      </c>
      <c r="AI489" s="59">
        <v>3574244.73</v>
      </c>
      <c r="AJ489" s="59">
        <v>3574244.73</v>
      </c>
      <c r="AK489" s="59">
        <v>3574244.73</v>
      </c>
      <c r="AL489" s="59">
        <v>3574244.73</v>
      </c>
      <c r="AM489" s="59">
        <v>3574244.73</v>
      </c>
      <c r="AN489" s="59">
        <v>3574244.73</v>
      </c>
      <c r="AO489" s="59">
        <v>3574244.73</v>
      </c>
      <c r="AP489" s="404">
        <v>3574244.73</v>
      </c>
      <c r="AQ489" s="397"/>
    </row>
    <row r="490" spans="1:43" outlineLevel="3">
      <c r="A490" s="46" t="s">
        <v>2796</v>
      </c>
      <c r="B490" s="47" t="s">
        <v>2797</v>
      </c>
      <c r="C490" s="48" t="s">
        <v>2798</v>
      </c>
      <c r="D490" s="49"/>
      <c r="E490" s="50"/>
      <c r="F490" s="397">
        <v>0</v>
      </c>
      <c r="G490" s="397">
        <v>0</v>
      </c>
      <c r="H490" s="59">
        <v>0</v>
      </c>
      <c r="I490" s="398">
        <v>0</v>
      </c>
      <c r="J490" s="398"/>
      <c r="K490" s="399"/>
      <c r="L490" s="400">
        <v>0</v>
      </c>
      <c r="M490" s="401">
        <v>0</v>
      </c>
      <c r="N490" s="402"/>
      <c r="O490" s="400">
        <v>0</v>
      </c>
      <c r="P490" s="401">
        <v>0</v>
      </c>
      <c r="R490" s="403">
        <v>0</v>
      </c>
      <c r="S490" s="403">
        <v>217284.58000000002</v>
      </c>
      <c r="T490" s="59">
        <v>434569.16000000003</v>
      </c>
      <c r="U490" s="59">
        <v>620771.5</v>
      </c>
      <c r="V490" s="59">
        <v>827695.33000000007</v>
      </c>
      <c r="W490" s="59">
        <v>1034619.16</v>
      </c>
      <c r="X490" s="59">
        <v>1241542.99</v>
      </c>
      <c r="Y490" s="59">
        <v>1448466.82</v>
      </c>
      <c r="Z490" s="59">
        <v>1655390.65</v>
      </c>
      <c r="AA490" s="59">
        <v>0</v>
      </c>
      <c r="AB490" s="59">
        <v>0</v>
      </c>
      <c r="AC490" s="59">
        <v>0</v>
      </c>
      <c r="AD490" s="59">
        <v>0</v>
      </c>
      <c r="AE490" s="403">
        <v>0</v>
      </c>
      <c r="AF490" s="59">
        <v>0</v>
      </c>
      <c r="AG490" s="59">
        <v>0</v>
      </c>
      <c r="AH490" s="59">
        <v>0</v>
      </c>
      <c r="AI490" s="59">
        <v>0</v>
      </c>
      <c r="AJ490" s="59">
        <v>0</v>
      </c>
      <c r="AK490" s="59">
        <v>0</v>
      </c>
      <c r="AL490" s="59">
        <v>0</v>
      </c>
      <c r="AM490" s="59">
        <v>0</v>
      </c>
      <c r="AN490" s="59">
        <v>0</v>
      </c>
      <c r="AO490" s="59">
        <v>0</v>
      </c>
      <c r="AP490" s="404">
        <v>0</v>
      </c>
      <c r="AQ490" s="397"/>
    </row>
    <row r="491" spans="1:43">
      <c r="A491" s="228" t="s">
        <v>2799</v>
      </c>
      <c r="B491" s="476" t="s">
        <v>2800</v>
      </c>
      <c r="C491" s="525" t="s">
        <v>2801</v>
      </c>
      <c r="D491" s="229"/>
      <c r="E491" s="567"/>
      <c r="F491" s="491">
        <v>61453.72</v>
      </c>
      <c r="G491" s="491">
        <v>58917.56</v>
      </c>
      <c r="H491" s="473">
        <v>2536.1600000000035</v>
      </c>
      <c r="I491" s="144">
        <v>4.3045910251544764E-2</v>
      </c>
      <c r="J491" s="568"/>
      <c r="K491" s="569"/>
      <c r="L491" s="492">
        <v>56714.16</v>
      </c>
      <c r="M491" s="475">
        <v>4739.5599999999977</v>
      </c>
      <c r="N491" s="468"/>
      <c r="O491" s="492">
        <v>61453.72</v>
      </c>
      <c r="P491" s="475">
        <v>0</v>
      </c>
      <c r="Q491" s="570"/>
      <c r="R491" s="469">
        <v>43096.35</v>
      </c>
      <c r="S491" s="469">
        <v>43096.35</v>
      </c>
      <c r="T491" s="232">
        <v>43096.35</v>
      </c>
      <c r="U491" s="232">
        <v>41113.83</v>
      </c>
      <c r="V491" s="232">
        <v>41113.83</v>
      </c>
      <c r="W491" s="232">
        <v>41113.83</v>
      </c>
      <c r="X491" s="232">
        <v>57649.74</v>
      </c>
      <c r="Y491" s="232">
        <v>55389.67</v>
      </c>
      <c r="Z491" s="232">
        <v>55389.67</v>
      </c>
      <c r="AA491" s="232">
        <v>56714.16</v>
      </c>
      <c r="AB491" s="232">
        <v>56714.16</v>
      </c>
      <c r="AC491" s="232">
        <v>56714.16</v>
      </c>
      <c r="AD491" s="232">
        <v>58917.56</v>
      </c>
      <c r="AE491" s="469">
        <v>58917.56</v>
      </c>
      <c r="AF491" s="232">
        <v>58917.56</v>
      </c>
      <c r="AG491" s="232">
        <v>59941.54</v>
      </c>
      <c r="AH491" s="232">
        <v>59941.54</v>
      </c>
      <c r="AI491" s="232">
        <v>59941.54</v>
      </c>
      <c r="AJ491" s="232">
        <v>64310.87</v>
      </c>
      <c r="AK491" s="232">
        <v>62003.07</v>
      </c>
      <c r="AL491" s="232">
        <v>62003.07</v>
      </c>
      <c r="AM491" s="232">
        <v>61453.72</v>
      </c>
      <c r="AN491" s="232">
        <v>61453.72</v>
      </c>
      <c r="AO491" s="232">
        <v>61453.72</v>
      </c>
      <c r="AP491" s="470">
        <v>61453.72</v>
      </c>
    </row>
    <row r="492" spans="1:43" outlineLevel="2">
      <c r="A492" s="228" t="s">
        <v>2802</v>
      </c>
      <c r="B492" s="524" t="s">
        <v>2803</v>
      </c>
      <c r="C492" s="525" t="s">
        <v>2804</v>
      </c>
      <c r="D492" s="229"/>
      <c r="E492" s="567"/>
      <c r="F492" s="491">
        <v>-98468.75</v>
      </c>
      <c r="G492" s="491">
        <v>-95984</v>
      </c>
      <c r="H492" s="473">
        <v>-2484.75</v>
      </c>
      <c r="I492" s="144">
        <v>-2.5887127021170193E-2</v>
      </c>
      <c r="J492" s="568"/>
      <c r="K492" s="569"/>
      <c r="L492" s="492">
        <v>-103702.75</v>
      </c>
      <c r="M492" s="475">
        <v>5234</v>
      </c>
      <c r="N492" s="468"/>
      <c r="O492" s="492">
        <v>-98468.75</v>
      </c>
      <c r="P492" s="475">
        <v>0</v>
      </c>
      <c r="Q492" s="570"/>
      <c r="R492" s="469">
        <v>-102097</v>
      </c>
      <c r="S492" s="469">
        <v>-102097</v>
      </c>
      <c r="T492" s="232">
        <v>-102097</v>
      </c>
      <c r="U492" s="232">
        <v>-102632.25</v>
      </c>
      <c r="V492" s="232">
        <v>-102632.25</v>
      </c>
      <c r="W492" s="232">
        <v>-102632.25</v>
      </c>
      <c r="X492" s="232">
        <v>-103167.5</v>
      </c>
      <c r="Y492" s="232">
        <v>-103167.5</v>
      </c>
      <c r="Z492" s="232">
        <v>-103167.5</v>
      </c>
      <c r="AA492" s="232">
        <v>-103702.75</v>
      </c>
      <c r="AB492" s="232">
        <v>-103702.75</v>
      </c>
      <c r="AC492" s="232">
        <v>-103702.75</v>
      </c>
      <c r="AD492" s="232">
        <v>-95984</v>
      </c>
      <c r="AE492" s="469">
        <v>-95984</v>
      </c>
      <c r="AF492" s="232">
        <v>-95984</v>
      </c>
      <c r="AG492" s="232">
        <v>-96812.25</v>
      </c>
      <c r="AH492" s="232">
        <v>-96812.25</v>
      </c>
      <c r="AI492" s="232">
        <v>-96812.25</v>
      </c>
      <c r="AJ492" s="232">
        <v>-97640.5</v>
      </c>
      <c r="AK492" s="232">
        <v>-97640.5</v>
      </c>
      <c r="AL492" s="232">
        <v>-97640.5</v>
      </c>
      <c r="AM492" s="232">
        <v>-98468.75</v>
      </c>
      <c r="AN492" s="232">
        <v>-98468.75</v>
      </c>
      <c r="AO492" s="232">
        <v>-98468.75</v>
      </c>
      <c r="AP492" s="470">
        <v>-98468.75</v>
      </c>
    </row>
    <row r="493" spans="1:43">
      <c r="A493" s="228" t="s">
        <v>2805</v>
      </c>
      <c r="B493" s="524" t="s">
        <v>2806</v>
      </c>
      <c r="C493" s="525" t="s">
        <v>2807</v>
      </c>
      <c r="D493" s="229"/>
      <c r="E493" s="567"/>
      <c r="F493" s="491">
        <v>0</v>
      </c>
      <c r="G493" s="491">
        <v>0</v>
      </c>
      <c r="H493" s="473">
        <v>0</v>
      </c>
      <c r="I493" s="144">
        <v>0</v>
      </c>
      <c r="J493" s="568"/>
      <c r="K493" s="569"/>
      <c r="L493" s="492">
        <v>0</v>
      </c>
      <c r="M493" s="475">
        <v>0</v>
      </c>
      <c r="N493" s="468"/>
      <c r="O493" s="492">
        <v>0</v>
      </c>
      <c r="P493" s="475">
        <v>0</v>
      </c>
      <c r="Q493" s="570"/>
      <c r="R493" s="469">
        <v>1611500.3900000001</v>
      </c>
      <c r="S493" s="469">
        <v>1611500.3900000001</v>
      </c>
      <c r="T493" s="232">
        <v>1611500.3900000001</v>
      </c>
      <c r="U493" s="232">
        <v>788870.64</v>
      </c>
      <c r="V493" s="232">
        <v>788870.64</v>
      </c>
      <c r="W493" s="232">
        <v>788870.64</v>
      </c>
      <c r="X493" s="232">
        <v>-33759.11</v>
      </c>
      <c r="Y493" s="232">
        <v>-33759.11</v>
      </c>
      <c r="Z493" s="232">
        <v>-33759.11</v>
      </c>
      <c r="AA493" s="232">
        <v>0</v>
      </c>
      <c r="AB493" s="232">
        <v>0</v>
      </c>
      <c r="AC493" s="232">
        <v>0</v>
      </c>
      <c r="AD493" s="232">
        <v>0</v>
      </c>
      <c r="AE493" s="469">
        <v>0</v>
      </c>
      <c r="AF493" s="232">
        <v>0</v>
      </c>
      <c r="AG493" s="232">
        <v>0</v>
      </c>
      <c r="AH493" s="232">
        <v>0</v>
      </c>
      <c r="AI493" s="232">
        <v>0</v>
      </c>
      <c r="AJ493" s="232">
        <v>0</v>
      </c>
      <c r="AK493" s="232">
        <v>0</v>
      </c>
      <c r="AL493" s="232">
        <v>0</v>
      </c>
      <c r="AM493" s="232">
        <v>0</v>
      </c>
      <c r="AN493" s="232">
        <v>0</v>
      </c>
      <c r="AO493" s="232">
        <v>0</v>
      </c>
      <c r="AP493" s="470">
        <v>0</v>
      </c>
    </row>
    <row r="494" spans="1:43" outlineLevel="2">
      <c r="A494" s="228" t="s">
        <v>2808</v>
      </c>
      <c r="B494" s="524" t="s">
        <v>1353</v>
      </c>
      <c r="C494" s="525" t="s">
        <v>2809</v>
      </c>
      <c r="D494" s="229"/>
      <c r="E494" s="567"/>
      <c r="F494" s="491">
        <v>3791808.0500000003</v>
      </c>
      <c r="G494" s="491">
        <v>3762571.03</v>
      </c>
      <c r="H494" s="473">
        <v>29237.020000000484</v>
      </c>
      <c r="I494" s="144">
        <v>7.7704898503937305E-3</v>
      </c>
      <c r="J494" s="568"/>
      <c r="K494" s="569"/>
      <c r="L494" s="492">
        <v>3742809.04</v>
      </c>
      <c r="M494" s="475">
        <v>48999.010000000242</v>
      </c>
      <c r="N494" s="468"/>
      <c r="O494" s="492">
        <v>3787033.08</v>
      </c>
      <c r="P494" s="475">
        <v>4774.9700000002049</v>
      </c>
      <c r="Q494" s="570"/>
      <c r="R494" s="469">
        <v>5420479.1699999999</v>
      </c>
      <c r="S494" s="469">
        <v>5638414.6699999999</v>
      </c>
      <c r="T494" s="232">
        <v>5856350.1699999999</v>
      </c>
      <c r="U494" s="232">
        <v>5119873.5799999991</v>
      </c>
      <c r="V494" s="232">
        <v>5327448.9099999992</v>
      </c>
      <c r="W494" s="232">
        <v>5535577.9399999995</v>
      </c>
      <c r="X494" s="232">
        <v>4940890.97</v>
      </c>
      <c r="Y494" s="232">
        <v>5144192.0799999991</v>
      </c>
      <c r="Z494" s="232">
        <v>5353932.0299999993</v>
      </c>
      <c r="AA494" s="232">
        <v>3737023.4099999997</v>
      </c>
      <c r="AB494" s="232">
        <v>3739839.53</v>
      </c>
      <c r="AC494" s="232">
        <v>3742809.04</v>
      </c>
      <c r="AD494" s="232">
        <v>3762571.03</v>
      </c>
      <c r="AE494" s="469">
        <v>3763275.52</v>
      </c>
      <c r="AF494" s="232">
        <v>3763980.01</v>
      </c>
      <c r="AG494" s="232">
        <v>3775830.58</v>
      </c>
      <c r="AH494" s="232">
        <v>3776656.67</v>
      </c>
      <c r="AI494" s="232">
        <v>3777886.61</v>
      </c>
      <c r="AJ494" s="232">
        <v>3786741.38</v>
      </c>
      <c r="AK494" s="232">
        <v>3778620.9699999997</v>
      </c>
      <c r="AL494" s="232">
        <v>3781672.26</v>
      </c>
      <c r="AM494" s="232">
        <v>3783157.77</v>
      </c>
      <c r="AN494" s="232">
        <v>3787033.08</v>
      </c>
      <c r="AO494" s="232">
        <v>3791808.0500000003</v>
      </c>
      <c r="AP494" s="470">
        <v>3793782.49</v>
      </c>
    </row>
    <row r="495" spans="1:43" outlineLevel="3">
      <c r="A495" s="46"/>
      <c r="B495" s="47"/>
      <c r="C495" s="48"/>
      <c r="D495" s="49"/>
      <c r="E495" s="50"/>
      <c r="F495" s="397"/>
      <c r="G495" s="397"/>
      <c r="H495" s="59">
        <v>0</v>
      </c>
      <c r="I495" s="398">
        <v>0</v>
      </c>
      <c r="J495" s="398"/>
      <c r="K495" s="399"/>
      <c r="L495" s="400"/>
      <c r="M495" s="401">
        <v>0</v>
      </c>
      <c r="N495" s="402"/>
      <c r="O495" s="400"/>
      <c r="P495" s="401">
        <v>0</v>
      </c>
      <c r="R495" s="403"/>
      <c r="S495" s="403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403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404"/>
      <c r="AQ495" s="397"/>
    </row>
    <row r="496" spans="1:43">
      <c r="A496" s="228" t="s">
        <v>2810</v>
      </c>
      <c r="B496" s="524" t="s">
        <v>1355</v>
      </c>
      <c r="C496" s="525" t="s">
        <v>2811</v>
      </c>
      <c r="D496" s="229"/>
      <c r="E496" s="567"/>
      <c r="F496" s="491">
        <v>0</v>
      </c>
      <c r="G496" s="491">
        <v>0</v>
      </c>
      <c r="H496" s="473">
        <v>0</v>
      </c>
      <c r="I496" s="144">
        <v>0</v>
      </c>
      <c r="J496" s="568"/>
      <c r="K496" s="569"/>
      <c r="L496" s="492">
        <v>0</v>
      </c>
      <c r="M496" s="475">
        <v>0</v>
      </c>
      <c r="N496" s="468"/>
      <c r="O496" s="492">
        <v>0</v>
      </c>
      <c r="P496" s="475">
        <v>0</v>
      </c>
      <c r="Q496" s="570"/>
      <c r="R496" s="469">
        <v>0</v>
      </c>
      <c r="S496" s="469">
        <v>0</v>
      </c>
      <c r="T496" s="232">
        <v>0</v>
      </c>
      <c r="U496" s="232">
        <v>0</v>
      </c>
      <c r="V496" s="232">
        <v>0</v>
      </c>
      <c r="W496" s="232">
        <v>0</v>
      </c>
      <c r="X496" s="232">
        <v>0</v>
      </c>
      <c r="Y496" s="232">
        <v>0</v>
      </c>
      <c r="Z496" s="232">
        <v>0</v>
      </c>
      <c r="AA496" s="232">
        <v>0</v>
      </c>
      <c r="AB496" s="232">
        <v>0</v>
      </c>
      <c r="AC496" s="232">
        <v>0</v>
      </c>
      <c r="AD496" s="232">
        <v>0</v>
      </c>
      <c r="AE496" s="469">
        <v>0</v>
      </c>
      <c r="AF496" s="232">
        <v>0</v>
      </c>
      <c r="AG496" s="232">
        <v>0</v>
      </c>
      <c r="AH496" s="232">
        <v>0</v>
      </c>
      <c r="AI496" s="232">
        <v>0</v>
      </c>
      <c r="AJ496" s="232">
        <v>0</v>
      </c>
      <c r="AK496" s="232">
        <v>0</v>
      </c>
      <c r="AL496" s="232">
        <v>0</v>
      </c>
      <c r="AM496" s="232">
        <v>0</v>
      </c>
      <c r="AN496" s="232">
        <v>0</v>
      </c>
      <c r="AO496" s="232">
        <v>0</v>
      </c>
      <c r="AP496" s="470">
        <v>0</v>
      </c>
    </row>
    <row r="497" spans="1:43" outlineLevel="2">
      <c r="A497" s="228"/>
      <c r="B497" s="524"/>
      <c r="C497" s="525"/>
      <c r="D497" s="229"/>
      <c r="E497" s="567"/>
      <c r="F497" s="491"/>
      <c r="G497" s="491"/>
      <c r="H497" s="473">
        <v>0</v>
      </c>
      <c r="I497" s="144">
        <v>0</v>
      </c>
      <c r="J497" s="568"/>
      <c r="K497" s="569"/>
      <c r="L497" s="492"/>
      <c r="M497" s="475">
        <v>0</v>
      </c>
      <c r="N497" s="468"/>
      <c r="O497" s="492"/>
      <c r="P497" s="475">
        <v>0</v>
      </c>
      <c r="Q497" s="570"/>
      <c r="R497" s="469"/>
      <c r="S497" s="469"/>
      <c r="T497" s="232"/>
      <c r="U497" s="232"/>
      <c r="V497" s="232"/>
      <c r="W497" s="232"/>
      <c r="X497" s="232"/>
      <c r="Y497" s="232"/>
      <c r="Z497" s="232"/>
      <c r="AA497" s="232"/>
      <c r="AB497" s="232"/>
      <c r="AC497" s="232"/>
      <c r="AD497" s="232"/>
      <c r="AE497" s="469"/>
      <c r="AF497" s="232"/>
      <c r="AG497" s="232"/>
      <c r="AH497" s="232"/>
      <c r="AI497" s="232"/>
      <c r="AJ497" s="232"/>
      <c r="AK497" s="232"/>
      <c r="AL497" s="232"/>
      <c r="AM497" s="232"/>
      <c r="AN497" s="232"/>
      <c r="AO497" s="232"/>
      <c r="AP497" s="470"/>
    </row>
    <row r="498" spans="1:43" outlineLevel="3">
      <c r="A498" s="46" t="s">
        <v>2812</v>
      </c>
      <c r="B498" s="47" t="s">
        <v>2813</v>
      </c>
      <c r="C498" s="48" t="s">
        <v>2814</v>
      </c>
      <c r="D498" s="49"/>
      <c r="E498" s="50"/>
      <c r="F498" s="397">
        <v>0</v>
      </c>
      <c r="G498" s="397">
        <v>15313</v>
      </c>
      <c r="H498" s="59">
        <v>-15313</v>
      </c>
      <c r="I498" s="398" t="s">
        <v>157</v>
      </c>
      <c r="J498" s="398"/>
      <c r="K498" s="399"/>
      <c r="L498" s="400">
        <v>15313</v>
      </c>
      <c r="M498" s="401">
        <v>-15313</v>
      </c>
      <c r="N498" s="402"/>
      <c r="O498" s="400">
        <v>30237</v>
      </c>
      <c r="P498" s="401">
        <v>-30237</v>
      </c>
      <c r="R498" s="403">
        <v>0</v>
      </c>
      <c r="S498" s="403">
        <v>0</v>
      </c>
      <c r="T498" s="59">
        <v>0</v>
      </c>
      <c r="U498" s="59">
        <v>0</v>
      </c>
      <c r="V498" s="59">
        <v>0</v>
      </c>
      <c r="W498" s="59">
        <v>0</v>
      </c>
      <c r="X498" s="59">
        <v>15313</v>
      </c>
      <c r="Y498" s="59">
        <v>15313</v>
      </c>
      <c r="Z498" s="59">
        <v>15313</v>
      </c>
      <c r="AA498" s="59">
        <v>15313</v>
      </c>
      <c r="AB498" s="59">
        <v>15313</v>
      </c>
      <c r="AC498" s="59">
        <v>15313</v>
      </c>
      <c r="AD498" s="59">
        <v>15313</v>
      </c>
      <c r="AE498" s="403">
        <v>0</v>
      </c>
      <c r="AF498" s="59">
        <v>0</v>
      </c>
      <c r="AG498" s="59">
        <v>0</v>
      </c>
      <c r="AH498" s="59">
        <v>0</v>
      </c>
      <c r="AI498" s="59">
        <v>0</v>
      </c>
      <c r="AJ498" s="59">
        <v>32430</v>
      </c>
      <c r="AK498" s="59">
        <v>32430</v>
      </c>
      <c r="AL498" s="59">
        <v>32430</v>
      </c>
      <c r="AM498" s="59">
        <v>32430</v>
      </c>
      <c r="AN498" s="59">
        <v>30237</v>
      </c>
      <c r="AO498" s="59">
        <v>0</v>
      </c>
      <c r="AP498" s="404">
        <v>0</v>
      </c>
      <c r="AQ498" s="397"/>
    </row>
    <row r="499" spans="1:43" outlineLevel="3">
      <c r="A499" s="46" t="s">
        <v>2815</v>
      </c>
      <c r="B499" s="47" t="s">
        <v>1358</v>
      </c>
      <c r="C499" s="48" t="s">
        <v>2816</v>
      </c>
      <c r="D499" s="49"/>
      <c r="E499" s="50"/>
      <c r="F499" s="397">
        <v>0</v>
      </c>
      <c r="G499" s="397">
        <v>15313</v>
      </c>
      <c r="H499" s="59">
        <v>-15313</v>
      </c>
      <c r="I499" s="398" t="s">
        <v>157</v>
      </c>
      <c r="J499" s="398"/>
      <c r="K499" s="399"/>
      <c r="L499" s="400">
        <v>15313</v>
      </c>
      <c r="M499" s="401">
        <v>-15313</v>
      </c>
      <c r="N499" s="402"/>
      <c r="O499" s="400">
        <v>30237</v>
      </c>
      <c r="P499" s="401">
        <v>-30237</v>
      </c>
      <c r="R499" s="403">
        <v>0</v>
      </c>
      <c r="S499" s="403">
        <v>0</v>
      </c>
      <c r="T499" s="59">
        <v>0</v>
      </c>
      <c r="U499" s="59">
        <v>0</v>
      </c>
      <c r="V499" s="59">
        <v>0</v>
      </c>
      <c r="W499" s="59">
        <v>0</v>
      </c>
      <c r="X499" s="59">
        <v>15313</v>
      </c>
      <c r="Y499" s="59">
        <v>15313</v>
      </c>
      <c r="Z499" s="59">
        <v>15313</v>
      </c>
      <c r="AA499" s="59">
        <v>15313</v>
      </c>
      <c r="AB499" s="59">
        <v>15313</v>
      </c>
      <c r="AC499" s="59">
        <v>15313</v>
      </c>
      <c r="AD499" s="59">
        <v>15313</v>
      </c>
      <c r="AE499" s="403">
        <v>0</v>
      </c>
      <c r="AF499" s="59">
        <v>0</v>
      </c>
      <c r="AG499" s="59">
        <v>0</v>
      </c>
      <c r="AH499" s="59">
        <v>0</v>
      </c>
      <c r="AI499" s="59">
        <v>0</v>
      </c>
      <c r="AJ499" s="59">
        <v>32430</v>
      </c>
      <c r="AK499" s="59">
        <v>32430</v>
      </c>
      <c r="AL499" s="59">
        <v>32430</v>
      </c>
      <c r="AM499" s="59">
        <v>32430</v>
      </c>
      <c r="AN499" s="59">
        <v>30237</v>
      </c>
      <c r="AO499" s="59">
        <v>0</v>
      </c>
      <c r="AP499" s="404">
        <v>0</v>
      </c>
      <c r="AQ499" s="397"/>
    </row>
    <row r="500" spans="1:43">
      <c r="A500" s="228"/>
      <c r="B500" s="524"/>
      <c r="C500" s="525"/>
      <c r="D500" s="229"/>
      <c r="E500" s="567"/>
      <c r="F500" s="491"/>
      <c r="G500" s="491"/>
      <c r="H500" s="473">
        <v>0</v>
      </c>
      <c r="I500" s="144">
        <v>0</v>
      </c>
      <c r="J500" s="568"/>
      <c r="K500" s="569"/>
      <c r="L500" s="492"/>
      <c r="M500" s="475">
        <v>0</v>
      </c>
      <c r="N500" s="468"/>
      <c r="O500" s="492"/>
      <c r="P500" s="475">
        <v>0</v>
      </c>
      <c r="Q500" s="570"/>
      <c r="R500" s="469"/>
      <c r="S500" s="469"/>
      <c r="T500" s="232"/>
      <c r="U500" s="232"/>
      <c r="V500" s="232"/>
      <c r="W500" s="232"/>
      <c r="X500" s="232"/>
      <c r="Y500" s="232"/>
      <c r="Z500" s="232"/>
      <c r="AA500" s="232"/>
      <c r="AB500" s="232"/>
      <c r="AC500" s="232"/>
      <c r="AD500" s="232"/>
      <c r="AE500" s="469"/>
      <c r="AF500" s="232"/>
      <c r="AG500" s="232"/>
      <c r="AH500" s="232"/>
      <c r="AI500" s="232"/>
      <c r="AJ500" s="232"/>
      <c r="AK500" s="232"/>
      <c r="AL500" s="232"/>
      <c r="AM500" s="232"/>
      <c r="AN500" s="232"/>
      <c r="AO500" s="232"/>
      <c r="AP500" s="470"/>
    </row>
    <row r="501" spans="1:43" outlineLevel="2">
      <c r="A501" s="228" t="s">
        <v>2817</v>
      </c>
      <c r="B501" s="524" t="s">
        <v>2818</v>
      </c>
      <c r="C501" s="525" t="s">
        <v>2819</v>
      </c>
      <c r="D501" s="229"/>
      <c r="E501" s="567"/>
      <c r="F501" s="491">
        <v>423.81</v>
      </c>
      <c r="G501" s="491">
        <v>18809.04</v>
      </c>
      <c r="H501" s="473">
        <v>-18385.23</v>
      </c>
      <c r="I501" s="144">
        <v>-0.9774677495502162</v>
      </c>
      <c r="J501" s="568"/>
      <c r="K501" s="569"/>
      <c r="L501" s="492">
        <v>22936.82</v>
      </c>
      <c r="M501" s="475">
        <v>-22513.01</v>
      </c>
      <c r="N501" s="468"/>
      <c r="O501" s="492">
        <v>429.44</v>
      </c>
      <c r="P501" s="475">
        <v>-5.6299999999999955</v>
      </c>
      <c r="Q501" s="570"/>
      <c r="R501" s="469">
        <v>1350.88</v>
      </c>
      <c r="S501" s="469">
        <v>14829.06</v>
      </c>
      <c r="T501" s="232">
        <v>38244.82</v>
      </c>
      <c r="U501" s="232">
        <v>21092.7</v>
      </c>
      <c r="V501" s="232">
        <v>77194.55</v>
      </c>
      <c r="W501" s="232">
        <v>29249.53</v>
      </c>
      <c r="X501" s="232">
        <v>32338.21</v>
      </c>
      <c r="Y501" s="232">
        <v>34125.919999999998</v>
      </c>
      <c r="Z501" s="232">
        <v>38951.480000000003</v>
      </c>
      <c r="AA501" s="232">
        <v>40082.020000000004</v>
      </c>
      <c r="AB501" s="232">
        <v>35231.33</v>
      </c>
      <c r="AC501" s="232">
        <v>22936.82</v>
      </c>
      <c r="AD501" s="232">
        <v>18809.04</v>
      </c>
      <c r="AE501" s="469">
        <v>10666.58</v>
      </c>
      <c r="AF501" s="232">
        <v>6648.9800000000005</v>
      </c>
      <c r="AG501" s="232">
        <v>3736.38</v>
      </c>
      <c r="AH501" s="232">
        <v>2169.86</v>
      </c>
      <c r="AI501" s="232">
        <v>405.16</v>
      </c>
      <c r="AJ501" s="232">
        <v>413.98</v>
      </c>
      <c r="AK501" s="232">
        <v>414.28000000000003</v>
      </c>
      <c r="AL501" s="232">
        <v>419.43</v>
      </c>
      <c r="AM501" s="232">
        <v>418.57</v>
      </c>
      <c r="AN501" s="232">
        <v>429.44</v>
      </c>
      <c r="AO501" s="232">
        <v>423.81</v>
      </c>
      <c r="AP501" s="470">
        <v>0</v>
      </c>
    </row>
    <row r="502" spans="1:43">
      <c r="A502" s="228" t="s">
        <v>2820</v>
      </c>
      <c r="B502" s="524" t="s">
        <v>2821</v>
      </c>
      <c r="C502" s="525" t="s">
        <v>2822</v>
      </c>
      <c r="D502" s="229"/>
      <c r="E502" s="567"/>
      <c r="F502" s="491">
        <v>0</v>
      </c>
      <c r="G502" s="491">
        <v>0</v>
      </c>
      <c r="H502" s="473">
        <v>0</v>
      </c>
      <c r="I502" s="144">
        <v>0</v>
      </c>
      <c r="J502" s="568"/>
      <c r="K502" s="569"/>
      <c r="L502" s="492">
        <v>0</v>
      </c>
      <c r="M502" s="475">
        <v>0</v>
      </c>
      <c r="N502" s="468"/>
      <c r="O502" s="492">
        <v>0</v>
      </c>
      <c r="P502" s="475">
        <v>0</v>
      </c>
      <c r="Q502" s="570"/>
      <c r="R502" s="469">
        <v>-399.51</v>
      </c>
      <c r="S502" s="469">
        <v>-399.51</v>
      </c>
      <c r="T502" s="232">
        <v>-1644.69</v>
      </c>
      <c r="U502" s="232">
        <v>-399.52</v>
      </c>
      <c r="V502" s="232">
        <v>-53377.83</v>
      </c>
      <c r="W502" s="232">
        <v>-1825.15</v>
      </c>
      <c r="X502" s="232">
        <v>-301.02</v>
      </c>
      <c r="Y502" s="232">
        <v>-265.24</v>
      </c>
      <c r="Z502" s="232">
        <v>-89.75</v>
      </c>
      <c r="AA502" s="232">
        <v>-618.27</v>
      </c>
      <c r="AB502" s="232">
        <v>-1873.08</v>
      </c>
      <c r="AC502" s="232">
        <v>0</v>
      </c>
      <c r="AD502" s="232">
        <v>0</v>
      </c>
      <c r="AE502" s="469">
        <v>0</v>
      </c>
      <c r="AF502" s="232">
        <v>0</v>
      </c>
      <c r="AG502" s="232">
        <v>0</v>
      </c>
      <c r="AH502" s="232">
        <v>0</v>
      </c>
      <c r="AI502" s="232">
        <v>0</v>
      </c>
      <c r="AJ502" s="232">
        <v>0</v>
      </c>
      <c r="AK502" s="232">
        <v>0</v>
      </c>
      <c r="AL502" s="232">
        <v>0</v>
      </c>
      <c r="AM502" s="232">
        <v>0</v>
      </c>
      <c r="AN502" s="232">
        <v>0</v>
      </c>
      <c r="AO502" s="232">
        <v>0</v>
      </c>
      <c r="AP502" s="470">
        <v>0</v>
      </c>
    </row>
    <row r="503" spans="1:43" outlineLevel="2">
      <c r="A503" s="228" t="s">
        <v>2823</v>
      </c>
      <c r="B503" s="524" t="s">
        <v>1361</v>
      </c>
      <c r="C503" s="525" t="s">
        <v>2824</v>
      </c>
      <c r="D503" s="229"/>
      <c r="E503" s="567"/>
      <c r="F503" s="491">
        <v>423.81</v>
      </c>
      <c r="G503" s="491">
        <v>18809.04</v>
      </c>
      <c r="H503" s="473">
        <v>-18385.23</v>
      </c>
      <c r="I503" s="144">
        <v>-0.9774677495502162</v>
      </c>
      <c r="J503" s="568"/>
      <c r="K503" s="569"/>
      <c r="L503" s="492">
        <v>22936.82</v>
      </c>
      <c r="M503" s="475">
        <v>-22513.01</v>
      </c>
      <c r="N503" s="468"/>
      <c r="O503" s="492">
        <v>429.44</v>
      </c>
      <c r="P503" s="475">
        <v>-5.6299999999999955</v>
      </c>
      <c r="Q503" s="570"/>
      <c r="R503" s="469">
        <v>951.37000000000012</v>
      </c>
      <c r="S503" s="469">
        <v>14429.55</v>
      </c>
      <c r="T503" s="232">
        <v>36600.129999999997</v>
      </c>
      <c r="U503" s="232">
        <v>20693.18</v>
      </c>
      <c r="V503" s="232">
        <v>23816.720000000001</v>
      </c>
      <c r="W503" s="232">
        <v>27424.379999999997</v>
      </c>
      <c r="X503" s="232">
        <v>32037.19</v>
      </c>
      <c r="Y503" s="232">
        <v>33860.68</v>
      </c>
      <c r="Z503" s="232">
        <v>38861.730000000003</v>
      </c>
      <c r="AA503" s="232">
        <v>39463.750000000007</v>
      </c>
      <c r="AB503" s="232">
        <v>33358.25</v>
      </c>
      <c r="AC503" s="232">
        <v>22936.82</v>
      </c>
      <c r="AD503" s="232">
        <v>18809.04</v>
      </c>
      <c r="AE503" s="469">
        <v>10666.58</v>
      </c>
      <c r="AF503" s="232">
        <v>6648.9800000000005</v>
      </c>
      <c r="AG503" s="232">
        <v>3736.38</v>
      </c>
      <c r="AH503" s="232">
        <v>2169.86</v>
      </c>
      <c r="AI503" s="232">
        <v>405.16</v>
      </c>
      <c r="AJ503" s="232">
        <v>413.98</v>
      </c>
      <c r="AK503" s="232">
        <v>414.28000000000003</v>
      </c>
      <c r="AL503" s="232">
        <v>419.43</v>
      </c>
      <c r="AM503" s="232">
        <v>418.57</v>
      </c>
      <c r="AN503" s="232">
        <v>429.44</v>
      </c>
      <c r="AO503" s="232">
        <v>423.81</v>
      </c>
      <c r="AP503" s="470">
        <v>0</v>
      </c>
    </row>
    <row r="504" spans="1:43" outlineLevel="3">
      <c r="A504" s="46"/>
      <c r="B504" s="47"/>
      <c r="C504" s="48"/>
      <c r="D504" s="49"/>
      <c r="E504" s="50"/>
      <c r="F504" s="397"/>
      <c r="G504" s="397"/>
      <c r="H504" s="59">
        <v>0</v>
      </c>
      <c r="I504" s="398">
        <v>0</v>
      </c>
      <c r="J504" s="398"/>
      <c r="K504" s="399"/>
      <c r="L504" s="400"/>
      <c r="M504" s="401">
        <v>0</v>
      </c>
      <c r="N504" s="402"/>
      <c r="O504" s="400"/>
      <c r="P504" s="401">
        <v>0</v>
      </c>
      <c r="R504" s="403"/>
      <c r="S504" s="403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403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404"/>
      <c r="AQ504" s="397"/>
    </row>
    <row r="505" spans="1:43" outlineLevel="3">
      <c r="A505" s="46" t="s">
        <v>2825</v>
      </c>
      <c r="B505" s="47" t="s">
        <v>1367</v>
      </c>
      <c r="C505" s="48" t="s">
        <v>2826</v>
      </c>
      <c r="D505" s="49"/>
      <c r="E505" s="50"/>
      <c r="F505" s="397">
        <v>0</v>
      </c>
      <c r="G505" s="397">
        <v>0</v>
      </c>
      <c r="H505" s="59">
        <v>0</v>
      </c>
      <c r="I505" s="398">
        <v>0</v>
      </c>
      <c r="J505" s="398"/>
      <c r="K505" s="399"/>
      <c r="L505" s="400">
        <v>0</v>
      </c>
      <c r="M505" s="401">
        <v>0</v>
      </c>
      <c r="N505" s="402"/>
      <c r="O505" s="400">
        <v>0</v>
      </c>
      <c r="P505" s="401">
        <v>0</v>
      </c>
      <c r="R505" s="403">
        <v>0</v>
      </c>
      <c r="S505" s="403">
        <v>0</v>
      </c>
      <c r="T505" s="59">
        <v>0</v>
      </c>
      <c r="U505" s="5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0</v>
      </c>
      <c r="AA505" s="59">
        <v>0</v>
      </c>
      <c r="AB505" s="59">
        <v>0</v>
      </c>
      <c r="AC505" s="59">
        <v>0</v>
      </c>
      <c r="AD505" s="59">
        <v>0</v>
      </c>
      <c r="AE505" s="403">
        <v>0</v>
      </c>
      <c r="AF505" s="59">
        <v>0</v>
      </c>
      <c r="AG505" s="59">
        <v>0</v>
      </c>
      <c r="AH505" s="59">
        <v>0</v>
      </c>
      <c r="AI505" s="59">
        <v>0</v>
      </c>
      <c r="AJ505" s="59">
        <v>0</v>
      </c>
      <c r="AK505" s="59">
        <v>0</v>
      </c>
      <c r="AL505" s="59">
        <v>0</v>
      </c>
      <c r="AM505" s="59">
        <v>0</v>
      </c>
      <c r="AN505" s="59">
        <v>0</v>
      </c>
      <c r="AO505" s="59">
        <v>0</v>
      </c>
      <c r="AP505" s="404">
        <v>0</v>
      </c>
      <c r="AQ505" s="397"/>
    </row>
    <row r="506" spans="1:43">
      <c r="A506" s="207"/>
      <c r="B506" s="527"/>
      <c r="C506" s="528"/>
      <c r="D506" s="480"/>
      <c r="E506" s="571"/>
      <c r="F506" s="494"/>
      <c r="G506" s="494"/>
      <c r="H506" s="482">
        <v>0</v>
      </c>
      <c r="I506" s="177">
        <v>0</v>
      </c>
      <c r="J506" s="572"/>
      <c r="K506" s="573"/>
      <c r="L506" s="494"/>
      <c r="M506" s="485">
        <v>0</v>
      </c>
      <c r="N506" s="484"/>
      <c r="O506" s="494"/>
      <c r="P506" s="485">
        <v>0</v>
      </c>
      <c r="Q506" s="571"/>
      <c r="R506" s="486"/>
      <c r="S506" s="486"/>
      <c r="T506" s="482"/>
      <c r="U506" s="482"/>
      <c r="V506" s="482"/>
      <c r="W506" s="482"/>
      <c r="X506" s="482"/>
      <c r="Y506" s="482"/>
      <c r="Z506" s="482"/>
      <c r="AA506" s="482"/>
      <c r="AB506" s="482"/>
      <c r="AC506" s="482"/>
      <c r="AD506" s="482"/>
      <c r="AE506" s="486"/>
      <c r="AF506" s="482"/>
      <c r="AG506" s="482"/>
      <c r="AH506" s="482"/>
      <c r="AI506" s="482"/>
      <c r="AJ506" s="482"/>
      <c r="AK506" s="482"/>
      <c r="AL506" s="482"/>
      <c r="AM506" s="482"/>
      <c r="AN506" s="482"/>
      <c r="AO506" s="482"/>
      <c r="AP506" s="487"/>
    </row>
    <row r="507" spans="1:43" s="153" customFormat="1">
      <c r="A507" s="535" t="s">
        <v>2827</v>
      </c>
      <c r="B507" s="61" t="s">
        <v>2828</v>
      </c>
      <c r="C507" s="215" t="s">
        <v>2829</v>
      </c>
      <c r="D507" s="537"/>
      <c r="E507" s="574"/>
      <c r="F507" s="575">
        <v>14742675.369999999</v>
      </c>
      <c r="G507" s="575">
        <v>21544405.239999998</v>
      </c>
      <c r="H507" s="538">
        <v>-6801729.8699999992</v>
      </c>
      <c r="I507" s="189">
        <v>-0.3157074792378905</v>
      </c>
      <c r="J507" s="576"/>
      <c r="K507" s="577"/>
      <c r="L507" s="575">
        <v>10135489.6</v>
      </c>
      <c r="M507" s="541">
        <v>4607185.7699999996</v>
      </c>
      <c r="N507" s="542"/>
      <c r="O507" s="575">
        <v>14751714.02</v>
      </c>
      <c r="P507" s="541">
        <v>-9038.6500000003725</v>
      </c>
      <c r="Q507" s="574"/>
      <c r="R507" s="543">
        <v>28107554.699999999</v>
      </c>
      <c r="S507" s="543">
        <v>27059108.640000001</v>
      </c>
      <c r="T507" s="244">
        <v>26108138.370000001</v>
      </c>
      <c r="U507" s="244">
        <v>25143814.449999999</v>
      </c>
      <c r="V507" s="244">
        <v>24564526.289999999</v>
      </c>
      <c r="W507" s="244">
        <v>23295476.41</v>
      </c>
      <c r="X507" s="244">
        <v>21723484.920000002</v>
      </c>
      <c r="Y507" s="244">
        <v>19811129.84</v>
      </c>
      <c r="Z507" s="244">
        <v>18500339</v>
      </c>
      <c r="AA507" s="244">
        <v>15498827.300000001</v>
      </c>
      <c r="AB507" s="244">
        <v>11870172.470000001</v>
      </c>
      <c r="AC507" s="244">
        <v>10135489.6</v>
      </c>
      <c r="AD507" s="244">
        <v>21544405.239999998</v>
      </c>
      <c r="AE507" s="543">
        <v>20997615.129999999</v>
      </c>
      <c r="AF507" s="244">
        <v>20827473.300000001</v>
      </c>
      <c r="AG507" s="244">
        <v>20643646.25</v>
      </c>
      <c r="AH507" s="244">
        <v>20179962.780000001</v>
      </c>
      <c r="AI507" s="244">
        <v>19898651.960000001</v>
      </c>
      <c r="AJ507" s="244">
        <v>15951272.57</v>
      </c>
      <c r="AK507" s="244">
        <v>15929809.67</v>
      </c>
      <c r="AL507" s="244">
        <v>15752739.470000001</v>
      </c>
      <c r="AM507" s="244">
        <v>17867781.510000002</v>
      </c>
      <c r="AN507" s="244">
        <v>14751714.02</v>
      </c>
      <c r="AO507" s="244">
        <v>14742675.369999999</v>
      </c>
      <c r="AP507" s="544">
        <v>14808054.619999999</v>
      </c>
    </row>
    <row r="508" spans="1:43">
      <c r="A508" s="228" t="s">
        <v>2830</v>
      </c>
      <c r="B508" s="524" t="s">
        <v>2831</v>
      </c>
      <c r="C508" s="531" t="s">
        <v>2832</v>
      </c>
      <c r="D508" s="472"/>
      <c r="E508" s="570"/>
      <c r="F508" s="492">
        <v>3021240</v>
      </c>
      <c r="G508" s="492">
        <v>3021240</v>
      </c>
      <c r="H508" s="473">
        <v>0</v>
      </c>
      <c r="I508" s="144">
        <v>0</v>
      </c>
      <c r="J508" s="568"/>
      <c r="K508" s="569"/>
      <c r="L508" s="492">
        <v>15480168</v>
      </c>
      <c r="M508" s="475">
        <v>-12458928</v>
      </c>
      <c r="N508" s="468"/>
      <c r="O508" s="492">
        <v>3021240</v>
      </c>
      <c r="P508" s="475">
        <v>0</v>
      </c>
      <c r="Q508" s="570"/>
      <c r="R508" s="469">
        <v>15480168</v>
      </c>
      <c r="S508" s="469">
        <v>15480168</v>
      </c>
      <c r="T508" s="232">
        <v>15480168</v>
      </c>
      <c r="U508" s="232">
        <v>15480168</v>
      </c>
      <c r="V508" s="232">
        <v>15480168</v>
      </c>
      <c r="W508" s="232">
        <v>15480168</v>
      </c>
      <c r="X508" s="232">
        <v>15480168</v>
      </c>
      <c r="Y508" s="232">
        <v>15480168</v>
      </c>
      <c r="Z508" s="232">
        <v>15480168</v>
      </c>
      <c r="AA508" s="232">
        <v>15480168</v>
      </c>
      <c r="AB508" s="232">
        <v>15480168</v>
      </c>
      <c r="AC508" s="232">
        <v>15480168</v>
      </c>
      <c r="AD508" s="232">
        <v>3021240</v>
      </c>
      <c r="AE508" s="469">
        <v>3021240</v>
      </c>
      <c r="AF508" s="232">
        <v>3021240</v>
      </c>
      <c r="AG508" s="232">
        <v>3021240</v>
      </c>
      <c r="AH508" s="232">
        <v>3021240</v>
      </c>
      <c r="AI508" s="232">
        <v>3021240</v>
      </c>
      <c r="AJ508" s="232">
        <v>3021240</v>
      </c>
      <c r="AK508" s="232">
        <v>3021240</v>
      </c>
      <c r="AL508" s="232">
        <v>3021240</v>
      </c>
      <c r="AM508" s="232">
        <v>3021240</v>
      </c>
      <c r="AN508" s="232">
        <v>3021240</v>
      </c>
      <c r="AO508" s="232">
        <v>3021240</v>
      </c>
      <c r="AP508" s="470">
        <v>3021240</v>
      </c>
    </row>
    <row r="509" spans="1:43" s="533" customFormat="1">
      <c r="A509" s="498" t="s">
        <v>2833</v>
      </c>
      <c r="B509" s="499" t="s">
        <v>1370</v>
      </c>
      <c r="C509" s="500" t="s">
        <v>2834</v>
      </c>
      <c r="D509" s="501"/>
      <c r="E509" s="578"/>
      <c r="F509" s="503">
        <v>17763915.369999997</v>
      </c>
      <c r="G509" s="503">
        <v>24565645.239999998</v>
      </c>
      <c r="H509" s="504">
        <v>-6801729.870000001</v>
      </c>
      <c r="I509" s="505">
        <v>-0.27687975640569829</v>
      </c>
      <c r="J509" s="579"/>
      <c r="K509" s="580"/>
      <c r="L509" s="508">
        <v>25615657.600000001</v>
      </c>
      <c r="M509" s="509">
        <v>-7851742.2300000042</v>
      </c>
      <c r="N509" s="532"/>
      <c r="O509" s="508">
        <v>17772954.02</v>
      </c>
      <c r="P509" s="509">
        <v>-9038.6500000022352</v>
      </c>
      <c r="Q509" s="581"/>
      <c r="R509" s="512">
        <v>43587722.700000003</v>
      </c>
      <c r="S509" s="512">
        <v>42539276.640000001</v>
      </c>
      <c r="T509" s="513">
        <v>41588306.370000005</v>
      </c>
      <c r="U509" s="513">
        <v>40623982.450000003</v>
      </c>
      <c r="V509" s="513">
        <v>40044694.289999999</v>
      </c>
      <c r="W509" s="513">
        <v>38775644.409999996</v>
      </c>
      <c r="X509" s="513">
        <v>37203652.920000002</v>
      </c>
      <c r="Y509" s="513">
        <v>35291297.840000004</v>
      </c>
      <c r="Z509" s="513">
        <v>33980507</v>
      </c>
      <c r="AA509" s="513">
        <v>30978995.300000001</v>
      </c>
      <c r="AB509" s="513">
        <v>27350340.469999999</v>
      </c>
      <c r="AC509" s="513">
        <v>25615657.600000001</v>
      </c>
      <c r="AD509" s="513">
        <v>24565645.239999998</v>
      </c>
      <c r="AE509" s="512">
        <v>24018855.129999999</v>
      </c>
      <c r="AF509" s="513">
        <v>23848713.300000001</v>
      </c>
      <c r="AG509" s="513">
        <v>23664886.25</v>
      </c>
      <c r="AH509" s="513">
        <v>23201202.780000001</v>
      </c>
      <c r="AI509" s="513">
        <v>22919891.960000001</v>
      </c>
      <c r="AJ509" s="513">
        <v>18972512.57</v>
      </c>
      <c r="AK509" s="513">
        <v>18951049.670000002</v>
      </c>
      <c r="AL509" s="513">
        <v>18773979.469999999</v>
      </c>
      <c r="AM509" s="513">
        <v>20889021.510000002</v>
      </c>
      <c r="AN509" s="513">
        <v>17772954.02</v>
      </c>
      <c r="AO509" s="513">
        <v>17763915.369999997</v>
      </c>
      <c r="AP509" s="514">
        <v>17829294.619999997</v>
      </c>
    </row>
    <row r="510" spans="1:43" outlineLevel="2">
      <c r="A510" s="228"/>
      <c r="B510" s="545" t="s">
        <v>1379</v>
      </c>
      <c r="C510" s="546" t="s">
        <v>2835</v>
      </c>
      <c r="D510" s="547"/>
      <c r="E510" s="582"/>
      <c r="F510" s="518">
        <v>34411650.32</v>
      </c>
      <c r="G510" s="518">
        <v>42784435.899999999</v>
      </c>
      <c r="H510" s="473">
        <v>-8372785.5799999982</v>
      </c>
      <c r="I510" s="144">
        <v>-0.19569699597231335</v>
      </c>
      <c r="J510" s="583"/>
      <c r="K510" s="584"/>
      <c r="L510" s="521">
        <v>43495510.549999997</v>
      </c>
      <c r="M510" s="475">
        <v>-9083860.2299999967</v>
      </c>
      <c r="N510" s="522"/>
      <c r="O510" s="521">
        <v>34226690.170000002</v>
      </c>
      <c r="P510" s="475">
        <v>184960.14999999851</v>
      </c>
      <c r="Q510" s="585"/>
      <c r="R510" s="469">
        <v>60000065.5</v>
      </c>
      <c r="S510" s="469">
        <v>59496167.570000008</v>
      </c>
      <c r="T510" s="232">
        <v>58985065.189999998</v>
      </c>
      <c r="U510" s="232">
        <v>57602461.120000005</v>
      </c>
      <c r="V510" s="232">
        <v>57630678.979999997</v>
      </c>
      <c r="W510" s="232">
        <v>56573119.299999997</v>
      </c>
      <c r="X510" s="232">
        <v>54318890.780000001</v>
      </c>
      <c r="Y510" s="232">
        <v>52494728.400000006</v>
      </c>
      <c r="Z510" s="232">
        <v>51471576.310000002</v>
      </c>
      <c r="AA510" s="232">
        <v>46794189.780000001</v>
      </c>
      <c r="AB510" s="232">
        <v>43235638.399999999</v>
      </c>
      <c r="AC510" s="232">
        <v>43495510.549999997</v>
      </c>
      <c r="AD510" s="232">
        <v>42784435.899999999</v>
      </c>
      <c r="AE510" s="469">
        <v>41970184.379999995</v>
      </c>
      <c r="AF510" s="232">
        <v>41904586.990000002</v>
      </c>
      <c r="AG510" s="232">
        <v>41430622.659999996</v>
      </c>
      <c r="AH510" s="232">
        <v>40871348.270000003</v>
      </c>
      <c r="AI510" s="232">
        <v>40624768.280000001</v>
      </c>
      <c r="AJ510" s="232">
        <v>36223883.519999996</v>
      </c>
      <c r="AK510" s="232">
        <v>36000134.200000003</v>
      </c>
      <c r="AL510" s="232">
        <v>35545619</v>
      </c>
      <c r="AM510" s="232">
        <v>37437245.660000004</v>
      </c>
      <c r="AN510" s="232">
        <v>34226690.170000002</v>
      </c>
      <c r="AO510" s="232">
        <v>34411650.32</v>
      </c>
      <c r="AP510" s="470">
        <v>34984834.219999999</v>
      </c>
    </row>
    <row r="511" spans="1:43">
      <c r="A511" s="228"/>
      <c r="B511" s="524"/>
      <c r="C511" s="525"/>
      <c r="D511" s="229"/>
      <c r="E511" s="567"/>
      <c r="F511" s="491"/>
      <c r="G511" s="491"/>
      <c r="H511" s="473"/>
      <c r="I511" s="144"/>
      <c r="J511" s="568"/>
      <c r="K511" s="569"/>
      <c r="L511" s="492"/>
      <c r="M511" s="475"/>
      <c r="N511" s="468"/>
      <c r="O511" s="492"/>
      <c r="P511" s="475"/>
      <c r="Q511" s="570"/>
      <c r="R511" s="469"/>
      <c r="S511" s="469"/>
      <c r="T511" s="232"/>
      <c r="U511" s="232"/>
      <c r="V511" s="232"/>
      <c r="W511" s="232"/>
      <c r="X511" s="232"/>
      <c r="Y511" s="232"/>
      <c r="Z511" s="232"/>
      <c r="AA511" s="232"/>
      <c r="AB511" s="232"/>
      <c r="AC511" s="232"/>
      <c r="AD511" s="232"/>
      <c r="AE511" s="469"/>
      <c r="AF511" s="232"/>
      <c r="AG511" s="232"/>
      <c r="AH511" s="232"/>
      <c r="AI511" s="232"/>
      <c r="AJ511" s="232"/>
      <c r="AK511" s="232"/>
      <c r="AL511" s="232"/>
      <c r="AM511" s="232"/>
      <c r="AN511" s="232"/>
      <c r="AO511" s="232"/>
      <c r="AP511" s="470"/>
    </row>
    <row r="512" spans="1:43" outlineLevel="2">
      <c r="A512" s="228"/>
      <c r="B512" s="524" t="s">
        <v>1382</v>
      </c>
      <c r="C512" s="525" t="s">
        <v>2836</v>
      </c>
      <c r="D512" s="229"/>
      <c r="E512" s="567"/>
      <c r="F512" s="491"/>
      <c r="G512" s="491"/>
      <c r="H512" s="473"/>
      <c r="I512" s="144"/>
      <c r="J512" s="568"/>
      <c r="K512" s="569"/>
      <c r="L512" s="492"/>
      <c r="M512" s="475"/>
      <c r="N512" s="468"/>
      <c r="O512" s="492"/>
      <c r="P512" s="475"/>
      <c r="Q512" s="570"/>
      <c r="R512" s="469"/>
      <c r="S512" s="469"/>
      <c r="T512" s="232"/>
      <c r="U512" s="232"/>
      <c r="V512" s="232"/>
      <c r="W512" s="232"/>
      <c r="X512" s="232"/>
      <c r="Y512" s="232"/>
      <c r="Z512" s="232"/>
      <c r="AA512" s="232"/>
      <c r="AB512" s="232"/>
      <c r="AC512" s="232"/>
      <c r="AD512" s="232"/>
      <c r="AE512" s="469"/>
      <c r="AF512" s="232"/>
      <c r="AG512" s="232"/>
      <c r="AH512" s="232"/>
      <c r="AI512" s="232"/>
      <c r="AJ512" s="232"/>
      <c r="AK512" s="232"/>
      <c r="AL512" s="232"/>
      <c r="AM512" s="232"/>
      <c r="AN512" s="232"/>
      <c r="AO512" s="232"/>
      <c r="AP512" s="470"/>
    </row>
    <row r="513" spans="1:43" outlineLevel="3">
      <c r="A513" s="46"/>
      <c r="B513" s="47"/>
      <c r="C513" s="48"/>
      <c r="D513" s="49"/>
      <c r="E513" s="50"/>
      <c r="F513" s="397"/>
      <c r="G513" s="397"/>
      <c r="H513" s="59">
        <v>0</v>
      </c>
      <c r="I513" s="398">
        <v>0</v>
      </c>
      <c r="J513" s="398"/>
      <c r="K513" s="399"/>
      <c r="L513" s="400"/>
      <c r="M513" s="401">
        <v>0</v>
      </c>
      <c r="N513" s="402"/>
      <c r="O513" s="400"/>
      <c r="P513" s="401">
        <v>0</v>
      </c>
      <c r="R513" s="403"/>
      <c r="S513" s="403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403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404"/>
      <c r="AQ513" s="397"/>
    </row>
    <row r="514" spans="1:43" outlineLevel="3">
      <c r="A514" s="46" t="s">
        <v>2837</v>
      </c>
      <c r="B514" s="47" t="s">
        <v>1391</v>
      </c>
      <c r="C514" s="48" t="s">
        <v>2838</v>
      </c>
      <c r="D514" s="49"/>
      <c r="E514" s="50"/>
      <c r="F514" s="397">
        <v>0</v>
      </c>
      <c r="G514" s="397">
        <v>0</v>
      </c>
      <c r="H514" s="59">
        <v>0</v>
      </c>
      <c r="I514" s="398">
        <v>0</v>
      </c>
      <c r="J514" s="398"/>
      <c r="K514" s="399"/>
      <c r="L514" s="400">
        <v>0</v>
      </c>
      <c r="M514" s="401">
        <v>0</v>
      </c>
      <c r="N514" s="402"/>
      <c r="O514" s="400">
        <v>0</v>
      </c>
      <c r="P514" s="401">
        <v>0</v>
      </c>
      <c r="R514" s="403">
        <v>0</v>
      </c>
      <c r="S514" s="403">
        <v>0</v>
      </c>
      <c r="T514" s="59">
        <v>0</v>
      </c>
      <c r="U514" s="59">
        <v>0</v>
      </c>
      <c r="V514" s="59">
        <v>0</v>
      </c>
      <c r="W514" s="59">
        <v>0</v>
      </c>
      <c r="X514" s="59">
        <v>0</v>
      </c>
      <c r="Y514" s="59">
        <v>0</v>
      </c>
      <c r="Z514" s="59">
        <v>0</v>
      </c>
      <c r="AA514" s="59">
        <v>0</v>
      </c>
      <c r="AB514" s="59">
        <v>0</v>
      </c>
      <c r="AC514" s="59">
        <v>0</v>
      </c>
      <c r="AD514" s="59">
        <v>0</v>
      </c>
      <c r="AE514" s="403">
        <v>0</v>
      </c>
      <c r="AF514" s="59">
        <v>0</v>
      </c>
      <c r="AG514" s="59">
        <v>0</v>
      </c>
      <c r="AH514" s="59">
        <v>0</v>
      </c>
      <c r="AI514" s="59">
        <v>0</v>
      </c>
      <c r="AJ514" s="59">
        <v>0</v>
      </c>
      <c r="AK514" s="59">
        <v>0</v>
      </c>
      <c r="AL514" s="59">
        <v>0</v>
      </c>
      <c r="AM514" s="59">
        <v>0</v>
      </c>
      <c r="AN514" s="59">
        <v>0</v>
      </c>
      <c r="AO514" s="59">
        <v>0</v>
      </c>
      <c r="AP514" s="404">
        <v>0</v>
      </c>
      <c r="AQ514" s="397"/>
    </row>
    <row r="515" spans="1:43" outlineLevel="3">
      <c r="A515" s="46"/>
      <c r="B515" s="47"/>
      <c r="C515" s="48"/>
      <c r="D515" s="49"/>
      <c r="E515" s="50"/>
      <c r="F515" s="397"/>
      <c r="G515" s="397"/>
      <c r="H515" s="59">
        <v>0</v>
      </c>
      <c r="I515" s="398">
        <v>0</v>
      </c>
      <c r="J515" s="398"/>
      <c r="K515" s="399"/>
      <c r="L515" s="400"/>
      <c r="M515" s="401">
        <v>0</v>
      </c>
      <c r="N515" s="402"/>
      <c r="O515" s="400"/>
      <c r="P515" s="401">
        <v>0</v>
      </c>
      <c r="R515" s="403"/>
      <c r="S515" s="403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403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404"/>
      <c r="AQ515" s="397"/>
    </row>
    <row r="516" spans="1:43" outlineLevel="3">
      <c r="A516" s="46" t="s">
        <v>2839</v>
      </c>
      <c r="B516" s="47" t="s">
        <v>2840</v>
      </c>
      <c r="C516" s="48" t="s">
        <v>2841</v>
      </c>
      <c r="D516" s="49"/>
      <c r="E516" s="50"/>
      <c r="F516" s="397">
        <v>16063385.352</v>
      </c>
      <c r="G516" s="397">
        <v>12755034.622</v>
      </c>
      <c r="H516" s="59">
        <v>3308350.7300000004</v>
      </c>
      <c r="I516" s="398">
        <v>0.25937606819927617</v>
      </c>
      <c r="J516" s="398"/>
      <c r="K516" s="399"/>
      <c r="L516" s="400">
        <v>15852809.432</v>
      </c>
      <c r="M516" s="401">
        <v>210575.91999999993</v>
      </c>
      <c r="N516" s="402"/>
      <c r="O516" s="400">
        <v>21656311.202</v>
      </c>
      <c r="P516" s="401">
        <v>-5592925.8499999996</v>
      </c>
      <c r="R516" s="403">
        <v>13067944.202</v>
      </c>
      <c r="S516" s="403">
        <v>9073506.6919999998</v>
      </c>
      <c r="T516" s="59">
        <v>12066163.742000001</v>
      </c>
      <c r="U516" s="59">
        <v>11755389.312000001</v>
      </c>
      <c r="V516" s="59">
        <v>8452664.1919999998</v>
      </c>
      <c r="W516" s="59">
        <v>14705329.782</v>
      </c>
      <c r="X516" s="59">
        <v>11340177.832</v>
      </c>
      <c r="Y516" s="59">
        <v>12599769.721999999</v>
      </c>
      <c r="Z516" s="59">
        <v>12020984.702</v>
      </c>
      <c r="AA516" s="59">
        <v>12922759.562000001</v>
      </c>
      <c r="AB516" s="59">
        <v>11993805.992000001</v>
      </c>
      <c r="AC516" s="59">
        <v>15852809.432</v>
      </c>
      <c r="AD516" s="59">
        <v>12755034.622</v>
      </c>
      <c r="AE516" s="403">
        <v>13027744.092</v>
      </c>
      <c r="AF516" s="59">
        <v>9341807.0519999992</v>
      </c>
      <c r="AG516" s="59">
        <v>13142072.762</v>
      </c>
      <c r="AH516" s="59">
        <v>13286557.652000001</v>
      </c>
      <c r="AI516" s="59">
        <v>17196882.782000002</v>
      </c>
      <c r="AJ516" s="59">
        <v>15221281.812000001</v>
      </c>
      <c r="AK516" s="59">
        <v>12701718.322000001</v>
      </c>
      <c r="AL516" s="59">
        <v>11353922.532</v>
      </c>
      <c r="AM516" s="59">
        <v>13339519.772</v>
      </c>
      <c r="AN516" s="59">
        <v>21656311.202</v>
      </c>
      <c r="AO516" s="59">
        <v>16063385.352</v>
      </c>
      <c r="AP516" s="404">
        <v>15167574.502</v>
      </c>
      <c r="AQ516" s="397"/>
    </row>
    <row r="517" spans="1:43" outlineLevel="3">
      <c r="A517" s="46" t="s">
        <v>2842</v>
      </c>
      <c r="B517" s="47" t="s">
        <v>2843</v>
      </c>
      <c r="C517" s="48" t="s">
        <v>2844</v>
      </c>
      <c r="D517" s="49"/>
      <c r="E517" s="50"/>
      <c r="F517" s="397">
        <v>18302628.670000002</v>
      </c>
      <c r="G517" s="397">
        <v>17209421.991999999</v>
      </c>
      <c r="H517" s="59">
        <v>1093206.6780000031</v>
      </c>
      <c r="I517" s="398">
        <v>6.3523730111806953E-2</v>
      </c>
      <c r="J517" s="398"/>
      <c r="K517" s="399"/>
      <c r="L517" s="400">
        <v>16751969.032</v>
      </c>
      <c r="M517" s="401">
        <v>1550659.6380000021</v>
      </c>
      <c r="N517" s="402"/>
      <c r="O517" s="400">
        <v>16014113.182</v>
      </c>
      <c r="P517" s="401">
        <v>2288515.4880000018</v>
      </c>
      <c r="R517" s="403">
        <v>22241919.931000002</v>
      </c>
      <c r="S517" s="403">
        <v>18353867.681000002</v>
      </c>
      <c r="T517" s="59">
        <v>19455359.761</v>
      </c>
      <c r="U517" s="59">
        <v>19380276.660999998</v>
      </c>
      <c r="V517" s="59">
        <v>26198764.873</v>
      </c>
      <c r="W517" s="59">
        <v>22386712.351</v>
      </c>
      <c r="X517" s="59">
        <v>19360147.881999999</v>
      </c>
      <c r="Y517" s="59">
        <v>18354504.421999998</v>
      </c>
      <c r="Z517" s="59">
        <v>18183377.232000001</v>
      </c>
      <c r="AA517" s="59">
        <v>16155314.992000001</v>
      </c>
      <c r="AB517" s="59">
        <v>17452313.112</v>
      </c>
      <c r="AC517" s="59">
        <v>16751969.032</v>
      </c>
      <c r="AD517" s="59">
        <v>17209421.991999999</v>
      </c>
      <c r="AE517" s="403">
        <v>15172714.299000001</v>
      </c>
      <c r="AF517" s="59">
        <v>72077033.722000003</v>
      </c>
      <c r="AG517" s="59">
        <v>69115022.298999995</v>
      </c>
      <c r="AH517" s="59">
        <v>44027763.092</v>
      </c>
      <c r="AI517" s="59">
        <v>39991839.241999999</v>
      </c>
      <c r="AJ517" s="59">
        <v>20682071.322000001</v>
      </c>
      <c r="AK517" s="59">
        <v>16049586.422</v>
      </c>
      <c r="AL517" s="59">
        <v>15239539.711999999</v>
      </c>
      <c r="AM517" s="59">
        <v>15109849.556</v>
      </c>
      <c r="AN517" s="59">
        <v>16014113.182</v>
      </c>
      <c r="AO517" s="59">
        <v>18302628.670000002</v>
      </c>
      <c r="AP517" s="404">
        <v>-0.01</v>
      </c>
      <c r="AQ517" s="397"/>
    </row>
    <row r="518" spans="1:43" outlineLevel="3">
      <c r="A518" s="46" t="s">
        <v>2845</v>
      </c>
      <c r="B518" s="47" t="s">
        <v>2846</v>
      </c>
      <c r="C518" s="48" t="s">
        <v>2847</v>
      </c>
      <c r="D518" s="49"/>
      <c r="E518" s="50"/>
      <c r="F518" s="397">
        <v>2577032.04</v>
      </c>
      <c r="G518" s="397">
        <v>4747189.5199999996</v>
      </c>
      <c r="H518" s="59">
        <v>-2170157.4799999995</v>
      </c>
      <c r="I518" s="398">
        <v>-0.45714574294055144</v>
      </c>
      <c r="J518" s="398"/>
      <c r="K518" s="399"/>
      <c r="L518" s="400">
        <v>4675491.5199999996</v>
      </c>
      <c r="M518" s="401">
        <v>-2098459.4799999995</v>
      </c>
      <c r="N518" s="402"/>
      <c r="O518" s="400">
        <v>2444539.64</v>
      </c>
      <c r="P518" s="401">
        <v>132492.39999999991</v>
      </c>
      <c r="R518" s="403">
        <v>4445816.62</v>
      </c>
      <c r="S518" s="403">
        <v>3571517.85</v>
      </c>
      <c r="T518" s="59">
        <v>3582753.67</v>
      </c>
      <c r="U518" s="59">
        <v>3778399.3</v>
      </c>
      <c r="V518" s="59">
        <v>3746080.01</v>
      </c>
      <c r="W518" s="59">
        <v>4131684.66</v>
      </c>
      <c r="X518" s="59">
        <v>4139913.07</v>
      </c>
      <c r="Y518" s="59">
        <v>4253777.68</v>
      </c>
      <c r="Z518" s="59">
        <v>4287473.22</v>
      </c>
      <c r="AA518" s="59">
        <v>4457695.01</v>
      </c>
      <c r="AB518" s="59">
        <v>4577985.34</v>
      </c>
      <c r="AC518" s="59">
        <v>4675491.5199999996</v>
      </c>
      <c r="AD518" s="59">
        <v>4747189.5199999996</v>
      </c>
      <c r="AE518" s="403">
        <v>4754189.5199999996</v>
      </c>
      <c r="AF518" s="59">
        <v>4694110.5600000005</v>
      </c>
      <c r="AG518" s="59">
        <v>4694301.3100000005</v>
      </c>
      <c r="AH518" s="59">
        <v>4768233.47</v>
      </c>
      <c r="AI518" s="59">
        <v>4809579.53</v>
      </c>
      <c r="AJ518" s="59">
        <v>2860408.2199999997</v>
      </c>
      <c r="AK518" s="59">
        <v>2938622.81</v>
      </c>
      <c r="AL518" s="59">
        <v>3036366.57</v>
      </c>
      <c r="AM518" s="59">
        <v>2636167.59</v>
      </c>
      <c r="AN518" s="59">
        <v>2444539.64</v>
      </c>
      <c r="AO518" s="59">
        <v>2577032.04</v>
      </c>
      <c r="AP518" s="404">
        <v>1926878.73</v>
      </c>
      <c r="AQ518" s="397"/>
    </row>
    <row r="519" spans="1:43" outlineLevel="3">
      <c r="A519" s="46" t="s">
        <v>2848</v>
      </c>
      <c r="B519" s="47" t="s">
        <v>2849</v>
      </c>
      <c r="C519" s="48" t="s">
        <v>2850</v>
      </c>
      <c r="D519" s="49"/>
      <c r="E519" s="50"/>
      <c r="F519" s="397">
        <v>0</v>
      </c>
      <c r="G519" s="397">
        <v>0</v>
      </c>
      <c r="H519" s="59">
        <v>0</v>
      </c>
      <c r="I519" s="398">
        <v>0</v>
      </c>
      <c r="J519" s="398"/>
      <c r="K519" s="399"/>
      <c r="L519" s="400">
        <v>56649.65</v>
      </c>
      <c r="M519" s="401">
        <v>-56649.65</v>
      </c>
      <c r="N519" s="402"/>
      <c r="O519" s="400">
        <v>0</v>
      </c>
      <c r="P519" s="401">
        <v>0</v>
      </c>
      <c r="R519" s="403">
        <v>0</v>
      </c>
      <c r="S519" s="403">
        <v>0</v>
      </c>
      <c r="T519" s="59">
        <v>51435</v>
      </c>
      <c r="U519" s="59">
        <v>0</v>
      </c>
      <c r="V519" s="59">
        <v>0</v>
      </c>
      <c r="W519" s="59">
        <v>0</v>
      </c>
      <c r="X519" s="59">
        <v>0</v>
      </c>
      <c r="Y519" s="59">
        <v>0</v>
      </c>
      <c r="Z519" s="59">
        <v>0</v>
      </c>
      <c r="AA519" s="59">
        <v>0</v>
      </c>
      <c r="AB519" s="59">
        <v>56649.55</v>
      </c>
      <c r="AC519" s="59">
        <v>56649.65</v>
      </c>
      <c r="AD519" s="59">
        <v>0</v>
      </c>
      <c r="AE519" s="403">
        <v>0</v>
      </c>
      <c r="AF519" s="59">
        <v>0</v>
      </c>
      <c r="AG519" s="59">
        <v>0</v>
      </c>
      <c r="AH519" s="59">
        <v>0</v>
      </c>
      <c r="AI519" s="59">
        <v>0</v>
      </c>
      <c r="AJ519" s="59">
        <v>0</v>
      </c>
      <c r="AK519" s="59">
        <v>0</v>
      </c>
      <c r="AL519" s="59">
        <v>0</v>
      </c>
      <c r="AM519" s="59">
        <v>0</v>
      </c>
      <c r="AN519" s="59">
        <v>0</v>
      </c>
      <c r="AO519" s="59">
        <v>0</v>
      </c>
      <c r="AP519" s="404">
        <v>0</v>
      </c>
      <c r="AQ519" s="397"/>
    </row>
    <row r="520" spans="1:43" outlineLevel="3">
      <c r="A520" s="46" t="s">
        <v>2851</v>
      </c>
      <c r="B520" s="47" t="s">
        <v>2852</v>
      </c>
      <c r="C520" s="48" t="s">
        <v>2853</v>
      </c>
      <c r="D520" s="49"/>
      <c r="E520" s="50"/>
      <c r="F520" s="397">
        <v>4377810.72</v>
      </c>
      <c r="G520" s="397">
        <v>3954979.79</v>
      </c>
      <c r="H520" s="59">
        <v>422830.9299999997</v>
      </c>
      <c r="I520" s="398">
        <v>0.1069110216616302</v>
      </c>
      <c r="J520" s="398"/>
      <c r="K520" s="399"/>
      <c r="L520" s="400">
        <v>2449367.83</v>
      </c>
      <c r="M520" s="401">
        <v>1928442.8899999997</v>
      </c>
      <c r="N520" s="402"/>
      <c r="O520" s="400">
        <v>4398132.88</v>
      </c>
      <c r="P520" s="401">
        <v>-20322.160000000149</v>
      </c>
      <c r="R520" s="403">
        <v>5073133.25</v>
      </c>
      <c r="S520" s="403">
        <v>4769479.07</v>
      </c>
      <c r="T520" s="59">
        <v>2772127.4</v>
      </c>
      <c r="U520" s="59">
        <v>832458.18</v>
      </c>
      <c r="V520" s="59">
        <v>1345103.52</v>
      </c>
      <c r="W520" s="59">
        <v>5474374.7300000004</v>
      </c>
      <c r="X520" s="59">
        <v>4298413.66</v>
      </c>
      <c r="Y520" s="59">
        <v>8220945.4000000004</v>
      </c>
      <c r="Z520" s="59">
        <v>10126123.65</v>
      </c>
      <c r="AA520" s="59">
        <v>1752460.8</v>
      </c>
      <c r="AB520" s="59">
        <v>844473.12</v>
      </c>
      <c r="AC520" s="59">
        <v>2449367.83</v>
      </c>
      <c r="AD520" s="59">
        <v>3954979.79</v>
      </c>
      <c r="AE520" s="403">
        <v>5805379.3300000001</v>
      </c>
      <c r="AF520" s="59">
        <v>7073018.0199999996</v>
      </c>
      <c r="AG520" s="59">
        <v>4731881.96</v>
      </c>
      <c r="AH520" s="59">
        <v>3545919</v>
      </c>
      <c r="AI520" s="59">
        <v>2969989.9699999997</v>
      </c>
      <c r="AJ520" s="59">
        <v>5129147.74</v>
      </c>
      <c r="AK520" s="59">
        <v>6048342.2199999997</v>
      </c>
      <c r="AL520" s="59">
        <v>7806420.3300000001</v>
      </c>
      <c r="AM520" s="59">
        <v>9059258.6999999993</v>
      </c>
      <c r="AN520" s="59">
        <v>4398132.88</v>
      </c>
      <c r="AO520" s="59">
        <v>4377810.72</v>
      </c>
      <c r="AP520" s="404">
        <v>0.21</v>
      </c>
      <c r="AQ520" s="397"/>
    </row>
    <row r="521" spans="1:43" outlineLevel="3">
      <c r="A521" s="46" t="s">
        <v>2854</v>
      </c>
      <c r="B521" s="47" t="s">
        <v>2855</v>
      </c>
      <c r="C521" s="48" t="s">
        <v>2856</v>
      </c>
      <c r="D521" s="49"/>
      <c r="E521" s="50"/>
      <c r="F521" s="397">
        <v>13185.739</v>
      </c>
      <c r="G521" s="397">
        <v>3557.4190000000003</v>
      </c>
      <c r="H521" s="59">
        <v>9628.32</v>
      </c>
      <c r="I521" s="398">
        <v>2.7065465158869388</v>
      </c>
      <c r="J521" s="398"/>
      <c r="K521" s="399"/>
      <c r="L521" s="400">
        <v>9.0000000000000011E-3</v>
      </c>
      <c r="M521" s="401">
        <v>13185.73</v>
      </c>
      <c r="N521" s="402"/>
      <c r="O521" s="400">
        <v>13973.449000000001</v>
      </c>
      <c r="P521" s="401">
        <v>-787.71000000000095</v>
      </c>
      <c r="R521" s="403">
        <v>53361.919000000002</v>
      </c>
      <c r="S521" s="403">
        <v>77852.528999999995</v>
      </c>
      <c r="T521" s="59">
        <v>70775.248999999996</v>
      </c>
      <c r="U521" s="59">
        <v>4457.1090000000004</v>
      </c>
      <c r="V521" s="59">
        <v>0.22900000000000001</v>
      </c>
      <c r="W521" s="59">
        <v>0.22900000000000001</v>
      </c>
      <c r="X521" s="59">
        <v>41218.218999999997</v>
      </c>
      <c r="Y521" s="59">
        <v>-1E-3</v>
      </c>
      <c r="Z521" s="59">
        <v>-1E-3</v>
      </c>
      <c r="AA521" s="59">
        <v>135694.929</v>
      </c>
      <c r="AB521" s="59">
        <v>9.0000000000000011E-3</v>
      </c>
      <c r="AC521" s="59">
        <v>9.0000000000000011E-3</v>
      </c>
      <c r="AD521" s="59">
        <v>3557.4190000000003</v>
      </c>
      <c r="AE521" s="403">
        <v>14543.219000000001</v>
      </c>
      <c r="AF521" s="59">
        <v>12073.619000000001</v>
      </c>
      <c r="AG521" s="59">
        <v>16904.169000000002</v>
      </c>
      <c r="AH521" s="59">
        <v>4839.2790000000005</v>
      </c>
      <c r="AI521" s="59">
        <v>14543.219000000001</v>
      </c>
      <c r="AJ521" s="59">
        <v>21999.129000000001</v>
      </c>
      <c r="AK521" s="59">
        <v>14021.329</v>
      </c>
      <c r="AL521" s="59">
        <v>13425.478999999999</v>
      </c>
      <c r="AM521" s="59">
        <v>14990.599</v>
      </c>
      <c r="AN521" s="59">
        <v>13973.449000000001</v>
      </c>
      <c r="AO521" s="59">
        <v>13185.739</v>
      </c>
      <c r="AP521" s="404">
        <v>0.23900000000000002</v>
      </c>
      <c r="AQ521" s="397"/>
    </row>
    <row r="522" spans="1:43" outlineLevel="3">
      <c r="A522" s="46" t="s">
        <v>2857</v>
      </c>
      <c r="B522" s="47" t="s">
        <v>2858</v>
      </c>
      <c r="C522" s="48" t="s">
        <v>2859</v>
      </c>
      <c r="D522" s="49"/>
      <c r="E522" s="50"/>
      <c r="F522" s="397">
        <v>15007.880000000001</v>
      </c>
      <c r="G522" s="397">
        <v>950.63</v>
      </c>
      <c r="H522" s="59">
        <v>14057.250000000002</v>
      </c>
      <c r="I522" s="398" t="s">
        <v>157</v>
      </c>
      <c r="J522" s="398"/>
      <c r="K522" s="399"/>
      <c r="L522" s="400">
        <v>1204.48</v>
      </c>
      <c r="M522" s="401">
        <v>13803.400000000001</v>
      </c>
      <c r="N522" s="402"/>
      <c r="O522" s="400">
        <v>6913.3</v>
      </c>
      <c r="P522" s="401">
        <v>8094.5800000000008</v>
      </c>
      <c r="R522" s="403">
        <v>2172.04</v>
      </c>
      <c r="S522" s="403">
        <v>10830.04</v>
      </c>
      <c r="T522" s="59">
        <v>8505.91</v>
      </c>
      <c r="U522" s="59">
        <v>11640.92</v>
      </c>
      <c r="V522" s="59">
        <v>5488.9800000000005</v>
      </c>
      <c r="W522" s="59">
        <v>10881.22</v>
      </c>
      <c r="X522" s="59">
        <v>2230.0300000000002</v>
      </c>
      <c r="Y522" s="59">
        <v>2561.12</v>
      </c>
      <c r="Z522" s="59">
        <v>3256.27</v>
      </c>
      <c r="AA522" s="59">
        <v>2457.65</v>
      </c>
      <c r="AB522" s="59">
        <v>2643.75</v>
      </c>
      <c r="AC522" s="59">
        <v>1204.48</v>
      </c>
      <c r="AD522" s="59">
        <v>950.63</v>
      </c>
      <c r="AE522" s="403">
        <v>635.82000000000005</v>
      </c>
      <c r="AF522" s="59">
        <v>5314.41</v>
      </c>
      <c r="AG522" s="59">
        <v>2792.43</v>
      </c>
      <c r="AH522" s="59">
        <v>5415.29</v>
      </c>
      <c r="AI522" s="59">
        <v>3090.83</v>
      </c>
      <c r="AJ522" s="59">
        <v>875.44</v>
      </c>
      <c r="AK522" s="59">
        <v>1727.65</v>
      </c>
      <c r="AL522" s="59">
        <v>239.28</v>
      </c>
      <c r="AM522" s="59">
        <v>3938.92</v>
      </c>
      <c r="AN522" s="59">
        <v>6913.3</v>
      </c>
      <c r="AO522" s="59">
        <v>15007.880000000001</v>
      </c>
      <c r="AP522" s="404">
        <v>0.08</v>
      </c>
      <c r="AQ522" s="397"/>
    </row>
    <row r="523" spans="1:43" outlineLevel="3">
      <c r="A523" s="46" t="s">
        <v>2860</v>
      </c>
      <c r="B523" s="47" t="s">
        <v>2861</v>
      </c>
      <c r="C523" s="48" t="s">
        <v>2091</v>
      </c>
      <c r="D523" s="49"/>
      <c r="E523" s="50"/>
      <c r="F523" s="397">
        <v>-2795.65</v>
      </c>
      <c r="G523" s="397">
        <v>54.35</v>
      </c>
      <c r="H523" s="59">
        <v>-2850</v>
      </c>
      <c r="I523" s="398" t="s">
        <v>157</v>
      </c>
      <c r="J523" s="398"/>
      <c r="K523" s="399"/>
      <c r="L523" s="400">
        <v>-2795.65</v>
      </c>
      <c r="M523" s="401">
        <v>0</v>
      </c>
      <c r="N523" s="402"/>
      <c r="O523" s="400">
        <v>-2795.65</v>
      </c>
      <c r="P523" s="401">
        <v>0</v>
      </c>
      <c r="R523" s="403">
        <v>0</v>
      </c>
      <c r="S523" s="403">
        <v>-145.65</v>
      </c>
      <c r="T523" s="59">
        <v>-945.65</v>
      </c>
      <c r="U523" s="59">
        <v>0</v>
      </c>
      <c r="V523" s="59">
        <v>-1195.6500000000001</v>
      </c>
      <c r="W523" s="59">
        <v>-1595.65</v>
      </c>
      <c r="X523" s="59">
        <v>464.18</v>
      </c>
      <c r="Y523" s="59">
        <v>-1995.65</v>
      </c>
      <c r="Z523" s="59">
        <v>-1995.65</v>
      </c>
      <c r="AA523" s="59">
        <v>854.35</v>
      </c>
      <c r="AB523" s="59">
        <v>-1995.65</v>
      </c>
      <c r="AC523" s="59">
        <v>-2795.65</v>
      </c>
      <c r="AD523" s="59">
        <v>54.35</v>
      </c>
      <c r="AE523" s="403">
        <v>-2795.65</v>
      </c>
      <c r="AF523" s="59">
        <v>-2795.65</v>
      </c>
      <c r="AG523" s="59">
        <v>54.35</v>
      </c>
      <c r="AH523" s="59">
        <v>-2795.65</v>
      </c>
      <c r="AI523" s="59">
        <v>-2795.65</v>
      </c>
      <c r="AJ523" s="59">
        <v>54.35</v>
      </c>
      <c r="AK523" s="59">
        <v>-2795.65</v>
      </c>
      <c r="AL523" s="59">
        <v>-2795.65</v>
      </c>
      <c r="AM523" s="59">
        <v>54.35</v>
      </c>
      <c r="AN523" s="59">
        <v>-2795.65</v>
      </c>
      <c r="AO523" s="59">
        <v>-2795.65</v>
      </c>
      <c r="AP523" s="404">
        <v>-2795.65</v>
      </c>
      <c r="AQ523" s="397"/>
    </row>
    <row r="524" spans="1:43" outlineLevel="3">
      <c r="A524" s="46" t="s">
        <v>2862</v>
      </c>
      <c r="B524" s="47" t="s">
        <v>2863</v>
      </c>
      <c r="C524" s="48" t="s">
        <v>2864</v>
      </c>
      <c r="D524" s="49"/>
      <c r="E524" s="50"/>
      <c r="F524" s="397">
        <v>5401.8510000000006</v>
      </c>
      <c r="G524" s="397">
        <v>5401.8110000000006</v>
      </c>
      <c r="H524" s="59">
        <v>3.999999999996362E-2</v>
      </c>
      <c r="I524" s="398">
        <v>7.4049240152910969E-6</v>
      </c>
      <c r="J524" s="398"/>
      <c r="K524" s="399"/>
      <c r="L524" s="400">
        <v>5401.8010000000004</v>
      </c>
      <c r="M524" s="401">
        <v>5.0000000000181899E-2</v>
      </c>
      <c r="N524" s="402"/>
      <c r="O524" s="400">
        <v>5401.8510000000006</v>
      </c>
      <c r="P524" s="401">
        <v>0</v>
      </c>
      <c r="R524" s="403">
        <v>9714.4009999999998</v>
      </c>
      <c r="S524" s="403">
        <v>7325.241</v>
      </c>
      <c r="T524" s="59">
        <v>7325.2310000000007</v>
      </c>
      <c r="U524" s="59">
        <v>7325.241</v>
      </c>
      <c r="V524" s="59">
        <v>8451.3610000000008</v>
      </c>
      <c r="W524" s="59">
        <v>5537.451</v>
      </c>
      <c r="X524" s="59">
        <v>5537.4410000000007</v>
      </c>
      <c r="Y524" s="59">
        <v>5537.4310000000005</v>
      </c>
      <c r="Z524" s="59">
        <v>10584.231</v>
      </c>
      <c r="AA524" s="59">
        <v>5401.8010000000004</v>
      </c>
      <c r="AB524" s="59">
        <v>5401.8010000000004</v>
      </c>
      <c r="AC524" s="59">
        <v>5401.8010000000004</v>
      </c>
      <c r="AD524" s="59">
        <v>5401.8110000000006</v>
      </c>
      <c r="AE524" s="403">
        <v>5401.8310000000001</v>
      </c>
      <c r="AF524" s="59">
        <v>5401.8510000000006</v>
      </c>
      <c r="AG524" s="59">
        <v>5401.8510000000006</v>
      </c>
      <c r="AH524" s="59">
        <v>5401.8510000000006</v>
      </c>
      <c r="AI524" s="59">
        <v>5401.8510000000006</v>
      </c>
      <c r="AJ524" s="59">
        <v>5401.8510000000006</v>
      </c>
      <c r="AK524" s="59">
        <v>5401.8510000000006</v>
      </c>
      <c r="AL524" s="59">
        <v>5401.8510000000006</v>
      </c>
      <c r="AM524" s="59">
        <v>5401.8510000000006</v>
      </c>
      <c r="AN524" s="59">
        <v>5401.8510000000006</v>
      </c>
      <c r="AO524" s="59">
        <v>5401.8510000000006</v>
      </c>
      <c r="AP524" s="404">
        <v>5401.8510000000006</v>
      </c>
      <c r="AQ524" s="397"/>
    </row>
    <row r="525" spans="1:43" outlineLevel="3">
      <c r="A525" s="46" t="s">
        <v>2865</v>
      </c>
      <c r="B525" s="47" t="s">
        <v>2866</v>
      </c>
      <c r="C525" s="48" t="s">
        <v>2867</v>
      </c>
      <c r="D525" s="49"/>
      <c r="E525" s="50"/>
      <c r="F525" s="397">
        <v>13000.5</v>
      </c>
      <c r="G525" s="397">
        <v>13090.5</v>
      </c>
      <c r="H525" s="59">
        <v>-90</v>
      </c>
      <c r="I525" s="398">
        <v>-6.8752148504640769E-3</v>
      </c>
      <c r="J525" s="398"/>
      <c r="K525" s="399"/>
      <c r="L525" s="400">
        <v>8919</v>
      </c>
      <c r="M525" s="401">
        <v>4081.5</v>
      </c>
      <c r="N525" s="402"/>
      <c r="O525" s="400">
        <v>11646</v>
      </c>
      <c r="P525" s="401">
        <v>1354.5</v>
      </c>
      <c r="R525" s="403">
        <v>12346.5</v>
      </c>
      <c r="S525" s="403">
        <v>9319.5</v>
      </c>
      <c r="T525" s="59">
        <v>8676</v>
      </c>
      <c r="U525" s="59">
        <v>7629</v>
      </c>
      <c r="V525" s="59">
        <v>10242</v>
      </c>
      <c r="W525" s="59">
        <v>8335.5</v>
      </c>
      <c r="X525" s="59">
        <v>8307</v>
      </c>
      <c r="Y525" s="59">
        <v>10887</v>
      </c>
      <c r="Z525" s="59">
        <v>9952.5</v>
      </c>
      <c r="AA525" s="59">
        <v>6813</v>
      </c>
      <c r="AB525" s="59">
        <v>8668.5</v>
      </c>
      <c r="AC525" s="59">
        <v>8919</v>
      </c>
      <c r="AD525" s="59">
        <v>13090.5</v>
      </c>
      <c r="AE525" s="403">
        <v>12256.5</v>
      </c>
      <c r="AF525" s="59">
        <v>13839</v>
      </c>
      <c r="AG525" s="59">
        <v>9619.5</v>
      </c>
      <c r="AH525" s="59">
        <v>7750.5</v>
      </c>
      <c r="AI525" s="59">
        <v>8608.5</v>
      </c>
      <c r="AJ525" s="59">
        <v>9570</v>
      </c>
      <c r="AK525" s="59">
        <v>10407</v>
      </c>
      <c r="AL525" s="59">
        <v>13114.5</v>
      </c>
      <c r="AM525" s="59">
        <v>10572</v>
      </c>
      <c r="AN525" s="59">
        <v>11646</v>
      </c>
      <c r="AO525" s="59">
        <v>13000.5</v>
      </c>
      <c r="AP525" s="404">
        <v>0</v>
      </c>
      <c r="AQ525" s="397"/>
    </row>
    <row r="526" spans="1:43" outlineLevel="3">
      <c r="A526" s="46" t="s">
        <v>2868</v>
      </c>
      <c r="B526" s="47" t="s">
        <v>2869</v>
      </c>
      <c r="C526" s="48" t="s">
        <v>2870</v>
      </c>
      <c r="D526" s="49"/>
      <c r="E526" s="50"/>
      <c r="F526" s="397">
        <v>76332.490000000005</v>
      </c>
      <c r="G526" s="397">
        <v>52816.31</v>
      </c>
      <c r="H526" s="59">
        <v>23516.180000000008</v>
      </c>
      <c r="I526" s="398">
        <v>0.44524466021954218</v>
      </c>
      <c r="J526" s="398"/>
      <c r="K526" s="399"/>
      <c r="L526" s="400">
        <v>101495.48</v>
      </c>
      <c r="M526" s="401">
        <v>-25162.989999999991</v>
      </c>
      <c r="N526" s="402"/>
      <c r="O526" s="400">
        <v>139402.39000000001</v>
      </c>
      <c r="P526" s="401">
        <v>-63069.900000000009</v>
      </c>
      <c r="R526" s="403">
        <v>177873.65</v>
      </c>
      <c r="S526" s="403">
        <v>91201.76</v>
      </c>
      <c r="T526" s="59">
        <v>74105.02</v>
      </c>
      <c r="U526" s="59">
        <v>51747.47</v>
      </c>
      <c r="V526" s="59">
        <v>257138.77000000002</v>
      </c>
      <c r="W526" s="59">
        <v>61032.31</v>
      </c>
      <c r="X526" s="59">
        <v>33401.24</v>
      </c>
      <c r="Y526" s="59">
        <v>130133.27</v>
      </c>
      <c r="Z526" s="59">
        <v>84988.290000000008</v>
      </c>
      <c r="AA526" s="59">
        <v>55728.98</v>
      </c>
      <c r="AB526" s="59">
        <v>73422.290000000008</v>
      </c>
      <c r="AC526" s="59">
        <v>101495.48</v>
      </c>
      <c r="AD526" s="59">
        <v>52816.31</v>
      </c>
      <c r="AE526" s="403">
        <v>86487.39</v>
      </c>
      <c r="AF526" s="59">
        <v>649177.07999999996</v>
      </c>
      <c r="AG526" s="59">
        <v>30668.91</v>
      </c>
      <c r="AH526" s="59">
        <v>42380.950000000004</v>
      </c>
      <c r="AI526" s="59">
        <v>59167.47</v>
      </c>
      <c r="AJ526" s="59">
        <v>58078.73</v>
      </c>
      <c r="AK526" s="59">
        <v>88503.62</v>
      </c>
      <c r="AL526" s="59">
        <v>74095.06</v>
      </c>
      <c r="AM526" s="59">
        <v>97286.01</v>
      </c>
      <c r="AN526" s="59">
        <v>139402.39000000001</v>
      </c>
      <c r="AO526" s="59">
        <v>76332.490000000005</v>
      </c>
      <c r="AP526" s="404">
        <v>56242.76</v>
      </c>
      <c r="AQ526" s="397"/>
    </row>
    <row r="527" spans="1:43" outlineLevel="3">
      <c r="A527" s="46" t="s">
        <v>2871</v>
      </c>
      <c r="B527" s="47" t="s">
        <v>2872</v>
      </c>
      <c r="C527" s="48" t="s">
        <v>2873</v>
      </c>
      <c r="D527" s="49"/>
      <c r="E527" s="50"/>
      <c r="F527" s="397">
        <v>3580821.054</v>
      </c>
      <c r="G527" s="397">
        <v>3720487.4539999999</v>
      </c>
      <c r="H527" s="59">
        <v>-139666.39999999991</v>
      </c>
      <c r="I527" s="398">
        <v>-3.7539812115168041E-2</v>
      </c>
      <c r="J527" s="398"/>
      <c r="K527" s="399"/>
      <c r="L527" s="400">
        <v>3217023.2039999999</v>
      </c>
      <c r="M527" s="401">
        <v>363797.85000000009</v>
      </c>
      <c r="N527" s="402"/>
      <c r="O527" s="400">
        <v>3383879.4240000001</v>
      </c>
      <c r="P527" s="401">
        <v>196941.62999999989</v>
      </c>
      <c r="R527" s="403">
        <v>7795197.9440000001</v>
      </c>
      <c r="S527" s="403">
        <v>3023763.9040000001</v>
      </c>
      <c r="T527" s="59">
        <v>2143843.2140000002</v>
      </c>
      <c r="U527" s="59">
        <v>2837052.824</v>
      </c>
      <c r="V527" s="59">
        <v>3548180.9139999999</v>
      </c>
      <c r="W527" s="59">
        <v>3638149.4539999999</v>
      </c>
      <c r="X527" s="59">
        <v>3467526.8339999998</v>
      </c>
      <c r="Y527" s="59">
        <v>2818638.9440000001</v>
      </c>
      <c r="Z527" s="59">
        <v>2747798.0240000002</v>
      </c>
      <c r="AA527" s="59">
        <v>2702333.9939999999</v>
      </c>
      <c r="AB527" s="59">
        <v>2970208.534</v>
      </c>
      <c r="AC527" s="59">
        <v>3217023.2039999999</v>
      </c>
      <c r="AD527" s="59">
        <v>3720487.4539999999</v>
      </c>
      <c r="AE527" s="403">
        <v>3760558.1540000001</v>
      </c>
      <c r="AF527" s="59">
        <v>3814854.4640000002</v>
      </c>
      <c r="AG527" s="59">
        <v>4297444.3140000002</v>
      </c>
      <c r="AH527" s="59">
        <v>3685200.284</v>
      </c>
      <c r="AI527" s="59">
        <v>3259997.4440000001</v>
      </c>
      <c r="AJ527" s="59">
        <v>3379947.9240000001</v>
      </c>
      <c r="AK527" s="59">
        <v>3078070.6639999999</v>
      </c>
      <c r="AL527" s="59">
        <v>3482792.054</v>
      </c>
      <c r="AM527" s="59">
        <v>3162793.074</v>
      </c>
      <c r="AN527" s="59">
        <v>3383879.4240000001</v>
      </c>
      <c r="AO527" s="59">
        <v>3580821.054</v>
      </c>
      <c r="AP527" s="404">
        <v>3740416.6439999999</v>
      </c>
      <c r="AQ527" s="397"/>
    </row>
    <row r="528" spans="1:43" outlineLevel="3">
      <c r="A528" s="46" t="s">
        <v>2874</v>
      </c>
      <c r="B528" s="47" t="s">
        <v>2875</v>
      </c>
      <c r="C528" s="48" t="s">
        <v>2876</v>
      </c>
      <c r="D528" s="49"/>
      <c r="E528" s="50"/>
      <c r="F528" s="397">
        <v>8868726.3949999996</v>
      </c>
      <c r="G528" s="397">
        <v>1842921.9450000001</v>
      </c>
      <c r="H528" s="59">
        <v>7025804.4499999993</v>
      </c>
      <c r="I528" s="398">
        <v>3.8123179709599686</v>
      </c>
      <c r="J528" s="398"/>
      <c r="K528" s="399"/>
      <c r="L528" s="400">
        <v>587925.70499999996</v>
      </c>
      <c r="M528" s="401">
        <v>8280800.6899999995</v>
      </c>
      <c r="N528" s="402"/>
      <c r="O528" s="400">
        <v>6772995.7949999999</v>
      </c>
      <c r="P528" s="401">
        <v>2095730.5999999996</v>
      </c>
      <c r="R528" s="403">
        <v>4378771.8849999998</v>
      </c>
      <c r="S528" s="403">
        <v>-5.0000000000000001E-3</v>
      </c>
      <c r="T528" s="59">
        <v>1750475.4450000001</v>
      </c>
      <c r="U528" s="59">
        <v>2224328.0150000001</v>
      </c>
      <c r="V528" s="59">
        <v>-5.0000000000000001E-3</v>
      </c>
      <c r="W528" s="59">
        <v>5.0000000000000001E-3</v>
      </c>
      <c r="X528" s="59">
        <v>796912.05500000005</v>
      </c>
      <c r="Y528" s="59">
        <v>-5.0000000000000001E-3</v>
      </c>
      <c r="Z528" s="59">
        <v>1905698.855</v>
      </c>
      <c r="AA528" s="59">
        <v>1523973.635</v>
      </c>
      <c r="AB528" s="59">
        <v>1633265.7549999999</v>
      </c>
      <c r="AC528" s="59">
        <v>587925.70499999996</v>
      </c>
      <c r="AD528" s="59">
        <v>1842921.9450000001</v>
      </c>
      <c r="AE528" s="403">
        <v>5109174.1050000004</v>
      </c>
      <c r="AF528" s="59">
        <v>-5.0000000000000001E-3</v>
      </c>
      <c r="AG528" s="59">
        <v>2077756.075</v>
      </c>
      <c r="AH528" s="59">
        <v>1424262.2450000001</v>
      </c>
      <c r="AI528" s="59">
        <v>853225.27500000002</v>
      </c>
      <c r="AJ528" s="59">
        <v>900668.54500000004</v>
      </c>
      <c r="AK528" s="59">
        <v>-5.0000000000000001E-3</v>
      </c>
      <c r="AL528" s="59">
        <v>2656801.0150000001</v>
      </c>
      <c r="AM528" s="59">
        <v>1746249.4650000001</v>
      </c>
      <c r="AN528" s="59">
        <v>6772995.7949999999</v>
      </c>
      <c r="AO528" s="59">
        <v>8868726.3949999996</v>
      </c>
      <c r="AP528" s="404">
        <v>1016468.915</v>
      </c>
      <c r="AQ528" s="397"/>
    </row>
    <row r="529" spans="1:43" outlineLevel="3">
      <c r="A529" s="46" t="s">
        <v>2877</v>
      </c>
      <c r="B529" s="47" t="s">
        <v>2878</v>
      </c>
      <c r="C529" s="48" t="s">
        <v>2879</v>
      </c>
      <c r="D529" s="49"/>
      <c r="E529" s="50"/>
      <c r="F529" s="397">
        <v>237427.25</v>
      </c>
      <c r="G529" s="397">
        <v>57586.14</v>
      </c>
      <c r="H529" s="59">
        <v>179841.11</v>
      </c>
      <c r="I529" s="398">
        <v>3.1229929632373343</v>
      </c>
      <c r="J529" s="398"/>
      <c r="K529" s="399"/>
      <c r="L529" s="400">
        <v>149682.19</v>
      </c>
      <c r="M529" s="401">
        <v>87745.06</v>
      </c>
      <c r="N529" s="402"/>
      <c r="O529" s="400">
        <v>295377.73</v>
      </c>
      <c r="P529" s="401">
        <v>-57950.479999999981</v>
      </c>
      <c r="R529" s="403">
        <v>103507.86</v>
      </c>
      <c r="S529" s="403">
        <v>62133.78</v>
      </c>
      <c r="T529" s="59">
        <v>77001.19</v>
      </c>
      <c r="U529" s="59">
        <v>299511.12</v>
      </c>
      <c r="V529" s="59">
        <v>392849.61</v>
      </c>
      <c r="W529" s="59">
        <v>587341.55000000005</v>
      </c>
      <c r="X529" s="59">
        <v>153628.20000000001</v>
      </c>
      <c r="Y529" s="59">
        <v>6099.63</v>
      </c>
      <c r="Z529" s="59">
        <v>14066.16</v>
      </c>
      <c r="AA529" s="59">
        <v>79232.3</v>
      </c>
      <c r="AB529" s="59">
        <v>96541.540000000008</v>
      </c>
      <c r="AC529" s="59">
        <v>149682.19</v>
      </c>
      <c r="AD529" s="59">
        <v>57586.14</v>
      </c>
      <c r="AE529" s="403">
        <v>0</v>
      </c>
      <c r="AF529" s="59">
        <v>221808.91</v>
      </c>
      <c r="AG529" s="59">
        <v>15219.32</v>
      </c>
      <c r="AH529" s="59">
        <v>3209.32</v>
      </c>
      <c r="AI529" s="59">
        <v>3865.51</v>
      </c>
      <c r="AJ529" s="59">
        <v>3859.65</v>
      </c>
      <c r="AK529" s="59">
        <v>485903.51</v>
      </c>
      <c r="AL529" s="59">
        <v>301873.46000000002</v>
      </c>
      <c r="AM529" s="59">
        <v>300723.8</v>
      </c>
      <c r="AN529" s="59">
        <v>295377.73</v>
      </c>
      <c r="AO529" s="59">
        <v>237427.25</v>
      </c>
      <c r="AP529" s="404">
        <v>198488.39</v>
      </c>
      <c r="AQ529" s="397"/>
    </row>
    <row r="530" spans="1:43" outlineLevel="3">
      <c r="A530" s="46" t="s">
        <v>2880</v>
      </c>
      <c r="B530" s="47" t="s">
        <v>2881</v>
      </c>
      <c r="C530" s="48" t="s">
        <v>2882</v>
      </c>
      <c r="D530" s="49"/>
      <c r="E530" s="50"/>
      <c r="F530" s="397">
        <v>0</v>
      </c>
      <c r="G530" s="397">
        <v>0</v>
      </c>
      <c r="H530" s="59">
        <v>0</v>
      </c>
      <c r="I530" s="398">
        <v>0</v>
      </c>
      <c r="J530" s="398"/>
      <c r="K530" s="399"/>
      <c r="L530" s="400">
        <v>0</v>
      </c>
      <c r="M530" s="401">
        <v>0</v>
      </c>
      <c r="N530" s="402"/>
      <c r="O530" s="400">
        <v>0</v>
      </c>
      <c r="P530" s="401">
        <v>0</v>
      </c>
      <c r="R530" s="403">
        <v>0</v>
      </c>
      <c r="S530" s="403">
        <v>0</v>
      </c>
      <c r="T530" s="59">
        <v>0</v>
      </c>
      <c r="U530" s="59">
        <v>0</v>
      </c>
      <c r="V530" s="59">
        <v>0</v>
      </c>
      <c r="W530" s="59">
        <v>-139.87</v>
      </c>
      <c r="X530" s="59">
        <v>-139.87</v>
      </c>
      <c r="Y530" s="59">
        <v>-139.87</v>
      </c>
      <c r="Z530" s="59">
        <v>0</v>
      </c>
      <c r="AA530" s="59">
        <v>0</v>
      </c>
      <c r="AB530" s="59">
        <v>0</v>
      </c>
      <c r="AC530" s="59">
        <v>0</v>
      </c>
      <c r="AD530" s="59">
        <v>0</v>
      </c>
      <c r="AE530" s="403">
        <v>0</v>
      </c>
      <c r="AF530" s="59">
        <v>0</v>
      </c>
      <c r="AG530" s="59">
        <v>0</v>
      </c>
      <c r="AH530" s="59">
        <v>0</v>
      </c>
      <c r="AI530" s="59">
        <v>0</v>
      </c>
      <c r="AJ530" s="59">
        <v>0</v>
      </c>
      <c r="AK530" s="59">
        <v>0</v>
      </c>
      <c r="AL530" s="59">
        <v>0</v>
      </c>
      <c r="AM530" s="59">
        <v>0</v>
      </c>
      <c r="AN530" s="59">
        <v>0</v>
      </c>
      <c r="AO530" s="59">
        <v>0</v>
      </c>
      <c r="AP530" s="404">
        <v>0</v>
      </c>
      <c r="AQ530" s="397"/>
    </row>
    <row r="531" spans="1:43">
      <c r="A531" s="228" t="s">
        <v>2883</v>
      </c>
      <c r="B531" s="524" t="s">
        <v>2884</v>
      </c>
      <c r="C531" s="525" t="s">
        <v>2885</v>
      </c>
      <c r="D531" s="229"/>
      <c r="E531" s="567"/>
      <c r="F531" s="491">
        <v>119555.07</v>
      </c>
      <c r="G531" s="491">
        <v>107535.14</v>
      </c>
      <c r="H531" s="473">
        <v>12019.930000000008</v>
      </c>
      <c r="I531" s="144">
        <v>0.1117767643209467</v>
      </c>
      <c r="J531" s="568"/>
      <c r="K531" s="569"/>
      <c r="L531" s="492">
        <v>116607.21</v>
      </c>
      <c r="M531" s="475">
        <v>2947.8600000000006</v>
      </c>
      <c r="N531" s="468"/>
      <c r="O531" s="492">
        <v>112105.14</v>
      </c>
      <c r="P531" s="475">
        <v>7449.9300000000076</v>
      </c>
      <c r="Q531" s="570"/>
      <c r="R531" s="469">
        <v>99684.44</v>
      </c>
      <c r="S531" s="469">
        <v>93536.84</v>
      </c>
      <c r="T531" s="232">
        <v>93106.97</v>
      </c>
      <c r="U531" s="232">
        <v>101144.38</v>
      </c>
      <c r="V531" s="232">
        <v>100052.07</v>
      </c>
      <c r="W531" s="232">
        <v>101505.75</v>
      </c>
      <c r="X531" s="232">
        <v>106589.49</v>
      </c>
      <c r="Y531" s="232">
        <v>103086.74</v>
      </c>
      <c r="Z531" s="232">
        <v>103312.99</v>
      </c>
      <c r="AA531" s="232">
        <v>101020.42</v>
      </c>
      <c r="AB531" s="232">
        <v>117416.02</v>
      </c>
      <c r="AC531" s="232">
        <v>116607.21</v>
      </c>
      <c r="AD531" s="232">
        <v>107535.14</v>
      </c>
      <c r="AE531" s="469">
        <v>106181.06</v>
      </c>
      <c r="AF531" s="232">
        <v>102747.98</v>
      </c>
      <c r="AG531" s="232">
        <v>136897.1</v>
      </c>
      <c r="AH531" s="232">
        <v>108272.02</v>
      </c>
      <c r="AI531" s="232">
        <v>104406.34</v>
      </c>
      <c r="AJ531" s="232">
        <v>118086.26000000001</v>
      </c>
      <c r="AK531" s="232">
        <v>113143.53</v>
      </c>
      <c r="AL531" s="232">
        <v>117057.98</v>
      </c>
      <c r="AM531" s="232">
        <v>114462.77</v>
      </c>
      <c r="AN531" s="232">
        <v>112105.14</v>
      </c>
      <c r="AO531" s="232">
        <v>119555.07</v>
      </c>
      <c r="AP531" s="470">
        <v>170927.28</v>
      </c>
    </row>
    <row r="532" spans="1:43" outlineLevel="2">
      <c r="A532" s="228" t="s">
        <v>2886</v>
      </c>
      <c r="B532" s="524" t="s">
        <v>2887</v>
      </c>
      <c r="C532" s="525" t="s">
        <v>2888</v>
      </c>
      <c r="D532" s="229"/>
      <c r="E532" s="567"/>
      <c r="F532" s="491">
        <v>-4.4000000000000004E-2</v>
      </c>
      <c r="G532" s="491">
        <v>2257.1660000000002</v>
      </c>
      <c r="H532" s="473">
        <v>-2257.21</v>
      </c>
      <c r="I532" s="144">
        <v>-1.0000194934710163</v>
      </c>
      <c r="J532" s="568"/>
      <c r="K532" s="569"/>
      <c r="L532" s="492">
        <v>2580.2560000000003</v>
      </c>
      <c r="M532" s="475">
        <v>-2580.3000000000002</v>
      </c>
      <c r="N532" s="468"/>
      <c r="O532" s="492">
        <v>-4.4000000000000004E-2</v>
      </c>
      <c r="P532" s="475">
        <v>0</v>
      </c>
      <c r="Q532" s="570"/>
      <c r="R532" s="469">
        <v>53127.696000000004</v>
      </c>
      <c r="S532" s="469">
        <v>46153.476000000002</v>
      </c>
      <c r="T532" s="232">
        <v>38970.036</v>
      </c>
      <c r="U532" s="232">
        <v>31780.565999999999</v>
      </c>
      <c r="V532" s="232">
        <v>25062.826000000001</v>
      </c>
      <c r="W532" s="232">
        <v>17912.585999999999</v>
      </c>
      <c r="X532" s="232">
        <v>10986.986000000001</v>
      </c>
      <c r="Y532" s="232">
        <v>3829.6760000000004</v>
      </c>
      <c r="Z532" s="232">
        <v>3522.9360000000001</v>
      </c>
      <c r="AA532" s="232">
        <v>3202.1559999999999</v>
      </c>
      <c r="AB532" s="232">
        <v>2889.1060000000002</v>
      </c>
      <c r="AC532" s="232">
        <v>2580.2560000000003</v>
      </c>
      <c r="AD532" s="232">
        <v>2257.1660000000002</v>
      </c>
      <c r="AE532" s="469">
        <v>1948.606</v>
      </c>
      <c r="AF532" s="232">
        <v>1620.626</v>
      </c>
      <c r="AG532" s="232">
        <v>1300.886</v>
      </c>
      <c r="AH532" s="232">
        <v>999.52600000000007</v>
      </c>
      <c r="AI532" s="232">
        <v>659.30600000000004</v>
      </c>
      <c r="AJ532" s="232">
        <v>328.80600000000004</v>
      </c>
      <c r="AK532" s="232">
        <v>-4.4000000000000004E-2</v>
      </c>
      <c r="AL532" s="232">
        <v>-4.4000000000000004E-2</v>
      </c>
      <c r="AM532" s="232">
        <v>-4.4000000000000004E-2</v>
      </c>
      <c r="AN532" s="232">
        <v>-4.4000000000000004E-2</v>
      </c>
      <c r="AO532" s="232">
        <v>-4.4000000000000004E-2</v>
      </c>
      <c r="AP532" s="470">
        <v>-4.4000000000000004E-2</v>
      </c>
    </row>
    <row r="533" spans="1:43" outlineLevel="3">
      <c r="A533" s="46" t="s">
        <v>2889</v>
      </c>
      <c r="B533" s="47" t="s">
        <v>2890</v>
      </c>
      <c r="C533" s="48" t="s">
        <v>2891</v>
      </c>
      <c r="D533" s="49"/>
      <c r="E533" s="50"/>
      <c r="F533" s="397">
        <v>4556963.0600000005</v>
      </c>
      <c r="G533" s="397">
        <v>2683446.9</v>
      </c>
      <c r="H533" s="59">
        <v>1873516.1600000006</v>
      </c>
      <c r="I533" s="398">
        <v>0.69817523126692038</v>
      </c>
      <c r="J533" s="398"/>
      <c r="K533" s="399"/>
      <c r="L533" s="400">
        <v>4319586.4800000004</v>
      </c>
      <c r="M533" s="401">
        <v>237376.58000000007</v>
      </c>
      <c r="N533" s="402"/>
      <c r="O533" s="400">
        <v>4556963.0600000005</v>
      </c>
      <c r="P533" s="401">
        <v>0</v>
      </c>
      <c r="R533" s="403">
        <v>5835065.4900000002</v>
      </c>
      <c r="S533" s="403">
        <v>5835065.4900000002</v>
      </c>
      <c r="T533" s="59">
        <v>5835065.4900000002</v>
      </c>
      <c r="U533" s="59">
        <v>2342346.0499999998</v>
      </c>
      <c r="V533" s="59">
        <v>2342346.0499999998</v>
      </c>
      <c r="W533" s="59">
        <v>2342346.0499999998</v>
      </c>
      <c r="X533" s="59">
        <v>5954985.4800000004</v>
      </c>
      <c r="Y533" s="59">
        <v>5954985.4800000004</v>
      </c>
      <c r="Z533" s="59">
        <v>5954985.4800000004</v>
      </c>
      <c r="AA533" s="59">
        <v>4319586.4800000004</v>
      </c>
      <c r="AB533" s="59">
        <v>4319586.4800000004</v>
      </c>
      <c r="AC533" s="59">
        <v>4319586.4800000004</v>
      </c>
      <c r="AD533" s="59">
        <v>2683446.9</v>
      </c>
      <c r="AE533" s="403">
        <v>2683446.9</v>
      </c>
      <c r="AF533" s="59">
        <v>2683446.9</v>
      </c>
      <c r="AG533" s="59">
        <v>1084340.56</v>
      </c>
      <c r="AH533" s="59">
        <v>1084340.56</v>
      </c>
      <c r="AI533" s="59">
        <v>1084340.56</v>
      </c>
      <c r="AJ533" s="59">
        <v>6258876.3930000002</v>
      </c>
      <c r="AK533" s="59">
        <v>6258876.3930000002</v>
      </c>
      <c r="AL533" s="59">
        <v>6258876.3930000002</v>
      </c>
      <c r="AM533" s="59">
        <v>4556963.0600000005</v>
      </c>
      <c r="AN533" s="59">
        <v>4556963.0600000005</v>
      </c>
      <c r="AO533" s="59">
        <v>4556963.0600000005</v>
      </c>
      <c r="AP533" s="404">
        <v>0</v>
      </c>
      <c r="AQ533" s="397"/>
    </row>
    <row r="534" spans="1:43">
      <c r="A534" s="228" t="s">
        <v>2892</v>
      </c>
      <c r="B534" s="524" t="s">
        <v>1397</v>
      </c>
      <c r="C534" s="525" t="s">
        <v>2893</v>
      </c>
      <c r="D534" s="229"/>
      <c r="E534" s="567"/>
      <c r="F534" s="491">
        <v>58804482.377000012</v>
      </c>
      <c r="G534" s="491">
        <v>47156731.689000003</v>
      </c>
      <c r="H534" s="473">
        <v>11647750.688000008</v>
      </c>
      <c r="I534" s="144">
        <v>0.24700080499253549</v>
      </c>
      <c r="J534" s="568"/>
      <c r="K534" s="569"/>
      <c r="L534" s="492">
        <v>48293917.628999978</v>
      </c>
      <c r="M534" s="475">
        <v>10510564.748000033</v>
      </c>
      <c r="N534" s="468"/>
      <c r="O534" s="492">
        <v>59808959.349000014</v>
      </c>
      <c r="P534" s="475">
        <v>-1004476.9720000029</v>
      </c>
      <c r="Q534" s="570"/>
      <c r="R534" s="469">
        <v>63349637.827999994</v>
      </c>
      <c r="S534" s="469">
        <v>45025408.198000006</v>
      </c>
      <c r="T534" s="232">
        <v>48034743.677999996</v>
      </c>
      <c r="U534" s="232">
        <v>43665486.147999987</v>
      </c>
      <c r="V534" s="232">
        <v>46431229.749999993</v>
      </c>
      <c r="W534" s="232">
        <v>53469408.108000003</v>
      </c>
      <c r="X534" s="232">
        <v>49720299.729000017</v>
      </c>
      <c r="Y534" s="232">
        <v>52462620.989000008</v>
      </c>
      <c r="Z534" s="232">
        <v>55454128.888999984</v>
      </c>
      <c r="AA534" s="232">
        <v>44224530.059</v>
      </c>
      <c r="AB534" s="232">
        <v>44153275.249000013</v>
      </c>
      <c r="AC534" s="232">
        <v>48293917.628999978</v>
      </c>
      <c r="AD534" s="232">
        <v>47156731.689000003</v>
      </c>
      <c r="AE534" s="469">
        <v>50537865.175999999</v>
      </c>
      <c r="AF534" s="232">
        <v>100693458.539</v>
      </c>
      <c r="AG534" s="232">
        <v>99361677.795999974</v>
      </c>
      <c r="AH534" s="232">
        <v>71997749.388999999</v>
      </c>
      <c r="AI534" s="232">
        <v>70362802.17900002</v>
      </c>
      <c r="AJ534" s="232">
        <v>54650656.172000006</v>
      </c>
      <c r="AK534" s="232">
        <v>47791529.622000001</v>
      </c>
      <c r="AL534" s="232">
        <v>50357130.522000007</v>
      </c>
      <c r="AM534" s="232">
        <v>50158231.473000012</v>
      </c>
      <c r="AN534" s="232">
        <v>59808959.349000014</v>
      </c>
      <c r="AO534" s="232">
        <v>58804482.377000012</v>
      </c>
      <c r="AP534" s="470">
        <v>22279603.897000004</v>
      </c>
    </row>
    <row r="535" spans="1:43" outlineLevel="2">
      <c r="A535" s="228"/>
      <c r="B535" s="524"/>
      <c r="C535" s="525"/>
      <c r="D535" s="229"/>
      <c r="E535" s="567"/>
      <c r="F535" s="491"/>
      <c r="G535" s="491"/>
      <c r="H535" s="473">
        <v>0</v>
      </c>
      <c r="I535" s="144">
        <v>0</v>
      </c>
      <c r="J535" s="568"/>
      <c r="K535" s="569"/>
      <c r="L535" s="492"/>
      <c r="M535" s="475">
        <v>0</v>
      </c>
      <c r="N535" s="468"/>
      <c r="O535" s="492"/>
      <c r="P535" s="475">
        <v>0</v>
      </c>
      <c r="Q535" s="570"/>
      <c r="R535" s="469"/>
      <c r="S535" s="469"/>
      <c r="T535" s="232"/>
      <c r="U535" s="232"/>
      <c r="V535" s="232"/>
      <c r="W535" s="232"/>
      <c r="X535" s="232"/>
      <c r="Y535" s="232"/>
      <c r="Z535" s="232"/>
      <c r="AA535" s="232"/>
      <c r="AB535" s="232"/>
      <c r="AC535" s="232"/>
      <c r="AD535" s="232"/>
      <c r="AE535" s="469"/>
      <c r="AF535" s="232"/>
      <c r="AG535" s="232"/>
      <c r="AH535" s="232"/>
      <c r="AI535" s="232"/>
      <c r="AJ535" s="232"/>
      <c r="AK535" s="232"/>
      <c r="AL535" s="232"/>
      <c r="AM535" s="232"/>
      <c r="AN535" s="232"/>
      <c r="AO535" s="232"/>
      <c r="AP535" s="470"/>
    </row>
    <row r="536" spans="1:43" outlineLevel="3">
      <c r="A536" s="46" t="s">
        <v>2894</v>
      </c>
      <c r="B536" s="47" t="s">
        <v>2895</v>
      </c>
      <c r="C536" s="48" t="s">
        <v>2896</v>
      </c>
      <c r="D536" s="49"/>
      <c r="E536" s="50"/>
      <c r="F536" s="397">
        <v>36374169.479999997</v>
      </c>
      <c r="G536" s="397">
        <v>65646793.100000001</v>
      </c>
      <c r="H536" s="59">
        <v>-29272623.620000005</v>
      </c>
      <c r="I536" s="398">
        <v>-0.44591094610530191</v>
      </c>
      <c r="J536" s="398"/>
      <c r="K536" s="399"/>
      <c r="L536" s="400">
        <v>53291178.609999999</v>
      </c>
      <c r="M536" s="401">
        <v>-16917009.130000003</v>
      </c>
      <c r="N536" s="402"/>
      <c r="O536" s="400">
        <v>14139586.34</v>
      </c>
      <c r="P536" s="401">
        <v>22234583.139999997</v>
      </c>
      <c r="R536" s="403">
        <v>113174766.48999999</v>
      </c>
      <c r="S536" s="403">
        <v>119522071.03</v>
      </c>
      <c r="T536" s="59">
        <v>120549528.56999999</v>
      </c>
      <c r="U536" s="59">
        <v>10685290.880000001</v>
      </c>
      <c r="V536" s="59">
        <v>14828309.359999999</v>
      </c>
      <c r="W536" s="59">
        <v>24561893.809999999</v>
      </c>
      <c r="X536" s="59">
        <v>40733756.549999997</v>
      </c>
      <c r="Y536" s="59">
        <v>34721906.939999998</v>
      </c>
      <c r="Z536" s="59">
        <v>37659675.049999997</v>
      </c>
      <c r="AA536" s="59">
        <v>49941592.579999998</v>
      </c>
      <c r="AB536" s="59">
        <v>56538394.689999998</v>
      </c>
      <c r="AC536" s="59">
        <v>53291178.609999999</v>
      </c>
      <c r="AD536" s="59">
        <v>65646793.100000001</v>
      </c>
      <c r="AE536" s="403">
        <v>58621793.960000001</v>
      </c>
      <c r="AF536" s="59">
        <v>68133849.079999998</v>
      </c>
      <c r="AG536" s="59">
        <v>74399399.109999999</v>
      </c>
      <c r="AH536" s="59">
        <v>94319033.099999994</v>
      </c>
      <c r="AI536" s="59">
        <v>107479114.64</v>
      </c>
      <c r="AJ536" s="59">
        <v>10615836.310000001</v>
      </c>
      <c r="AK536" s="59">
        <v>14241528.140000001</v>
      </c>
      <c r="AL536" s="59">
        <v>10903478.91</v>
      </c>
      <c r="AM536" s="59">
        <v>13810682.630000001</v>
      </c>
      <c r="AN536" s="59">
        <v>14139586.34</v>
      </c>
      <c r="AO536" s="59">
        <v>36374169.479999997</v>
      </c>
      <c r="AP536" s="404">
        <v>42546386.57</v>
      </c>
      <c r="AQ536" s="397"/>
    </row>
    <row r="537" spans="1:43" outlineLevel="3">
      <c r="A537" s="46" t="s">
        <v>2897</v>
      </c>
      <c r="B537" s="47" t="s">
        <v>1418</v>
      </c>
      <c r="C537" s="48" t="s">
        <v>2898</v>
      </c>
      <c r="D537" s="49"/>
      <c r="E537" s="50"/>
      <c r="F537" s="397">
        <v>36374169.479999997</v>
      </c>
      <c r="G537" s="397">
        <v>65646793.100000001</v>
      </c>
      <c r="H537" s="59">
        <v>-29272623.620000005</v>
      </c>
      <c r="I537" s="398">
        <v>-0.44591094610530191</v>
      </c>
      <c r="J537" s="398"/>
      <c r="K537" s="399"/>
      <c r="L537" s="400">
        <v>53291178.609999999</v>
      </c>
      <c r="M537" s="401">
        <v>-16917009.130000003</v>
      </c>
      <c r="N537" s="402"/>
      <c r="O537" s="400">
        <v>14139586.34</v>
      </c>
      <c r="P537" s="401">
        <v>22234583.139999997</v>
      </c>
      <c r="R537" s="403">
        <v>113174766.48999999</v>
      </c>
      <c r="S537" s="403">
        <v>119522071.03</v>
      </c>
      <c r="T537" s="59">
        <v>120549528.56999999</v>
      </c>
      <c r="U537" s="59">
        <v>10685290.880000001</v>
      </c>
      <c r="V537" s="59">
        <v>14828309.359999999</v>
      </c>
      <c r="W537" s="59">
        <v>24561893.809999999</v>
      </c>
      <c r="X537" s="59">
        <v>40733756.549999997</v>
      </c>
      <c r="Y537" s="59">
        <v>34721906.939999998</v>
      </c>
      <c r="Z537" s="59">
        <v>37659675.049999997</v>
      </c>
      <c r="AA537" s="59">
        <v>49941592.579999998</v>
      </c>
      <c r="AB537" s="59">
        <v>56538394.689999998</v>
      </c>
      <c r="AC537" s="59">
        <v>53291178.609999999</v>
      </c>
      <c r="AD537" s="59">
        <v>65646793.100000001</v>
      </c>
      <c r="AE537" s="403">
        <v>58621793.960000001</v>
      </c>
      <c r="AF537" s="59">
        <v>68133849.079999998</v>
      </c>
      <c r="AG537" s="59">
        <v>74399399.109999999</v>
      </c>
      <c r="AH537" s="59">
        <v>94319033.099999994</v>
      </c>
      <c r="AI537" s="59">
        <v>107479114.64</v>
      </c>
      <c r="AJ537" s="59">
        <v>10615836.310000001</v>
      </c>
      <c r="AK537" s="59">
        <v>14241528.140000001</v>
      </c>
      <c r="AL537" s="59">
        <v>10903478.91</v>
      </c>
      <c r="AM537" s="59">
        <v>13810682.630000001</v>
      </c>
      <c r="AN537" s="59">
        <v>14139586.34</v>
      </c>
      <c r="AO537" s="59">
        <v>36374169.479999997</v>
      </c>
      <c r="AP537" s="404">
        <v>42546386.57</v>
      </c>
      <c r="AQ537" s="397"/>
    </row>
    <row r="538" spans="1:43" outlineLevel="3">
      <c r="A538" s="46"/>
      <c r="B538" s="47"/>
      <c r="C538" s="48"/>
      <c r="D538" s="49"/>
      <c r="E538" s="50"/>
      <c r="F538" s="397"/>
      <c r="G538" s="397"/>
      <c r="H538" s="59">
        <v>0</v>
      </c>
      <c r="I538" s="398">
        <v>0</v>
      </c>
      <c r="J538" s="398"/>
      <c r="K538" s="399"/>
      <c r="L538" s="400"/>
      <c r="M538" s="401">
        <v>0</v>
      </c>
      <c r="N538" s="402"/>
      <c r="O538" s="400"/>
      <c r="P538" s="401">
        <v>0</v>
      </c>
      <c r="R538" s="403"/>
      <c r="S538" s="403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403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404"/>
      <c r="AQ538" s="397"/>
    </row>
    <row r="539" spans="1:43" outlineLevel="3">
      <c r="A539" s="46" t="s">
        <v>2899</v>
      </c>
      <c r="B539" s="47" t="s">
        <v>2900</v>
      </c>
      <c r="C539" s="48" t="s">
        <v>2901</v>
      </c>
      <c r="D539" s="49"/>
      <c r="E539" s="50"/>
      <c r="F539" s="397">
        <v>22690938.958999999</v>
      </c>
      <c r="G539" s="397">
        <v>14857250.318</v>
      </c>
      <c r="H539" s="59">
        <v>7833688.6409999989</v>
      </c>
      <c r="I539" s="398">
        <v>0.52726369101483417</v>
      </c>
      <c r="J539" s="398"/>
      <c r="K539" s="399"/>
      <c r="L539" s="400">
        <v>16933359.289000001</v>
      </c>
      <c r="M539" s="401">
        <v>5757579.6699999981</v>
      </c>
      <c r="N539" s="402"/>
      <c r="O539" s="400">
        <v>25305227.745000001</v>
      </c>
      <c r="P539" s="401">
        <v>-2614288.7860000022</v>
      </c>
      <c r="R539" s="403">
        <v>13377385.227</v>
      </c>
      <c r="S539" s="403">
        <v>14402506.684</v>
      </c>
      <c r="T539" s="59">
        <v>14778620.66</v>
      </c>
      <c r="U539" s="59">
        <v>15644238.698999999</v>
      </c>
      <c r="V539" s="59">
        <v>15624056.794</v>
      </c>
      <c r="W539" s="59">
        <v>15378266.914000001</v>
      </c>
      <c r="X539" s="59">
        <v>17361389.699000001</v>
      </c>
      <c r="Y539" s="59">
        <v>18336514.706999999</v>
      </c>
      <c r="Z539" s="59">
        <v>17319065.772</v>
      </c>
      <c r="AA539" s="59">
        <v>18322870.791999999</v>
      </c>
      <c r="AB539" s="59">
        <v>14974037.374</v>
      </c>
      <c r="AC539" s="59">
        <v>16933359.289000001</v>
      </c>
      <c r="AD539" s="59">
        <v>14857250.318</v>
      </c>
      <c r="AE539" s="403">
        <v>16644561.954</v>
      </c>
      <c r="AF539" s="59">
        <v>19864445.552999999</v>
      </c>
      <c r="AG539" s="59">
        <v>22764082.094999999</v>
      </c>
      <c r="AH539" s="59">
        <v>17127679.535</v>
      </c>
      <c r="AI539" s="59">
        <v>20539691.009</v>
      </c>
      <c r="AJ539" s="59">
        <v>28373110.116999999</v>
      </c>
      <c r="AK539" s="59">
        <v>19185988.852000002</v>
      </c>
      <c r="AL539" s="59">
        <v>22061287.853</v>
      </c>
      <c r="AM539" s="59">
        <v>19832051.899999999</v>
      </c>
      <c r="AN539" s="59">
        <v>25305227.745000001</v>
      </c>
      <c r="AO539" s="59">
        <v>22690938.958999999</v>
      </c>
      <c r="AP539" s="404">
        <v>323630.16000000003</v>
      </c>
      <c r="AQ539" s="397"/>
    </row>
    <row r="540" spans="1:43" outlineLevel="3">
      <c r="A540" s="46" t="s">
        <v>2902</v>
      </c>
      <c r="B540" s="47" t="s">
        <v>2903</v>
      </c>
      <c r="C540" s="48" t="s">
        <v>2904</v>
      </c>
      <c r="D540" s="49"/>
      <c r="E540" s="50"/>
      <c r="F540" s="397">
        <v>88497.83</v>
      </c>
      <c r="G540" s="397">
        <v>75856.040000000008</v>
      </c>
      <c r="H540" s="59">
        <v>12641.789999999994</v>
      </c>
      <c r="I540" s="398">
        <v>0.16665502180182346</v>
      </c>
      <c r="J540" s="398"/>
      <c r="K540" s="399"/>
      <c r="L540" s="400">
        <v>129474.13</v>
      </c>
      <c r="M540" s="401">
        <v>-40976.300000000003</v>
      </c>
      <c r="N540" s="402"/>
      <c r="O540" s="400">
        <v>37485.660000000003</v>
      </c>
      <c r="P540" s="401">
        <v>51012.17</v>
      </c>
      <c r="R540" s="403">
        <v>94025.290000000008</v>
      </c>
      <c r="S540" s="403">
        <v>115813.73</v>
      </c>
      <c r="T540" s="59">
        <v>70282.98</v>
      </c>
      <c r="U540" s="59">
        <v>77290.540000000008</v>
      </c>
      <c r="V540" s="59">
        <v>44684.71</v>
      </c>
      <c r="W540" s="59">
        <v>57958.32</v>
      </c>
      <c r="X540" s="59">
        <v>62369.71</v>
      </c>
      <c r="Y540" s="59">
        <v>55688.56</v>
      </c>
      <c r="Z540" s="59">
        <v>40852.160000000003</v>
      </c>
      <c r="AA540" s="59">
        <v>45246.98</v>
      </c>
      <c r="AB540" s="59">
        <v>59786.39</v>
      </c>
      <c r="AC540" s="59">
        <v>129474.13</v>
      </c>
      <c r="AD540" s="59">
        <v>75856.040000000008</v>
      </c>
      <c r="AE540" s="403">
        <v>88371.64</v>
      </c>
      <c r="AF540" s="59">
        <v>70659.400000000009</v>
      </c>
      <c r="AG540" s="59">
        <v>128376.91</v>
      </c>
      <c r="AH540" s="59">
        <v>49819.17</v>
      </c>
      <c r="AI540" s="59">
        <v>64937.61</v>
      </c>
      <c r="AJ540" s="59">
        <v>131354.29</v>
      </c>
      <c r="AK540" s="59">
        <v>86385.58</v>
      </c>
      <c r="AL540" s="59">
        <v>52307.3</v>
      </c>
      <c r="AM540" s="59">
        <v>52797.07</v>
      </c>
      <c r="AN540" s="59">
        <v>37485.660000000003</v>
      </c>
      <c r="AO540" s="59">
        <v>88497.83</v>
      </c>
      <c r="AP540" s="404">
        <v>0</v>
      </c>
      <c r="AQ540" s="397"/>
    </row>
    <row r="541" spans="1:43" outlineLevel="3">
      <c r="A541" s="46" t="s">
        <v>2905</v>
      </c>
      <c r="B541" s="47" t="s">
        <v>2906</v>
      </c>
      <c r="C541" s="48" t="s">
        <v>2907</v>
      </c>
      <c r="D541" s="49"/>
      <c r="E541" s="50"/>
      <c r="F541" s="397">
        <v>276363.55</v>
      </c>
      <c r="G541" s="397">
        <v>186762.16</v>
      </c>
      <c r="H541" s="59">
        <v>89601.389999999985</v>
      </c>
      <c r="I541" s="398">
        <v>0.47976201388975143</v>
      </c>
      <c r="J541" s="398"/>
      <c r="K541" s="399"/>
      <c r="L541" s="400">
        <v>116012.3</v>
      </c>
      <c r="M541" s="401">
        <v>160351.25</v>
      </c>
      <c r="N541" s="402"/>
      <c r="O541" s="400">
        <v>281801.69</v>
      </c>
      <c r="P541" s="401">
        <v>-5438.140000000014</v>
      </c>
      <c r="R541" s="403">
        <v>102829.49</v>
      </c>
      <c r="S541" s="403">
        <v>214264.54</v>
      </c>
      <c r="T541" s="59">
        <v>169267.41</v>
      </c>
      <c r="U541" s="59">
        <v>351983.35000000003</v>
      </c>
      <c r="V541" s="59">
        <v>609188.11</v>
      </c>
      <c r="W541" s="59">
        <v>927326.58000000007</v>
      </c>
      <c r="X541" s="59">
        <v>120577.08</v>
      </c>
      <c r="Y541" s="59">
        <v>28191.54</v>
      </c>
      <c r="Z541" s="59">
        <v>423841.35000000003</v>
      </c>
      <c r="AA541" s="59">
        <v>354022.42</v>
      </c>
      <c r="AB541" s="59">
        <v>128033.55</v>
      </c>
      <c r="AC541" s="59">
        <v>116012.3</v>
      </c>
      <c r="AD541" s="59">
        <v>186762.16</v>
      </c>
      <c r="AE541" s="403">
        <v>518112.36</v>
      </c>
      <c r="AF541" s="59">
        <v>674945.8</v>
      </c>
      <c r="AG541" s="59">
        <v>1085212.48</v>
      </c>
      <c r="AH541" s="59">
        <v>125292.91</v>
      </c>
      <c r="AI541" s="59">
        <v>127405.71</v>
      </c>
      <c r="AJ541" s="59">
        <v>112627.97</v>
      </c>
      <c r="AK541" s="59">
        <v>182361.9</v>
      </c>
      <c r="AL541" s="59">
        <v>196005.33000000002</v>
      </c>
      <c r="AM541" s="59">
        <v>286783.05</v>
      </c>
      <c r="AN541" s="59">
        <v>281801.69</v>
      </c>
      <c r="AO541" s="59">
        <v>276363.55</v>
      </c>
      <c r="AP541" s="404">
        <v>0</v>
      </c>
      <c r="AQ541" s="397"/>
    </row>
    <row r="542" spans="1:43" outlineLevel="3">
      <c r="A542" s="46" t="s">
        <v>2908</v>
      </c>
      <c r="B542" s="47" t="s">
        <v>2909</v>
      </c>
      <c r="C542" s="48" t="s">
        <v>2910</v>
      </c>
      <c r="D542" s="49"/>
      <c r="E542" s="50"/>
      <c r="F542" s="397">
        <v>6712613.5800000001</v>
      </c>
      <c r="G542" s="397">
        <v>9720522.7400000002</v>
      </c>
      <c r="H542" s="59">
        <v>-3007909.16</v>
      </c>
      <c r="I542" s="398">
        <v>-0.30943903331684403</v>
      </c>
      <c r="J542" s="398"/>
      <c r="K542" s="399"/>
      <c r="L542" s="400">
        <v>5293611.76</v>
      </c>
      <c r="M542" s="401">
        <v>1419001.8200000003</v>
      </c>
      <c r="N542" s="402"/>
      <c r="O542" s="400">
        <v>5583716.7599999998</v>
      </c>
      <c r="P542" s="401">
        <v>1128896.8200000003</v>
      </c>
      <c r="R542" s="403">
        <v>9838095.1099999994</v>
      </c>
      <c r="S542" s="403">
        <v>6150223.5599999996</v>
      </c>
      <c r="T542" s="59">
        <v>5883869.9000000004</v>
      </c>
      <c r="U542" s="59">
        <v>5815297.7800000003</v>
      </c>
      <c r="V542" s="59">
        <v>5312121.38</v>
      </c>
      <c r="W542" s="59">
        <v>4931810.83</v>
      </c>
      <c r="X542" s="59">
        <v>5345487.51</v>
      </c>
      <c r="Y542" s="59">
        <v>5126338.25</v>
      </c>
      <c r="Z542" s="59">
        <v>5760544.1900000004</v>
      </c>
      <c r="AA542" s="59">
        <v>6423181.7000000002</v>
      </c>
      <c r="AB542" s="59">
        <v>4703088.05</v>
      </c>
      <c r="AC542" s="59">
        <v>5293611.76</v>
      </c>
      <c r="AD542" s="59">
        <v>9720522.7400000002</v>
      </c>
      <c r="AE542" s="403">
        <v>6812892.9699999997</v>
      </c>
      <c r="AF542" s="59">
        <v>6106745</v>
      </c>
      <c r="AG542" s="59">
        <v>7409258.29</v>
      </c>
      <c r="AH542" s="59">
        <v>5917493.5499999998</v>
      </c>
      <c r="AI542" s="59">
        <v>5578170.8100000005</v>
      </c>
      <c r="AJ542" s="59">
        <v>4863011.46</v>
      </c>
      <c r="AK542" s="59">
        <v>5850053.96</v>
      </c>
      <c r="AL542" s="59">
        <v>6008163.9699999997</v>
      </c>
      <c r="AM542" s="59">
        <v>6965214.9000000004</v>
      </c>
      <c r="AN542" s="59">
        <v>5583716.7599999998</v>
      </c>
      <c r="AO542" s="59">
        <v>6712613.5800000001</v>
      </c>
      <c r="AP542" s="404">
        <v>0</v>
      </c>
      <c r="AQ542" s="397"/>
    </row>
    <row r="543" spans="1:43" s="471" customFormat="1">
      <c r="A543" s="228" t="s">
        <v>2911</v>
      </c>
      <c r="B543" s="524" t="s">
        <v>2912</v>
      </c>
      <c r="C543" s="525" t="s">
        <v>2913</v>
      </c>
      <c r="D543" s="229"/>
      <c r="E543" s="567"/>
      <c r="F543" s="491">
        <v>102233.41</v>
      </c>
      <c r="G543" s="491">
        <v>15484.67</v>
      </c>
      <c r="H543" s="473">
        <v>86748.74</v>
      </c>
      <c r="I543" s="144">
        <v>5.6022336930654646</v>
      </c>
      <c r="J543" s="568"/>
      <c r="K543" s="569"/>
      <c r="L543" s="492">
        <v>37332.58</v>
      </c>
      <c r="M543" s="475">
        <v>64900.83</v>
      </c>
      <c r="N543" s="468"/>
      <c r="O543" s="492">
        <v>19179.95</v>
      </c>
      <c r="P543" s="475">
        <v>83053.460000000006</v>
      </c>
      <c r="Q543" s="570"/>
      <c r="R543" s="469">
        <v>30944.47</v>
      </c>
      <c r="S543" s="469">
        <v>19196.97</v>
      </c>
      <c r="T543" s="232">
        <v>19816.16</v>
      </c>
      <c r="U543" s="232">
        <v>40949.53</v>
      </c>
      <c r="V543" s="232">
        <v>23505.63</v>
      </c>
      <c r="W543" s="232">
        <v>28349.360000000001</v>
      </c>
      <c r="X543" s="232">
        <v>4318.9800000000005</v>
      </c>
      <c r="Y543" s="232">
        <v>33242.26</v>
      </c>
      <c r="Z543" s="232">
        <v>28869.23</v>
      </c>
      <c r="AA543" s="232">
        <v>24648.81</v>
      </c>
      <c r="AB543" s="232">
        <v>41699.590000000004</v>
      </c>
      <c r="AC543" s="232">
        <v>37332.58</v>
      </c>
      <c r="AD543" s="232">
        <v>15484.67</v>
      </c>
      <c r="AE543" s="469">
        <v>10128.620000000001</v>
      </c>
      <c r="AF543" s="232">
        <v>11289.89</v>
      </c>
      <c r="AG543" s="232">
        <v>53544.72</v>
      </c>
      <c r="AH543" s="232">
        <v>11235.22</v>
      </c>
      <c r="AI543" s="232">
        <v>105978.83</v>
      </c>
      <c r="AJ543" s="232">
        <v>48517.78</v>
      </c>
      <c r="AK543" s="232">
        <v>20533.189999999999</v>
      </c>
      <c r="AL543" s="232">
        <v>27799.89</v>
      </c>
      <c r="AM543" s="232">
        <v>75091.900000000009</v>
      </c>
      <c r="AN543" s="232">
        <v>19179.95</v>
      </c>
      <c r="AO543" s="232">
        <v>102233.41</v>
      </c>
      <c r="AP543" s="470">
        <v>1047069.59</v>
      </c>
    </row>
    <row r="544" spans="1:43" s="471" customFormat="1" outlineLevel="2">
      <c r="A544" s="228" t="s">
        <v>2914</v>
      </c>
      <c r="B544" s="524" t="s">
        <v>2915</v>
      </c>
      <c r="C544" s="525" t="s">
        <v>2916</v>
      </c>
      <c r="D544" s="229"/>
      <c r="E544" s="567"/>
      <c r="F544" s="491">
        <v>267.10000000000002</v>
      </c>
      <c r="G544" s="491">
        <v>735.17</v>
      </c>
      <c r="H544" s="473">
        <v>-468.06999999999994</v>
      </c>
      <c r="I544" s="144">
        <v>-0.63668267203503948</v>
      </c>
      <c r="J544" s="568"/>
      <c r="K544" s="569"/>
      <c r="L544" s="492">
        <v>10.38</v>
      </c>
      <c r="M544" s="475">
        <v>256.72000000000003</v>
      </c>
      <c r="N544" s="468"/>
      <c r="O544" s="492">
        <v>668.55000000000007</v>
      </c>
      <c r="P544" s="475">
        <v>-401.45000000000005</v>
      </c>
      <c r="Q544" s="570"/>
      <c r="R544" s="469">
        <v>151.93</v>
      </c>
      <c r="S544" s="469">
        <v>0</v>
      </c>
      <c r="T544" s="232">
        <v>15603.33</v>
      </c>
      <c r="U544" s="232">
        <v>2851.16</v>
      </c>
      <c r="V544" s="232">
        <v>529.18000000000006</v>
      </c>
      <c r="W544" s="232">
        <v>168.18</v>
      </c>
      <c r="X544" s="232">
        <v>267.48</v>
      </c>
      <c r="Y544" s="232">
        <v>0</v>
      </c>
      <c r="Z544" s="232">
        <v>0</v>
      </c>
      <c r="AA544" s="232">
        <v>903.26</v>
      </c>
      <c r="AB544" s="232">
        <v>0</v>
      </c>
      <c r="AC544" s="232">
        <v>10.38</v>
      </c>
      <c r="AD544" s="232">
        <v>735.17</v>
      </c>
      <c r="AE544" s="469">
        <v>2899.83</v>
      </c>
      <c r="AF544" s="232">
        <v>0</v>
      </c>
      <c r="AG544" s="232">
        <v>660.89</v>
      </c>
      <c r="AH544" s="232">
        <v>481.02</v>
      </c>
      <c r="AI544" s="232">
        <v>1636.44</v>
      </c>
      <c r="AJ544" s="232">
        <v>458.57</v>
      </c>
      <c r="AK544" s="232">
        <v>334.08</v>
      </c>
      <c r="AL544" s="232">
        <v>2030.3300000000002</v>
      </c>
      <c r="AM544" s="232">
        <v>150</v>
      </c>
      <c r="AN544" s="232">
        <v>668.55000000000007</v>
      </c>
      <c r="AO544" s="232">
        <v>267.10000000000002</v>
      </c>
      <c r="AP544" s="470">
        <v>160.38</v>
      </c>
    </row>
    <row r="545" spans="1:43" outlineLevel="3">
      <c r="A545" s="46" t="s">
        <v>2917</v>
      </c>
      <c r="B545" s="47" t="s">
        <v>2918</v>
      </c>
      <c r="C545" s="48" t="s">
        <v>2919</v>
      </c>
      <c r="D545" s="49"/>
      <c r="E545" s="50"/>
      <c r="F545" s="397">
        <v>148356.75</v>
      </c>
      <c r="G545" s="397">
        <v>5327.96</v>
      </c>
      <c r="H545" s="59">
        <v>143028.79</v>
      </c>
      <c r="I545" s="398" t="s">
        <v>157</v>
      </c>
      <c r="J545" s="398"/>
      <c r="K545" s="399"/>
      <c r="L545" s="400">
        <v>1905.08</v>
      </c>
      <c r="M545" s="401">
        <v>146451.67000000001</v>
      </c>
      <c r="N545" s="402"/>
      <c r="O545" s="400">
        <v>4658.46</v>
      </c>
      <c r="P545" s="401">
        <v>143698.29</v>
      </c>
      <c r="R545" s="403">
        <v>5472.33</v>
      </c>
      <c r="S545" s="403">
        <v>2629.36</v>
      </c>
      <c r="T545" s="59">
        <v>14372.31</v>
      </c>
      <c r="U545" s="59">
        <v>5750.11</v>
      </c>
      <c r="V545" s="59">
        <v>18150.89</v>
      </c>
      <c r="W545" s="59">
        <v>15351.220000000001</v>
      </c>
      <c r="X545" s="59">
        <v>13817.42</v>
      </c>
      <c r="Y545" s="59">
        <v>5003.55</v>
      </c>
      <c r="Z545" s="59">
        <v>9352.75</v>
      </c>
      <c r="AA545" s="59">
        <v>14617.5</v>
      </c>
      <c r="AB545" s="59">
        <v>12712.75</v>
      </c>
      <c r="AC545" s="59">
        <v>1905.08</v>
      </c>
      <c r="AD545" s="59">
        <v>5327.96</v>
      </c>
      <c r="AE545" s="403">
        <v>8823.67</v>
      </c>
      <c r="AF545" s="59">
        <v>15040.93</v>
      </c>
      <c r="AG545" s="59">
        <v>23974.57</v>
      </c>
      <c r="AH545" s="59">
        <v>15382.87</v>
      </c>
      <c r="AI545" s="59">
        <v>6729.1900000000005</v>
      </c>
      <c r="AJ545" s="59">
        <v>151874.35</v>
      </c>
      <c r="AK545" s="59">
        <v>8426.5400000000009</v>
      </c>
      <c r="AL545" s="59">
        <v>5814.33</v>
      </c>
      <c r="AM545" s="59">
        <v>6636.47</v>
      </c>
      <c r="AN545" s="59">
        <v>4658.46</v>
      </c>
      <c r="AO545" s="59">
        <v>148356.75</v>
      </c>
      <c r="AP545" s="404">
        <v>0</v>
      </c>
      <c r="AQ545" s="397"/>
    </row>
    <row r="546" spans="1:43" outlineLevel="3">
      <c r="A546" s="46" t="s">
        <v>2920</v>
      </c>
      <c r="B546" s="47" t="s">
        <v>1424</v>
      </c>
      <c r="C546" s="48" t="s">
        <v>2921</v>
      </c>
      <c r="D546" s="49"/>
      <c r="E546" s="50"/>
      <c r="F546" s="397">
        <v>30019271.179000001</v>
      </c>
      <c r="G546" s="397">
        <v>24861939.058000006</v>
      </c>
      <c r="H546" s="59">
        <v>5157332.1209999956</v>
      </c>
      <c r="I546" s="398">
        <v>0.20743885297798137</v>
      </c>
      <c r="J546" s="398"/>
      <c r="K546" s="399"/>
      <c r="L546" s="400">
        <v>22511705.518999998</v>
      </c>
      <c r="M546" s="401">
        <v>7507565.6600000039</v>
      </c>
      <c r="N546" s="402"/>
      <c r="O546" s="400">
        <v>31232738.815000005</v>
      </c>
      <c r="P546" s="401">
        <v>-1213467.6360000037</v>
      </c>
      <c r="R546" s="403">
        <v>23448903.846999995</v>
      </c>
      <c r="S546" s="403">
        <v>20904634.843999997</v>
      </c>
      <c r="T546" s="59">
        <v>20951832.75</v>
      </c>
      <c r="U546" s="59">
        <v>21938361.169</v>
      </c>
      <c r="V546" s="59">
        <v>21632236.693999998</v>
      </c>
      <c r="W546" s="59">
        <v>21339231.403999999</v>
      </c>
      <c r="X546" s="59">
        <v>22908227.879000001</v>
      </c>
      <c r="Y546" s="59">
        <v>23584978.866999999</v>
      </c>
      <c r="Z546" s="59">
        <v>23582525.452000003</v>
      </c>
      <c r="AA546" s="59">
        <v>25185491.462000001</v>
      </c>
      <c r="AB546" s="59">
        <v>19919357.704</v>
      </c>
      <c r="AC546" s="59">
        <v>22511705.518999998</v>
      </c>
      <c r="AD546" s="59">
        <v>24861939.058000006</v>
      </c>
      <c r="AE546" s="403">
        <v>24085791.044</v>
      </c>
      <c r="AF546" s="59">
        <v>26743126.572999999</v>
      </c>
      <c r="AG546" s="59">
        <v>31465109.954999998</v>
      </c>
      <c r="AH546" s="59">
        <v>23247384.275000002</v>
      </c>
      <c r="AI546" s="59">
        <v>26424549.598999999</v>
      </c>
      <c r="AJ546" s="59">
        <v>33680954.537</v>
      </c>
      <c r="AK546" s="59">
        <v>25334084.101999998</v>
      </c>
      <c r="AL546" s="59">
        <v>28353409.002999995</v>
      </c>
      <c r="AM546" s="59">
        <v>27218725.289999999</v>
      </c>
      <c r="AN546" s="59">
        <v>31232738.815000005</v>
      </c>
      <c r="AO546" s="59">
        <v>30019271.179000001</v>
      </c>
      <c r="AP546" s="404">
        <v>1370860.13</v>
      </c>
      <c r="AQ546" s="397"/>
    </row>
    <row r="547" spans="1:43" s="471" customFormat="1">
      <c r="A547" s="228"/>
      <c r="B547" s="524"/>
      <c r="C547" s="525"/>
      <c r="D547" s="229"/>
      <c r="E547" s="567"/>
      <c r="F547" s="491"/>
      <c r="G547" s="491"/>
      <c r="H547" s="473">
        <v>0</v>
      </c>
      <c r="I547" s="144">
        <v>0</v>
      </c>
      <c r="J547" s="568"/>
      <c r="K547" s="569"/>
      <c r="L547" s="492"/>
      <c r="M547" s="475">
        <v>0</v>
      </c>
      <c r="N547" s="468"/>
      <c r="O547" s="492"/>
      <c r="P547" s="475">
        <v>0</v>
      </c>
      <c r="Q547" s="570"/>
      <c r="R547" s="469"/>
      <c r="S547" s="469"/>
      <c r="T547" s="232"/>
      <c r="U547" s="232"/>
      <c r="V547" s="232"/>
      <c r="W547" s="232"/>
      <c r="X547" s="232"/>
      <c r="Y547" s="232"/>
      <c r="Z547" s="232"/>
      <c r="AA547" s="232"/>
      <c r="AB547" s="232"/>
      <c r="AC547" s="232"/>
      <c r="AD547" s="232"/>
      <c r="AE547" s="469"/>
      <c r="AF547" s="232"/>
      <c r="AG547" s="232"/>
      <c r="AH547" s="232"/>
      <c r="AI547" s="232"/>
      <c r="AJ547" s="232"/>
      <c r="AK547" s="232"/>
      <c r="AL547" s="232"/>
      <c r="AM547" s="232"/>
      <c r="AN547" s="232"/>
      <c r="AO547" s="232"/>
      <c r="AP547" s="470"/>
    </row>
    <row r="548" spans="1:43" s="471" customFormat="1" outlineLevel="2">
      <c r="A548" s="228" t="s">
        <v>2922</v>
      </c>
      <c r="B548" s="524" t="s">
        <v>2923</v>
      </c>
      <c r="C548" s="525" t="s">
        <v>2924</v>
      </c>
      <c r="D548" s="229"/>
      <c r="E548" s="567"/>
      <c r="F548" s="491">
        <v>31715416.719999999</v>
      </c>
      <c r="G548" s="491">
        <v>30240990.530000001</v>
      </c>
      <c r="H548" s="473">
        <v>1474426.1899999976</v>
      </c>
      <c r="I548" s="144">
        <v>4.8755882798789979E-2</v>
      </c>
      <c r="J548" s="568"/>
      <c r="K548" s="569"/>
      <c r="L548" s="492">
        <v>30326434.829999998</v>
      </c>
      <c r="M548" s="475">
        <v>1388981.8900000006</v>
      </c>
      <c r="N548" s="468"/>
      <c r="O548" s="492">
        <v>31486449.300000001</v>
      </c>
      <c r="P548" s="475">
        <v>228967.41999999806</v>
      </c>
      <c r="Q548" s="570"/>
      <c r="R548" s="469">
        <v>30249778.18</v>
      </c>
      <c r="S548" s="469">
        <v>30931508.829999998</v>
      </c>
      <c r="T548" s="232">
        <v>31065616.300000001</v>
      </c>
      <c r="U548" s="232">
        <v>30556723.02</v>
      </c>
      <c r="V548" s="232">
        <v>30642325.350000001</v>
      </c>
      <c r="W548" s="232">
        <v>30868126.109999999</v>
      </c>
      <c r="X548" s="232">
        <v>30903942.73</v>
      </c>
      <c r="Y548" s="232">
        <v>30557404.129999999</v>
      </c>
      <c r="Z548" s="232">
        <v>30457286.91</v>
      </c>
      <c r="AA548" s="232">
        <v>30381087.07</v>
      </c>
      <c r="AB548" s="232">
        <v>30375543.449999999</v>
      </c>
      <c r="AC548" s="232">
        <v>30326434.829999998</v>
      </c>
      <c r="AD548" s="232">
        <v>30240990.530000001</v>
      </c>
      <c r="AE548" s="469">
        <v>30115693.82</v>
      </c>
      <c r="AF548" s="232">
        <v>30166572.399999999</v>
      </c>
      <c r="AG548" s="232">
        <v>30627753.120000001</v>
      </c>
      <c r="AH548" s="232">
        <v>30629693.09</v>
      </c>
      <c r="AI548" s="232">
        <v>30755561.66</v>
      </c>
      <c r="AJ548" s="232">
        <v>30739910.859999999</v>
      </c>
      <c r="AK548" s="232">
        <v>31003770.129999999</v>
      </c>
      <c r="AL548" s="232">
        <v>31226201.399999999</v>
      </c>
      <c r="AM548" s="232">
        <v>31400128.82</v>
      </c>
      <c r="AN548" s="232">
        <v>31486449.300000001</v>
      </c>
      <c r="AO548" s="232">
        <v>31715416.719999999</v>
      </c>
      <c r="AP548" s="470">
        <v>31927129.07</v>
      </c>
    </row>
    <row r="549" spans="1:43" outlineLevel="3">
      <c r="A549" s="46" t="s">
        <v>2925</v>
      </c>
      <c r="B549" s="47" t="s">
        <v>2926</v>
      </c>
      <c r="C549" s="48" t="s">
        <v>2927</v>
      </c>
      <c r="D549" s="49"/>
      <c r="E549" s="50"/>
      <c r="F549" s="397">
        <v>393502.59</v>
      </c>
      <c r="G549" s="397">
        <v>532907.43000000005</v>
      </c>
      <c r="H549" s="59">
        <v>-139404.84000000003</v>
      </c>
      <c r="I549" s="398">
        <v>-0.26159297497503464</v>
      </c>
      <c r="J549" s="398"/>
      <c r="K549" s="399"/>
      <c r="L549" s="400">
        <v>510165.72000000003</v>
      </c>
      <c r="M549" s="401">
        <v>-116663.13</v>
      </c>
      <c r="N549" s="402"/>
      <c r="O549" s="400">
        <v>494347.39</v>
      </c>
      <c r="P549" s="401">
        <v>-100844.79999999999</v>
      </c>
      <c r="R549" s="403">
        <v>704024.53</v>
      </c>
      <c r="S549" s="403">
        <v>704024.53</v>
      </c>
      <c r="T549" s="59">
        <v>704024.53</v>
      </c>
      <c r="U549" s="59">
        <v>704024.53</v>
      </c>
      <c r="V549" s="59">
        <v>704024.53</v>
      </c>
      <c r="W549" s="59">
        <v>745163.73</v>
      </c>
      <c r="X549" s="59">
        <v>745163.73</v>
      </c>
      <c r="Y549" s="59">
        <v>484292.08</v>
      </c>
      <c r="Z549" s="59">
        <v>484292.08</v>
      </c>
      <c r="AA549" s="59">
        <v>484292.08</v>
      </c>
      <c r="AB549" s="59">
        <v>484292.08</v>
      </c>
      <c r="AC549" s="59">
        <v>510165.72000000003</v>
      </c>
      <c r="AD549" s="59">
        <v>532907.43000000005</v>
      </c>
      <c r="AE549" s="403">
        <v>597629.18000000005</v>
      </c>
      <c r="AF549" s="59">
        <v>611202.07999999996</v>
      </c>
      <c r="AG549" s="59">
        <v>586279.66</v>
      </c>
      <c r="AH549" s="59">
        <v>597083.04</v>
      </c>
      <c r="AI549" s="59">
        <v>623192.32000000007</v>
      </c>
      <c r="AJ549" s="59">
        <v>619704.38</v>
      </c>
      <c r="AK549" s="59">
        <v>495935.42</v>
      </c>
      <c r="AL549" s="59">
        <v>455935.43</v>
      </c>
      <c r="AM549" s="59">
        <v>475946.54000000004</v>
      </c>
      <c r="AN549" s="59">
        <v>494347.39</v>
      </c>
      <c r="AO549" s="59">
        <v>393502.59</v>
      </c>
      <c r="AP549" s="404">
        <v>383769.85000000003</v>
      </c>
      <c r="AQ549" s="397"/>
    </row>
    <row r="550" spans="1:43" outlineLevel="3">
      <c r="A550" s="46" t="s">
        <v>2928</v>
      </c>
      <c r="B550" s="47" t="s">
        <v>1426</v>
      </c>
      <c r="C550" s="48" t="s">
        <v>2929</v>
      </c>
      <c r="D550" s="49"/>
      <c r="E550" s="50"/>
      <c r="F550" s="397">
        <v>32108919.309999999</v>
      </c>
      <c r="G550" s="397">
        <v>30773897.960000001</v>
      </c>
      <c r="H550" s="59">
        <v>1335021.3499999978</v>
      </c>
      <c r="I550" s="398">
        <v>4.3381613591338422E-2</v>
      </c>
      <c r="J550" s="398"/>
      <c r="K550" s="399"/>
      <c r="L550" s="400">
        <v>30836600.549999997</v>
      </c>
      <c r="M550" s="401">
        <v>1272318.7600000016</v>
      </c>
      <c r="N550" s="402"/>
      <c r="O550" s="400">
        <v>31980796.690000001</v>
      </c>
      <c r="P550" s="401">
        <v>128122.61999999732</v>
      </c>
      <c r="R550" s="403">
        <v>30953802.710000001</v>
      </c>
      <c r="S550" s="403">
        <v>31635533.359999999</v>
      </c>
      <c r="T550" s="59">
        <v>31769640.830000002</v>
      </c>
      <c r="U550" s="59">
        <v>31260747.550000001</v>
      </c>
      <c r="V550" s="59">
        <v>31346349.880000003</v>
      </c>
      <c r="W550" s="59">
        <v>31613289.84</v>
      </c>
      <c r="X550" s="59">
        <v>31649106.460000001</v>
      </c>
      <c r="Y550" s="59">
        <v>31041696.209999997</v>
      </c>
      <c r="Z550" s="59">
        <v>30941578.989999998</v>
      </c>
      <c r="AA550" s="59">
        <v>30865379.149999999</v>
      </c>
      <c r="AB550" s="59">
        <v>30859835.529999997</v>
      </c>
      <c r="AC550" s="59">
        <v>30836600.549999997</v>
      </c>
      <c r="AD550" s="59">
        <v>30773897.960000001</v>
      </c>
      <c r="AE550" s="403">
        <v>30713323</v>
      </c>
      <c r="AF550" s="59">
        <v>30777774.479999997</v>
      </c>
      <c r="AG550" s="59">
        <v>31214032.780000001</v>
      </c>
      <c r="AH550" s="59">
        <v>31226776.129999999</v>
      </c>
      <c r="AI550" s="59">
        <v>31378753.98</v>
      </c>
      <c r="AJ550" s="59">
        <v>31359615.239999998</v>
      </c>
      <c r="AK550" s="59">
        <v>31499705.550000001</v>
      </c>
      <c r="AL550" s="59">
        <v>31682136.829999998</v>
      </c>
      <c r="AM550" s="59">
        <v>31876075.359999999</v>
      </c>
      <c r="AN550" s="59">
        <v>31980796.690000001</v>
      </c>
      <c r="AO550" s="59">
        <v>32108919.309999999</v>
      </c>
      <c r="AP550" s="404">
        <v>32310898.920000002</v>
      </c>
      <c r="AQ550" s="397"/>
    </row>
    <row r="551" spans="1:43" outlineLevel="3">
      <c r="A551" s="46"/>
      <c r="B551" s="47"/>
      <c r="C551" s="48"/>
      <c r="D551" s="49"/>
      <c r="E551" s="50"/>
      <c r="F551" s="397"/>
      <c r="G551" s="397"/>
      <c r="H551" s="59">
        <v>0</v>
      </c>
      <c r="I551" s="398">
        <v>0</v>
      </c>
      <c r="J551" s="398"/>
      <c r="K551" s="399"/>
      <c r="L551" s="400"/>
      <c r="M551" s="401">
        <v>0</v>
      </c>
      <c r="N551" s="402"/>
      <c r="O551" s="400"/>
      <c r="P551" s="401">
        <v>0</v>
      </c>
      <c r="R551" s="403"/>
      <c r="S551" s="403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403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404"/>
      <c r="AQ551" s="397"/>
    </row>
    <row r="552" spans="1:43" outlineLevel="3">
      <c r="A552" s="46" t="s">
        <v>2930</v>
      </c>
      <c r="B552" s="47" t="s">
        <v>2931</v>
      </c>
      <c r="C552" s="48" t="s">
        <v>2932</v>
      </c>
      <c r="D552" s="49"/>
      <c r="E552" s="50"/>
      <c r="F552" s="397">
        <v>-15847273.306</v>
      </c>
      <c r="G552" s="397">
        <v>842815.47400000005</v>
      </c>
      <c r="H552" s="59">
        <v>-16690088.779999999</v>
      </c>
      <c r="I552" s="398" t="s">
        <v>157</v>
      </c>
      <c r="J552" s="398"/>
      <c r="K552" s="399"/>
      <c r="L552" s="400">
        <v>-6656363.7759999996</v>
      </c>
      <c r="M552" s="401">
        <v>-9190909.5300000012</v>
      </c>
      <c r="N552" s="402"/>
      <c r="O552" s="400">
        <v>-10733649.296</v>
      </c>
      <c r="P552" s="401">
        <v>-5113624.01</v>
      </c>
      <c r="R552" s="403">
        <v>-1477791.656</v>
      </c>
      <c r="S552" s="403">
        <v>-2124972.7990000001</v>
      </c>
      <c r="T552" s="59">
        <v>-3225867.1919999998</v>
      </c>
      <c r="U552" s="59">
        <v>-3550114.0260000001</v>
      </c>
      <c r="V552" s="59">
        <v>-5334321.676</v>
      </c>
      <c r="W552" s="59">
        <v>-4576904.0360000003</v>
      </c>
      <c r="X552" s="59">
        <v>-2498833.375</v>
      </c>
      <c r="Y552" s="59">
        <v>-4525563.9060000004</v>
      </c>
      <c r="Z552" s="59">
        <v>-5542187.2860000003</v>
      </c>
      <c r="AA552" s="59">
        <v>1120417.325</v>
      </c>
      <c r="AB552" s="59">
        <v>-6073847.676</v>
      </c>
      <c r="AC552" s="59">
        <v>-6656363.7759999996</v>
      </c>
      <c r="AD552" s="59">
        <v>842815.47400000005</v>
      </c>
      <c r="AE552" s="403">
        <v>-8475739.0289999992</v>
      </c>
      <c r="AF552" s="59">
        <v>-20888534.605999999</v>
      </c>
      <c r="AG552" s="59">
        <v>-4291688.4160000002</v>
      </c>
      <c r="AH552" s="59">
        <v>-3443486.7960000001</v>
      </c>
      <c r="AI552" s="59">
        <v>-2893296.6359999999</v>
      </c>
      <c r="AJ552" s="59">
        <v>-1574159.0209999999</v>
      </c>
      <c r="AK552" s="59">
        <v>-4706849.1409999998</v>
      </c>
      <c r="AL552" s="59">
        <v>-16618286.947000001</v>
      </c>
      <c r="AM552" s="59">
        <v>-8373433.6780000003</v>
      </c>
      <c r="AN552" s="59">
        <v>-10733649.296</v>
      </c>
      <c r="AO552" s="59">
        <v>-15847273.306</v>
      </c>
      <c r="AP552" s="404">
        <v>-15847273.306</v>
      </c>
      <c r="AQ552" s="397"/>
    </row>
    <row r="553" spans="1:43" outlineLevel="3">
      <c r="A553" s="46" t="s">
        <v>2933</v>
      </c>
      <c r="B553" s="47" t="s">
        <v>2934</v>
      </c>
      <c r="C553" s="48" t="s">
        <v>2935</v>
      </c>
      <c r="D553" s="49"/>
      <c r="E553" s="50"/>
      <c r="F553" s="397">
        <v>0.04</v>
      </c>
      <c r="G553" s="397">
        <v>0.04</v>
      </c>
      <c r="H553" s="59">
        <v>0</v>
      </c>
      <c r="I553" s="398">
        <v>0</v>
      </c>
      <c r="J553" s="398"/>
      <c r="K553" s="399"/>
      <c r="L553" s="400">
        <v>0.04</v>
      </c>
      <c r="M553" s="401">
        <v>0</v>
      </c>
      <c r="N553" s="402"/>
      <c r="O553" s="400">
        <v>0.04</v>
      </c>
      <c r="P553" s="401">
        <v>0</v>
      </c>
      <c r="R553" s="403">
        <v>0.04</v>
      </c>
      <c r="S553" s="403">
        <v>0.04</v>
      </c>
      <c r="T553" s="59">
        <v>0.04</v>
      </c>
      <c r="U553" s="59">
        <v>0.04</v>
      </c>
      <c r="V553" s="59">
        <v>0.04</v>
      </c>
      <c r="W553" s="59">
        <v>0.04</v>
      </c>
      <c r="X553" s="59">
        <v>0.04</v>
      </c>
      <c r="Y553" s="59">
        <v>0.04</v>
      </c>
      <c r="Z553" s="59">
        <v>0.04</v>
      </c>
      <c r="AA553" s="59">
        <v>0.04</v>
      </c>
      <c r="AB553" s="59">
        <v>0.04</v>
      </c>
      <c r="AC553" s="59">
        <v>0.04</v>
      </c>
      <c r="AD553" s="59">
        <v>0.04</v>
      </c>
      <c r="AE553" s="403">
        <v>0.04</v>
      </c>
      <c r="AF553" s="59">
        <v>0.04</v>
      </c>
      <c r="AG553" s="59">
        <v>0.04</v>
      </c>
      <c r="AH553" s="59">
        <v>0.04</v>
      </c>
      <c r="AI553" s="59">
        <v>0.04</v>
      </c>
      <c r="AJ553" s="59">
        <v>0.04</v>
      </c>
      <c r="AK553" s="59">
        <v>0.04</v>
      </c>
      <c r="AL553" s="59">
        <v>0.04</v>
      </c>
      <c r="AM553" s="59">
        <v>0.04</v>
      </c>
      <c r="AN553" s="59">
        <v>0.04</v>
      </c>
      <c r="AO553" s="59">
        <v>0.04</v>
      </c>
      <c r="AP553" s="404">
        <v>0.04</v>
      </c>
      <c r="AQ553" s="397"/>
    </row>
    <row r="554" spans="1:43" outlineLevel="3">
      <c r="A554" s="46" t="s">
        <v>2936</v>
      </c>
      <c r="B554" s="47" t="s">
        <v>2937</v>
      </c>
      <c r="C554" s="48" t="s">
        <v>2935</v>
      </c>
      <c r="D554" s="49"/>
      <c r="E554" s="50"/>
      <c r="F554" s="397">
        <v>-1</v>
      </c>
      <c r="G554" s="397">
        <v>-1</v>
      </c>
      <c r="H554" s="59">
        <v>0</v>
      </c>
      <c r="I554" s="398">
        <v>0</v>
      </c>
      <c r="J554" s="398"/>
      <c r="K554" s="399"/>
      <c r="L554" s="400">
        <v>-1</v>
      </c>
      <c r="M554" s="401">
        <v>0</v>
      </c>
      <c r="N554" s="402"/>
      <c r="O554" s="400">
        <v>-1</v>
      </c>
      <c r="P554" s="401">
        <v>0</v>
      </c>
      <c r="R554" s="403">
        <v>-1</v>
      </c>
      <c r="S554" s="403">
        <v>-1</v>
      </c>
      <c r="T554" s="59">
        <v>-1</v>
      </c>
      <c r="U554" s="59">
        <v>-1</v>
      </c>
      <c r="V554" s="59">
        <v>-1</v>
      </c>
      <c r="W554" s="59">
        <v>-1</v>
      </c>
      <c r="X554" s="59">
        <v>-1</v>
      </c>
      <c r="Y554" s="59">
        <v>-1</v>
      </c>
      <c r="Z554" s="59">
        <v>-1</v>
      </c>
      <c r="AA554" s="59">
        <v>-1</v>
      </c>
      <c r="AB554" s="59">
        <v>-1</v>
      </c>
      <c r="AC554" s="59">
        <v>-1</v>
      </c>
      <c r="AD554" s="59">
        <v>-1</v>
      </c>
      <c r="AE554" s="403">
        <v>-1</v>
      </c>
      <c r="AF554" s="59">
        <v>-1</v>
      </c>
      <c r="AG554" s="59">
        <v>-1</v>
      </c>
      <c r="AH554" s="59">
        <v>-1</v>
      </c>
      <c r="AI554" s="59">
        <v>-1</v>
      </c>
      <c r="AJ554" s="59">
        <v>-1</v>
      </c>
      <c r="AK554" s="59">
        <v>-1</v>
      </c>
      <c r="AL554" s="59">
        <v>-1</v>
      </c>
      <c r="AM554" s="59">
        <v>-1</v>
      </c>
      <c r="AN554" s="59">
        <v>-1</v>
      </c>
      <c r="AO554" s="59">
        <v>-1</v>
      </c>
      <c r="AP554" s="404">
        <v>-1</v>
      </c>
      <c r="AQ554" s="397"/>
    </row>
    <row r="555" spans="1:43" outlineLevel="3">
      <c r="A555" s="46" t="s">
        <v>2938</v>
      </c>
      <c r="B555" s="47" t="s">
        <v>2939</v>
      </c>
      <c r="C555" s="48" t="s">
        <v>2935</v>
      </c>
      <c r="D555" s="49"/>
      <c r="E555" s="50"/>
      <c r="F555" s="397">
        <v>-917884.09</v>
      </c>
      <c r="G555" s="397">
        <v>-917884.09</v>
      </c>
      <c r="H555" s="59">
        <v>0</v>
      </c>
      <c r="I555" s="398">
        <v>0</v>
      </c>
      <c r="J555" s="398"/>
      <c r="K555" s="399"/>
      <c r="L555" s="400">
        <v>-917884.09</v>
      </c>
      <c r="M555" s="401">
        <v>0</v>
      </c>
      <c r="N555" s="402"/>
      <c r="O555" s="400">
        <v>-917884.09</v>
      </c>
      <c r="P555" s="401">
        <v>0</v>
      </c>
      <c r="R555" s="403">
        <v>-917884.09</v>
      </c>
      <c r="S555" s="403">
        <v>-917884.09</v>
      </c>
      <c r="T555" s="59">
        <v>-917884.09</v>
      </c>
      <c r="U555" s="59">
        <v>-917884.09</v>
      </c>
      <c r="V555" s="59">
        <v>-917884.09</v>
      </c>
      <c r="W555" s="59">
        <v>-917884.09</v>
      </c>
      <c r="X555" s="59">
        <v>-917884.09</v>
      </c>
      <c r="Y555" s="59">
        <v>-917884.09</v>
      </c>
      <c r="Z555" s="59">
        <v>-917884.09</v>
      </c>
      <c r="AA555" s="59">
        <v>-917884.09</v>
      </c>
      <c r="AB555" s="59">
        <v>-917884.09</v>
      </c>
      <c r="AC555" s="59">
        <v>-917884.09</v>
      </c>
      <c r="AD555" s="59">
        <v>-917884.09</v>
      </c>
      <c r="AE555" s="403">
        <v>-917884.09</v>
      </c>
      <c r="AF555" s="59">
        <v>-917884.09</v>
      </c>
      <c r="AG555" s="59">
        <v>-917884.09</v>
      </c>
      <c r="AH555" s="59">
        <v>-917884.09</v>
      </c>
      <c r="AI555" s="59">
        <v>-917884.09</v>
      </c>
      <c r="AJ555" s="59">
        <v>-917884.09</v>
      </c>
      <c r="AK555" s="59">
        <v>-917884.09</v>
      </c>
      <c r="AL555" s="59">
        <v>-917884.09</v>
      </c>
      <c r="AM555" s="59">
        <v>-917884.09</v>
      </c>
      <c r="AN555" s="59">
        <v>-917884.09</v>
      </c>
      <c r="AO555" s="59">
        <v>-917884.09</v>
      </c>
      <c r="AP555" s="404">
        <v>-917884.09</v>
      </c>
      <c r="AQ555" s="397"/>
    </row>
    <row r="556" spans="1:43" outlineLevel="3">
      <c r="A556" s="46" t="s">
        <v>2940</v>
      </c>
      <c r="B556" s="47" t="s">
        <v>2941</v>
      </c>
      <c r="C556" s="48" t="s">
        <v>2935</v>
      </c>
      <c r="D556" s="49"/>
      <c r="E556" s="50"/>
      <c r="F556" s="397">
        <v>-327213.92</v>
      </c>
      <c r="G556" s="397">
        <v>-327213.92</v>
      </c>
      <c r="H556" s="59">
        <v>0</v>
      </c>
      <c r="I556" s="398">
        <v>0</v>
      </c>
      <c r="J556" s="398"/>
      <c r="K556" s="399"/>
      <c r="L556" s="400">
        <v>-327213.92</v>
      </c>
      <c r="M556" s="401">
        <v>0</v>
      </c>
      <c r="N556" s="402"/>
      <c r="O556" s="400">
        <v>-327213.92</v>
      </c>
      <c r="P556" s="401">
        <v>0</v>
      </c>
      <c r="R556" s="403">
        <v>-363467.96</v>
      </c>
      <c r="S556" s="403">
        <v>-363467.96</v>
      </c>
      <c r="T556" s="59">
        <v>-363467.96</v>
      </c>
      <c r="U556" s="59">
        <v>-363467.96</v>
      </c>
      <c r="V556" s="59">
        <v>-363467.96</v>
      </c>
      <c r="W556" s="59">
        <v>-363467.96</v>
      </c>
      <c r="X556" s="59">
        <v>-363467.96</v>
      </c>
      <c r="Y556" s="59">
        <v>-363467.96</v>
      </c>
      <c r="Z556" s="59">
        <v>-363467.96</v>
      </c>
      <c r="AA556" s="59">
        <v>-327213.92</v>
      </c>
      <c r="AB556" s="59">
        <v>-327213.92</v>
      </c>
      <c r="AC556" s="59">
        <v>-327213.92</v>
      </c>
      <c r="AD556" s="59">
        <v>-327213.92</v>
      </c>
      <c r="AE556" s="403">
        <v>-327213.92</v>
      </c>
      <c r="AF556" s="59">
        <v>-327213.92</v>
      </c>
      <c r="AG556" s="59">
        <v>-327213.92</v>
      </c>
      <c r="AH556" s="59">
        <v>-327213.92</v>
      </c>
      <c r="AI556" s="59">
        <v>-327213.92</v>
      </c>
      <c r="AJ556" s="59">
        <v>-327213.92</v>
      </c>
      <c r="AK556" s="59">
        <v>-327213.92</v>
      </c>
      <c r="AL556" s="59">
        <v>-327213.92</v>
      </c>
      <c r="AM556" s="59">
        <v>-327213.92</v>
      </c>
      <c r="AN556" s="59">
        <v>-327213.92</v>
      </c>
      <c r="AO556" s="59">
        <v>-327213.92</v>
      </c>
      <c r="AP556" s="404">
        <v>-327213.92</v>
      </c>
      <c r="AQ556" s="397"/>
    </row>
    <row r="557" spans="1:43" outlineLevel="3">
      <c r="A557" s="46" t="s">
        <v>2942</v>
      </c>
      <c r="B557" s="47" t="s">
        <v>2943</v>
      </c>
      <c r="C557" s="48" t="s">
        <v>2935</v>
      </c>
      <c r="D557" s="49"/>
      <c r="E557" s="50"/>
      <c r="F557" s="397">
        <v>-1422415.54</v>
      </c>
      <c r="G557" s="397">
        <v>-1422415.54</v>
      </c>
      <c r="H557" s="59">
        <v>0</v>
      </c>
      <c r="I557" s="398">
        <v>0</v>
      </c>
      <c r="J557" s="398"/>
      <c r="K557" s="399"/>
      <c r="L557" s="400">
        <v>-1422415.54</v>
      </c>
      <c r="M557" s="401">
        <v>0</v>
      </c>
      <c r="N557" s="402"/>
      <c r="O557" s="400">
        <v>-1422415.54</v>
      </c>
      <c r="P557" s="401">
        <v>0</v>
      </c>
      <c r="R557" s="403">
        <v>603781.75</v>
      </c>
      <c r="S557" s="403">
        <v>603781.75</v>
      </c>
      <c r="T557" s="59">
        <v>603781.75</v>
      </c>
      <c r="U557" s="59">
        <v>937578.82000000007</v>
      </c>
      <c r="V557" s="59">
        <v>186258.59</v>
      </c>
      <c r="W557" s="59">
        <v>-399451.10000000003</v>
      </c>
      <c r="X557" s="59">
        <v>-268845.05</v>
      </c>
      <c r="Y557" s="59">
        <v>-1194608.08</v>
      </c>
      <c r="Z557" s="59">
        <v>-1071995.3700000001</v>
      </c>
      <c r="AA557" s="59">
        <v>-1422415.54</v>
      </c>
      <c r="AB557" s="59">
        <v>-1422415.54</v>
      </c>
      <c r="AC557" s="59">
        <v>-1422415.54</v>
      </c>
      <c r="AD557" s="59">
        <v>-1422415.54</v>
      </c>
      <c r="AE557" s="403">
        <v>-1422415.54</v>
      </c>
      <c r="AF557" s="59">
        <v>-1422415.54</v>
      </c>
      <c r="AG557" s="59">
        <v>-1422415.54</v>
      </c>
      <c r="AH557" s="59">
        <v>-1422415.54</v>
      </c>
      <c r="AI557" s="59">
        <v>-1422415.54</v>
      </c>
      <c r="AJ557" s="59">
        <v>-1422415.54</v>
      </c>
      <c r="AK557" s="59">
        <v>-1422415.54</v>
      </c>
      <c r="AL557" s="59">
        <v>-1422415.54</v>
      </c>
      <c r="AM557" s="59">
        <v>-1422415.54</v>
      </c>
      <c r="AN557" s="59">
        <v>-1422415.54</v>
      </c>
      <c r="AO557" s="59">
        <v>-1422415.54</v>
      </c>
      <c r="AP557" s="404">
        <v>-1422415.54</v>
      </c>
      <c r="AQ557" s="397"/>
    </row>
    <row r="558" spans="1:43" outlineLevel="3">
      <c r="A558" s="46" t="s">
        <v>2944</v>
      </c>
      <c r="B558" s="47" t="s">
        <v>2945</v>
      </c>
      <c r="C558" s="48" t="s">
        <v>2935</v>
      </c>
      <c r="D558" s="49"/>
      <c r="E558" s="50"/>
      <c r="F558" s="397">
        <v>1994497.46</v>
      </c>
      <c r="G558" s="397">
        <v>2248923.29</v>
      </c>
      <c r="H558" s="59">
        <v>-254425.83000000007</v>
      </c>
      <c r="I558" s="398">
        <v>-0.11313228473880052</v>
      </c>
      <c r="J558" s="398"/>
      <c r="K558" s="399"/>
      <c r="L558" s="400">
        <v>2271223.29</v>
      </c>
      <c r="M558" s="401">
        <v>-276725.83000000007</v>
      </c>
      <c r="N558" s="402"/>
      <c r="O558" s="400">
        <v>1999384.08</v>
      </c>
      <c r="P558" s="401">
        <v>-4886.6200000001118</v>
      </c>
      <c r="R558" s="403">
        <v>0</v>
      </c>
      <c r="S558" s="403">
        <v>0</v>
      </c>
      <c r="T558" s="59">
        <v>0</v>
      </c>
      <c r="U558" s="59">
        <v>0</v>
      </c>
      <c r="V558" s="59">
        <v>0</v>
      </c>
      <c r="W558" s="59">
        <v>0</v>
      </c>
      <c r="X558" s="59">
        <v>0</v>
      </c>
      <c r="Y558" s="59">
        <v>0</v>
      </c>
      <c r="Z558" s="59">
        <v>0</v>
      </c>
      <c r="AA558" s="59">
        <v>0</v>
      </c>
      <c r="AB558" s="59">
        <v>-1282576.6400000001</v>
      </c>
      <c r="AC558" s="59">
        <v>2271223.29</v>
      </c>
      <c r="AD558" s="59">
        <v>2248923.29</v>
      </c>
      <c r="AE558" s="403">
        <v>2248923.29</v>
      </c>
      <c r="AF558" s="59">
        <v>2251424.0299999998</v>
      </c>
      <c r="AG558" s="59">
        <v>2094986.49</v>
      </c>
      <c r="AH558" s="59">
        <v>1978660.79</v>
      </c>
      <c r="AI558" s="59">
        <v>1982440.65</v>
      </c>
      <c r="AJ558" s="59">
        <v>1984130.47</v>
      </c>
      <c r="AK558" s="59">
        <v>1980249.67</v>
      </c>
      <c r="AL558" s="59">
        <v>1976627.27</v>
      </c>
      <c r="AM558" s="59">
        <v>2000223.97</v>
      </c>
      <c r="AN558" s="59">
        <v>1999384.08</v>
      </c>
      <c r="AO558" s="59">
        <v>1994497.46</v>
      </c>
      <c r="AP558" s="404">
        <v>1994497.46</v>
      </c>
      <c r="AQ558" s="397"/>
    </row>
    <row r="559" spans="1:43" outlineLevel="3">
      <c r="A559" s="46" t="s">
        <v>2946</v>
      </c>
      <c r="B559" s="47" t="s">
        <v>2947</v>
      </c>
      <c r="C559" s="48" t="s">
        <v>2935</v>
      </c>
      <c r="D559" s="49"/>
      <c r="E559" s="50"/>
      <c r="F559" s="397">
        <v>-169574.17</v>
      </c>
      <c r="G559" s="397">
        <v>0</v>
      </c>
      <c r="H559" s="59">
        <v>-169574.17</v>
      </c>
      <c r="I559" s="398" t="s">
        <v>157</v>
      </c>
      <c r="J559" s="398"/>
      <c r="K559" s="399"/>
      <c r="L559" s="400">
        <v>0</v>
      </c>
      <c r="M559" s="401">
        <v>-169574.17</v>
      </c>
      <c r="N559" s="402"/>
      <c r="O559" s="400">
        <v>-3805957.41</v>
      </c>
      <c r="P559" s="401">
        <v>3636383.24</v>
      </c>
      <c r="R559" s="403">
        <v>0</v>
      </c>
      <c r="S559" s="403">
        <v>0</v>
      </c>
      <c r="T559" s="59">
        <v>0</v>
      </c>
      <c r="U559" s="59">
        <v>0</v>
      </c>
      <c r="V559" s="59">
        <v>0</v>
      </c>
      <c r="W559" s="59">
        <v>0</v>
      </c>
      <c r="X559" s="59">
        <v>0</v>
      </c>
      <c r="Y559" s="59">
        <v>0</v>
      </c>
      <c r="Z559" s="59">
        <v>0</v>
      </c>
      <c r="AA559" s="59">
        <v>0</v>
      </c>
      <c r="AB559" s="59">
        <v>0</v>
      </c>
      <c r="AC559" s="59">
        <v>0</v>
      </c>
      <c r="AD559" s="59">
        <v>0</v>
      </c>
      <c r="AE559" s="403">
        <v>0</v>
      </c>
      <c r="AF559" s="59">
        <v>191471.30000000002</v>
      </c>
      <c r="AG559" s="59">
        <v>41035.090000000004</v>
      </c>
      <c r="AH559" s="59">
        <v>-388751.55</v>
      </c>
      <c r="AI559" s="59">
        <v>-569085.87</v>
      </c>
      <c r="AJ559" s="59">
        <v>-585764.02</v>
      </c>
      <c r="AK559" s="59">
        <v>-685713.04</v>
      </c>
      <c r="AL559" s="59">
        <v>-3354804.32</v>
      </c>
      <c r="AM559" s="59">
        <v>-3222230.45</v>
      </c>
      <c r="AN559" s="59">
        <v>-3805957.41</v>
      </c>
      <c r="AO559" s="59">
        <v>-169574.17</v>
      </c>
      <c r="AP559" s="404">
        <v>-169574.17</v>
      </c>
      <c r="AQ559" s="397"/>
    </row>
    <row r="560" spans="1:43" outlineLevel="3">
      <c r="A560" s="46" t="s">
        <v>2948</v>
      </c>
      <c r="B560" s="47" t="s">
        <v>2949</v>
      </c>
      <c r="C560" s="48" t="s">
        <v>2950</v>
      </c>
      <c r="D560" s="49"/>
      <c r="E560" s="50"/>
      <c r="F560" s="397">
        <v>-49346</v>
      </c>
      <c r="G560" s="397">
        <v>-49346</v>
      </c>
      <c r="H560" s="59">
        <v>0</v>
      </c>
      <c r="I560" s="398">
        <v>0</v>
      </c>
      <c r="J560" s="398"/>
      <c r="K560" s="399"/>
      <c r="L560" s="400">
        <v>-49346</v>
      </c>
      <c r="M560" s="401">
        <v>0</v>
      </c>
      <c r="N560" s="402"/>
      <c r="O560" s="400">
        <v>-49346</v>
      </c>
      <c r="P560" s="401">
        <v>0</v>
      </c>
      <c r="R560" s="403">
        <v>-49346</v>
      </c>
      <c r="S560" s="403">
        <v>-49346</v>
      </c>
      <c r="T560" s="59">
        <v>-49346</v>
      </c>
      <c r="U560" s="59">
        <v>-49346</v>
      </c>
      <c r="V560" s="59">
        <v>-49346</v>
      </c>
      <c r="W560" s="59">
        <v>-49346</v>
      </c>
      <c r="X560" s="59">
        <v>-49346</v>
      </c>
      <c r="Y560" s="59">
        <v>-49346</v>
      </c>
      <c r="Z560" s="59">
        <v>-49346</v>
      </c>
      <c r="AA560" s="59">
        <v>-49346</v>
      </c>
      <c r="AB560" s="59">
        <v>-49346</v>
      </c>
      <c r="AC560" s="59">
        <v>-49346</v>
      </c>
      <c r="AD560" s="59">
        <v>-49346</v>
      </c>
      <c r="AE560" s="403">
        <v>-49346</v>
      </c>
      <c r="AF560" s="59">
        <v>-49346</v>
      </c>
      <c r="AG560" s="59">
        <v>-49346</v>
      </c>
      <c r="AH560" s="59">
        <v>-49346</v>
      </c>
      <c r="AI560" s="59">
        <v>-49346</v>
      </c>
      <c r="AJ560" s="59">
        <v>-49346</v>
      </c>
      <c r="AK560" s="59">
        <v>-49346</v>
      </c>
      <c r="AL560" s="59">
        <v>-49346</v>
      </c>
      <c r="AM560" s="59">
        <v>-49346</v>
      </c>
      <c r="AN560" s="59">
        <v>-49346</v>
      </c>
      <c r="AO560" s="59">
        <v>-49346</v>
      </c>
      <c r="AP560" s="404">
        <v>-49346</v>
      </c>
      <c r="AQ560" s="397"/>
    </row>
    <row r="561" spans="1:43" outlineLevel="3">
      <c r="A561" s="46" t="s">
        <v>2951</v>
      </c>
      <c r="B561" s="47" t="s">
        <v>2952</v>
      </c>
      <c r="C561" s="48" t="s">
        <v>1208</v>
      </c>
      <c r="D561" s="49"/>
      <c r="E561" s="50"/>
      <c r="F561" s="397">
        <v>138979.59</v>
      </c>
      <c r="G561" s="397">
        <v>54611.65</v>
      </c>
      <c r="H561" s="59">
        <v>84367.94</v>
      </c>
      <c r="I561" s="398">
        <v>1.5448707372877399</v>
      </c>
      <c r="J561" s="398"/>
      <c r="K561" s="399"/>
      <c r="L561" s="400">
        <v>146460.05000000002</v>
      </c>
      <c r="M561" s="401">
        <v>-7480.460000000021</v>
      </c>
      <c r="N561" s="402"/>
      <c r="O561" s="400">
        <v>114185.74</v>
      </c>
      <c r="P561" s="401">
        <v>24793.849999999991</v>
      </c>
      <c r="R561" s="403">
        <v>163860.19</v>
      </c>
      <c r="S561" s="403">
        <v>250554.66</v>
      </c>
      <c r="T561" s="59">
        <v>198563.03</v>
      </c>
      <c r="U561" s="59">
        <v>91824.95</v>
      </c>
      <c r="V561" s="59">
        <v>152027.46</v>
      </c>
      <c r="W561" s="59">
        <v>128658.33</v>
      </c>
      <c r="X561" s="59">
        <v>162341.53</v>
      </c>
      <c r="Y561" s="59">
        <v>96890.400000000009</v>
      </c>
      <c r="Z561" s="59">
        <v>81102.94</v>
      </c>
      <c r="AA561" s="59">
        <v>107521.77</v>
      </c>
      <c r="AB561" s="59">
        <v>126744.03</v>
      </c>
      <c r="AC561" s="59">
        <v>146460.05000000002</v>
      </c>
      <c r="AD561" s="59">
        <v>54611.65</v>
      </c>
      <c r="AE561" s="403">
        <v>63885.060000000005</v>
      </c>
      <c r="AF561" s="59">
        <v>95631.27</v>
      </c>
      <c r="AG561" s="59">
        <v>106901.43000000001</v>
      </c>
      <c r="AH561" s="59">
        <v>131591.36000000002</v>
      </c>
      <c r="AI561" s="59">
        <v>139684.53</v>
      </c>
      <c r="AJ561" s="59">
        <v>176251.21</v>
      </c>
      <c r="AK561" s="59">
        <v>73123.740000000005</v>
      </c>
      <c r="AL561" s="59">
        <v>90104.07</v>
      </c>
      <c r="AM561" s="59">
        <v>112530.42</v>
      </c>
      <c r="AN561" s="59">
        <v>114185.74</v>
      </c>
      <c r="AO561" s="59">
        <v>138979.59</v>
      </c>
      <c r="AP561" s="404">
        <v>0</v>
      </c>
      <c r="AQ561" s="397"/>
    </row>
    <row r="562" spans="1:43" outlineLevel="3">
      <c r="A562" s="46" t="s">
        <v>2953</v>
      </c>
      <c r="B562" s="47" t="s">
        <v>2954</v>
      </c>
      <c r="C562" s="48" t="s">
        <v>1211</v>
      </c>
      <c r="D562" s="49"/>
      <c r="E562" s="50"/>
      <c r="F562" s="397">
        <v>222.65</v>
      </c>
      <c r="G562" s="397">
        <v>4231.6400000000003</v>
      </c>
      <c r="H562" s="59">
        <v>-4008.9900000000002</v>
      </c>
      <c r="I562" s="398">
        <v>-0.94738446559726253</v>
      </c>
      <c r="J562" s="398"/>
      <c r="K562" s="399"/>
      <c r="L562" s="400">
        <v>0</v>
      </c>
      <c r="M562" s="401">
        <v>222.65</v>
      </c>
      <c r="N562" s="402"/>
      <c r="O562" s="400">
        <v>81.850000000000009</v>
      </c>
      <c r="P562" s="401">
        <v>140.80000000000001</v>
      </c>
      <c r="R562" s="403">
        <v>13161.78</v>
      </c>
      <c r="S562" s="403">
        <v>21769.69</v>
      </c>
      <c r="T562" s="59">
        <v>21162.12</v>
      </c>
      <c r="U562" s="59">
        <v>21928.63</v>
      </c>
      <c r="V562" s="59">
        <v>431.93</v>
      </c>
      <c r="W562" s="59">
        <v>393.66</v>
      </c>
      <c r="X562" s="59">
        <v>501.18</v>
      </c>
      <c r="Y562" s="59">
        <v>26.87</v>
      </c>
      <c r="Z562" s="59">
        <v>35.14</v>
      </c>
      <c r="AA562" s="59">
        <v>86.33</v>
      </c>
      <c r="AB562" s="59">
        <v>64.66</v>
      </c>
      <c r="AC562" s="59">
        <v>0</v>
      </c>
      <c r="AD562" s="59">
        <v>4231.6400000000003</v>
      </c>
      <c r="AE562" s="403">
        <v>3306.6</v>
      </c>
      <c r="AF562" s="59">
        <v>125.57000000000001</v>
      </c>
      <c r="AG562" s="59">
        <v>60.49</v>
      </c>
      <c r="AH562" s="59">
        <v>30.82</v>
      </c>
      <c r="AI562" s="59">
        <v>45.83</v>
      </c>
      <c r="AJ562" s="59">
        <v>63.45</v>
      </c>
      <c r="AK562" s="59">
        <v>67.320000000000007</v>
      </c>
      <c r="AL562" s="59">
        <v>13.81</v>
      </c>
      <c r="AM562" s="59">
        <v>38.01</v>
      </c>
      <c r="AN562" s="59">
        <v>81.850000000000009</v>
      </c>
      <c r="AO562" s="59">
        <v>222.65</v>
      </c>
      <c r="AP562" s="404">
        <v>0</v>
      </c>
      <c r="AQ562" s="397"/>
    </row>
    <row r="563" spans="1:43" outlineLevel="3">
      <c r="A563" s="46" t="s">
        <v>2955</v>
      </c>
      <c r="B563" s="47" t="s">
        <v>2956</v>
      </c>
      <c r="C563" s="48" t="s">
        <v>1224</v>
      </c>
      <c r="D563" s="49"/>
      <c r="E563" s="50"/>
      <c r="F563" s="397">
        <v>601.30000000000007</v>
      </c>
      <c r="G563" s="397">
        <v>6662.53</v>
      </c>
      <c r="H563" s="59">
        <v>-6061.23</v>
      </c>
      <c r="I563" s="398">
        <v>-0.90974899925403707</v>
      </c>
      <c r="J563" s="398"/>
      <c r="K563" s="399"/>
      <c r="L563" s="400">
        <v>0.02</v>
      </c>
      <c r="M563" s="401">
        <v>601.28000000000009</v>
      </c>
      <c r="N563" s="402"/>
      <c r="O563" s="400">
        <v>187.46</v>
      </c>
      <c r="P563" s="401">
        <v>413.84000000000003</v>
      </c>
      <c r="R563" s="403">
        <v>20574.86</v>
      </c>
      <c r="S563" s="403">
        <v>47560.270000000004</v>
      </c>
      <c r="T563" s="59">
        <v>46756.97</v>
      </c>
      <c r="U563" s="59">
        <v>47487.39</v>
      </c>
      <c r="V563" s="59">
        <v>379.52</v>
      </c>
      <c r="W563" s="59">
        <v>461.47</v>
      </c>
      <c r="X563" s="59">
        <v>847.46</v>
      </c>
      <c r="Y563" s="59">
        <v>53.82</v>
      </c>
      <c r="Z563" s="59">
        <v>56.38</v>
      </c>
      <c r="AA563" s="59">
        <v>82.37</v>
      </c>
      <c r="AB563" s="59">
        <v>59.27</v>
      </c>
      <c r="AC563" s="59">
        <v>0.02</v>
      </c>
      <c r="AD563" s="59">
        <v>6662.53</v>
      </c>
      <c r="AE563" s="403">
        <v>10251.790000000001</v>
      </c>
      <c r="AF563" s="59">
        <v>2487.56</v>
      </c>
      <c r="AG563" s="59">
        <v>131.53</v>
      </c>
      <c r="AH563" s="59">
        <v>0</v>
      </c>
      <c r="AI563" s="59">
        <v>0</v>
      </c>
      <c r="AJ563" s="59">
        <v>0</v>
      </c>
      <c r="AK563" s="59">
        <v>121.49000000000001</v>
      </c>
      <c r="AL563" s="59">
        <v>16.010000000000002</v>
      </c>
      <c r="AM563" s="59">
        <v>83.78</v>
      </c>
      <c r="AN563" s="59">
        <v>187.46</v>
      </c>
      <c r="AO563" s="59">
        <v>601.30000000000007</v>
      </c>
      <c r="AP563" s="404">
        <v>0</v>
      </c>
      <c r="AQ563" s="397"/>
    </row>
    <row r="564" spans="1:43" outlineLevel="3">
      <c r="A564" s="46" t="s">
        <v>2957</v>
      </c>
      <c r="B564" s="47" t="s">
        <v>2958</v>
      </c>
      <c r="C564" s="48" t="s">
        <v>1240</v>
      </c>
      <c r="D564" s="49"/>
      <c r="E564" s="50"/>
      <c r="F564" s="397">
        <v>492200</v>
      </c>
      <c r="G564" s="397">
        <v>445900</v>
      </c>
      <c r="H564" s="59">
        <v>46300</v>
      </c>
      <c r="I564" s="398">
        <v>0.10383494056963445</v>
      </c>
      <c r="J564" s="398"/>
      <c r="K564" s="399"/>
      <c r="L564" s="400">
        <v>445900</v>
      </c>
      <c r="M564" s="401">
        <v>46300</v>
      </c>
      <c r="N564" s="402"/>
      <c r="O564" s="400">
        <v>480200</v>
      </c>
      <c r="P564" s="401">
        <v>12000</v>
      </c>
      <c r="R564" s="403">
        <v>404000</v>
      </c>
      <c r="S564" s="403">
        <v>404000</v>
      </c>
      <c r="T564" s="59">
        <v>414000</v>
      </c>
      <c r="U564" s="59">
        <v>414000</v>
      </c>
      <c r="V564" s="59">
        <v>414000</v>
      </c>
      <c r="W564" s="59">
        <v>424400</v>
      </c>
      <c r="X564" s="59">
        <v>424400</v>
      </c>
      <c r="Y564" s="59">
        <v>424400</v>
      </c>
      <c r="Z564" s="59">
        <v>435000</v>
      </c>
      <c r="AA564" s="59">
        <v>435000</v>
      </c>
      <c r="AB564" s="59">
        <v>435000</v>
      </c>
      <c r="AC564" s="59">
        <v>445900</v>
      </c>
      <c r="AD564" s="59">
        <v>445900</v>
      </c>
      <c r="AE564" s="403">
        <v>445900</v>
      </c>
      <c r="AF564" s="59">
        <v>457000</v>
      </c>
      <c r="AG564" s="59">
        <v>457000</v>
      </c>
      <c r="AH564" s="59">
        <v>457000</v>
      </c>
      <c r="AI564" s="59">
        <v>468500</v>
      </c>
      <c r="AJ564" s="59">
        <v>468500</v>
      </c>
      <c r="AK564" s="59">
        <v>468500</v>
      </c>
      <c r="AL564" s="59">
        <v>480200</v>
      </c>
      <c r="AM564" s="59">
        <v>480200</v>
      </c>
      <c r="AN564" s="59">
        <v>480200</v>
      </c>
      <c r="AO564" s="59">
        <v>492200</v>
      </c>
      <c r="AP564" s="404">
        <v>492200</v>
      </c>
      <c r="AQ564" s="397"/>
    </row>
    <row r="565" spans="1:43" outlineLevel="3">
      <c r="A565" s="46" t="s">
        <v>2959</v>
      </c>
      <c r="B565" s="47" t="s">
        <v>2960</v>
      </c>
      <c r="C565" s="48" t="s">
        <v>1240</v>
      </c>
      <c r="D565" s="49"/>
      <c r="E565" s="50"/>
      <c r="F565" s="397">
        <v>0</v>
      </c>
      <c r="G565" s="397">
        <v>0</v>
      </c>
      <c r="H565" s="59">
        <v>0</v>
      </c>
      <c r="I565" s="398">
        <v>0</v>
      </c>
      <c r="J565" s="398"/>
      <c r="K565" s="399"/>
      <c r="L565" s="400">
        <v>0</v>
      </c>
      <c r="M565" s="401">
        <v>0</v>
      </c>
      <c r="N565" s="402"/>
      <c r="O565" s="400">
        <v>0</v>
      </c>
      <c r="P565" s="401">
        <v>0</v>
      </c>
      <c r="R565" s="403">
        <v>147168.30000000002</v>
      </c>
      <c r="S565" s="403">
        <v>0.04</v>
      </c>
      <c r="T565" s="59">
        <v>0.04</v>
      </c>
      <c r="U565" s="59">
        <v>0</v>
      </c>
      <c r="V565" s="59">
        <v>0</v>
      </c>
      <c r="W565" s="59">
        <v>0</v>
      </c>
      <c r="X565" s="59">
        <v>0</v>
      </c>
      <c r="Y565" s="59">
        <v>0</v>
      </c>
      <c r="Z565" s="59">
        <v>0</v>
      </c>
      <c r="AA565" s="59">
        <v>0</v>
      </c>
      <c r="AB565" s="59">
        <v>0</v>
      </c>
      <c r="AC565" s="59">
        <v>0</v>
      </c>
      <c r="AD565" s="59">
        <v>0</v>
      </c>
      <c r="AE565" s="403">
        <v>0</v>
      </c>
      <c r="AF565" s="59">
        <v>0</v>
      </c>
      <c r="AG565" s="59">
        <v>0</v>
      </c>
      <c r="AH565" s="59">
        <v>0</v>
      </c>
      <c r="AI565" s="59">
        <v>0</v>
      </c>
      <c r="AJ565" s="59">
        <v>0</v>
      </c>
      <c r="AK565" s="59">
        <v>0</v>
      </c>
      <c r="AL565" s="59">
        <v>0</v>
      </c>
      <c r="AM565" s="59">
        <v>0</v>
      </c>
      <c r="AN565" s="59">
        <v>0</v>
      </c>
      <c r="AO565" s="59">
        <v>0</v>
      </c>
      <c r="AP565" s="404">
        <v>0</v>
      </c>
      <c r="AQ565" s="397"/>
    </row>
    <row r="566" spans="1:43" outlineLevel="3">
      <c r="A566" s="46" t="s">
        <v>2961</v>
      </c>
      <c r="B566" s="47" t="s">
        <v>2962</v>
      </c>
      <c r="C566" s="48" t="s">
        <v>1240</v>
      </c>
      <c r="D566" s="49"/>
      <c r="E566" s="50"/>
      <c r="F566" s="397">
        <v>0</v>
      </c>
      <c r="G566" s="397">
        <v>75900.240000000005</v>
      </c>
      <c r="H566" s="59">
        <v>-75900.240000000005</v>
      </c>
      <c r="I566" s="398" t="s">
        <v>157</v>
      </c>
      <c r="J566" s="398"/>
      <c r="K566" s="399"/>
      <c r="L566" s="400">
        <v>50842.14</v>
      </c>
      <c r="M566" s="401">
        <v>-50842.14</v>
      </c>
      <c r="N566" s="402"/>
      <c r="O566" s="400">
        <v>0</v>
      </c>
      <c r="P566" s="401">
        <v>0</v>
      </c>
      <c r="R566" s="403">
        <v>0</v>
      </c>
      <c r="S566" s="403">
        <v>353376.27</v>
      </c>
      <c r="T566" s="59">
        <v>76968.12</v>
      </c>
      <c r="U566" s="59">
        <v>109078.18000000001</v>
      </c>
      <c r="V566" s="59">
        <v>87869.98</v>
      </c>
      <c r="W566" s="59">
        <v>58795.86</v>
      </c>
      <c r="X566" s="59">
        <v>71929.37</v>
      </c>
      <c r="Y566" s="59">
        <v>119731.74</v>
      </c>
      <c r="Z566" s="59">
        <v>49179.01</v>
      </c>
      <c r="AA566" s="59">
        <v>60741.4</v>
      </c>
      <c r="AB566" s="59">
        <v>74252.33</v>
      </c>
      <c r="AC566" s="59">
        <v>50842.14</v>
      </c>
      <c r="AD566" s="59">
        <v>75900.240000000005</v>
      </c>
      <c r="AE566" s="403">
        <v>0</v>
      </c>
      <c r="AF566" s="59">
        <v>13.97</v>
      </c>
      <c r="AG566" s="59">
        <v>0</v>
      </c>
      <c r="AH566" s="59">
        <v>0</v>
      </c>
      <c r="AI566" s="59">
        <v>0</v>
      </c>
      <c r="AJ566" s="59">
        <v>0</v>
      </c>
      <c r="AK566" s="59">
        <v>0</v>
      </c>
      <c r="AL566" s="59">
        <v>0</v>
      </c>
      <c r="AM566" s="59">
        <v>0</v>
      </c>
      <c r="AN566" s="59">
        <v>0</v>
      </c>
      <c r="AO566" s="59">
        <v>0</v>
      </c>
      <c r="AP566" s="404">
        <v>0</v>
      </c>
      <c r="AQ566" s="397"/>
    </row>
    <row r="567" spans="1:43" outlineLevel="3">
      <c r="A567" s="46" t="s">
        <v>2963</v>
      </c>
      <c r="B567" s="47" t="s">
        <v>2964</v>
      </c>
      <c r="C567" s="48" t="s">
        <v>1240</v>
      </c>
      <c r="D567" s="49"/>
      <c r="E567" s="50"/>
      <c r="F567" s="397">
        <v>99277.69</v>
      </c>
      <c r="G567" s="397">
        <v>0</v>
      </c>
      <c r="H567" s="59">
        <v>99277.69</v>
      </c>
      <c r="I567" s="398" t="s">
        <v>157</v>
      </c>
      <c r="J567" s="398"/>
      <c r="K567" s="399"/>
      <c r="L567" s="400">
        <v>0</v>
      </c>
      <c r="M567" s="401">
        <v>99277.69</v>
      </c>
      <c r="N567" s="402"/>
      <c r="O567" s="400">
        <v>72143.47</v>
      </c>
      <c r="P567" s="401">
        <v>27134.22</v>
      </c>
      <c r="R567" s="403">
        <v>0</v>
      </c>
      <c r="S567" s="403">
        <v>0</v>
      </c>
      <c r="T567" s="59">
        <v>0</v>
      </c>
      <c r="U567" s="59">
        <v>0</v>
      </c>
      <c r="V567" s="59">
        <v>0</v>
      </c>
      <c r="W567" s="59">
        <v>0</v>
      </c>
      <c r="X567" s="59">
        <v>0</v>
      </c>
      <c r="Y567" s="59">
        <v>0</v>
      </c>
      <c r="Z567" s="59">
        <v>0</v>
      </c>
      <c r="AA567" s="59">
        <v>0</v>
      </c>
      <c r="AB567" s="59">
        <v>0</v>
      </c>
      <c r="AC567" s="59">
        <v>0</v>
      </c>
      <c r="AD567" s="59">
        <v>0</v>
      </c>
      <c r="AE567" s="403">
        <v>56939.69</v>
      </c>
      <c r="AF567" s="59">
        <v>131237.89000000001</v>
      </c>
      <c r="AG567" s="59">
        <v>79523.960000000006</v>
      </c>
      <c r="AH567" s="59">
        <v>56489.270000000004</v>
      </c>
      <c r="AI567" s="59">
        <v>85292.150000000009</v>
      </c>
      <c r="AJ567" s="59">
        <v>83829.570000000007</v>
      </c>
      <c r="AK567" s="59">
        <v>49604.72</v>
      </c>
      <c r="AL567" s="59">
        <v>59709.03</v>
      </c>
      <c r="AM567" s="59">
        <v>109771.15000000001</v>
      </c>
      <c r="AN567" s="59">
        <v>72143.47</v>
      </c>
      <c r="AO567" s="59">
        <v>99277.69</v>
      </c>
      <c r="AP567" s="404">
        <v>119330.72</v>
      </c>
      <c r="AQ567" s="397"/>
    </row>
    <row r="568" spans="1:43" outlineLevel="3">
      <c r="A568" s="46" t="s">
        <v>2965</v>
      </c>
      <c r="B568" s="47" t="s">
        <v>2966</v>
      </c>
      <c r="C568" s="48" t="s">
        <v>1212</v>
      </c>
      <c r="D568" s="49"/>
      <c r="E568" s="50"/>
      <c r="F568" s="397">
        <v>-1391.2</v>
      </c>
      <c r="G568" s="397">
        <v>0</v>
      </c>
      <c r="H568" s="59">
        <v>-1391.2</v>
      </c>
      <c r="I568" s="398" t="s">
        <v>157</v>
      </c>
      <c r="J568" s="398"/>
      <c r="K568" s="399"/>
      <c r="L568" s="400">
        <v>0</v>
      </c>
      <c r="M568" s="401">
        <v>-1391.2</v>
      </c>
      <c r="N568" s="402"/>
      <c r="O568" s="400">
        <v>0</v>
      </c>
      <c r="P568" s="401">
        <v>-1391.2</v>
      </c>
      <c r="R568" s="403">
        <v>11462620.83</v>
      </c>
      <c r="S568" s="403">
        <v>11461197.880000001</v>
      </c>
      <c r="T568" s="59">
        <v>4102250.13</v>
      </c>
      <c r="U568" s="59">
        <v>130939.91</v>
      </c>
      <c r="V568" s="59">
        <v>43497.62</v>
      </c>
      <c r="W568" s="59">
        <v>36692.29</v>
      </c>
      <c r="X568" s="59">
        <v>0</v>
      </c>
      <c r="Y568" s="59">
        <v>0</v>
      </c>
      <c r="Z568" s="59">
        <v>0</v>
      </c>
      <c r="AA568" s="59">
        <v>0</v>
      </c>
      <c r="AB568" s="59">
        <v>0</v>
      </c>
      <c r="AC568" s="59">
        <v>0</v>
      </c>
      <c r="AD568" s="59">
        <v>0</v>
      </c>
      <c r="AE568" s="403">
        <v>0</v>
      </c>
      <c r="AF568" s="59">
        <v>0</v>
      </c>
      <c r="AG568" s="59">
        <v>0</v>
      </c>
      <c r="AH568" s="59">
        <v>0</v>
      </c>
      <c r="AI568" s="59">
        <v>0</v>
      </c>
      <c r="AJ568" s="59">
        <v>0</v>
      </c>
      <c r="AK568" s="59">
        <v>0</v>
      </c>
      <c r="AL568" s="59">
        <v>0</v>
      </c>
      <c r="AM568" s="59">
        <v>0</v>
      </c>
      <c r="AN568" s="59">
        <v>0</v>
      </c>
      <c r="AO568" s="59">
        <v>-1391.2</v>
      </c>
      <c r="AP568" s="404">
        <v>-1391.2</v>
      </c>
      <c r="AQ568" s="397"/>
    </row>
    <row r="569" spans="1:43" outlineLevel="3">
      <c r="A569" s="46" t="s">
        <v>2967</v>
      </c>
      <c r="B569" s="47" t="s">
        <v>2968</v>
      </c>
      <c r="C569" s="48" t="s">
        <v>1212</v>
      </c>
      <c r="D569" s="49"/>
      <c r="E569" s="50"/>
      <c r="F569" s="397">
        <v>2199410.29</v>
      </c>
      <c r="G569" s="397">
        <v>13123986.060000001</v>
      </c>
      <c r="H569" s="59">
        <v>-10924575.77</v>
      </c>
      <c r="I569" s="398">
        <v>-0.83241293613504486</v>
      </c>
      <c r="J569" s="398"/>
      <c r="K569" s="399"/>
      <c r="L569" s="400">
        <v>17499297.969999999</v>
      </c>
      <c r="M569" s="401">
        <v>-15299887.68</v>
      </c>
      <c r="N569" s="402"/>
      <c r="O569" s="400">
        <v>2837682.18</v>
      </c>
      <c r="P569" s="401">
        <v>-638271.89000000013</v>
      </c>
      <c r="R569" s="403">
        <v>18993406</v>
      </c>
      <c r="S569" s="403">
        <v>18993406</v>
      </c>
      <c r="T569" s="59">
        <v>18993406</v>
      </c>
      <c r="U569" s="59">
        <v>18993406</v>
      </c>
      <c r="V569" s="59">
        <v>18993406</v>
      </c>
      <c r="W569" s="59">
        <v>18993406</v>
      </c>
      <c r="X569" s="59">
        <v>18993406</v>
      </c>
      <c r="Y569" s="59">
        <v>18993406</v>
      </c>
      <c r="Z569" s="59">
        <v>17520755.760000002</v>
      </c>
      <c r="AA569" s="59">
        <v>17511566.59</v>
      </c>
      <c r="AB569" s="59">
        <v>17499297.969999999</v>
      </c>
      <c r="AC569" s="59">
        <v>17499297.969999999</v>
      </c>
      <c r="AD569" s="59">
        <v>13123986.060000001</v>
      </c>
      <c r="AE569" s="403">
        <v>13123527.390000001</v>
      </c>
      <c r="AF569" s="59">
        <v>5203412.49</v>
      </c>
      <c r="AG569" s="59">
        <v>4412746.76</v>
      </c>
      <c r="AH569" s="59">
        <v>4203219.8</v>
      </c>
      <c r="AI569" s="59">
        <v>4187565.82</v>
      </c>
      <c r="AJ569" s="59">
        <v>4133888.15</v>
      </c>
      <c r="AK569" s="59">
        <v>4133888.15</v>
      </c>
      <c r="AL569" s="59">
        <v>2839419.2199999997</v>
      </c>
      <c r="AM569" s="59">
        <v>2837682.18</v>
      </c>
      <c r="AN569" s="59">
        <v>2837682.18</v>
      </c>
      <c r="AO569" s="59">
        <v>2199410.29</v>
      </c>
      <c r="AP569" s="404">
        <v>2199410.29</v>
      </c>
      <c r="AQ569" s="397"/>
    </row>
    <row r="570" spans="1:43" outlineLevel="3">
      <c r="A570" s="46" t="s">
        <v>2969</v>
      </c>
      <c r="B570" s="47" t="s">
        <v>2970</v>
      </c>
      <c r="C570" s="48" t="s">
        <v>1212</v>
      </c>
      <c r="D570" s="49"/>
      <c r="E570" s="50"/>
      <c r="F570" s="397">
        <v>17667379.629999999</v>
      </c>
      <c r="G570" s="397">
        <v>19140712.850000001</v>
      </c>
      <c r="H570" s="59">
        <v>-1473333.2200000025</v>
      </c>
      <c r="I570" s="398">
        <v>-7.6973790451069973E-2</v>
      </c>
      <c r="J570" s="398"/>
      <c r="K570" s="399"/>
      <c r="L570" s="400">
        <v>17800</v>
      </c>
      <c r="M570" s="401">
        <v>17649579.629999999</v>
      </c>
      <c r="N570" s="402"/>
      <c r="O570" s="400">
        <v>17671285.079999998</v>
      </c>
      <c r="P570" s="401">
        <v>-3905.4499999992549</v>
      </c>
      <c r="R570" s="403">
        <v>0</v>
      </c>
      <c r="S570" s="403">
        <v>0</v>
      </c>
      <c r="T570" s="59">
        <v>0</v>
      </c>
      <c r="U570" s="59">
        <v>0</v>
      </c>
      <c r="V570" s="59">
        <v>0</v>
      </c>
      <c r="W570" s="59">
        <v>0</v>
      </c>
      <c r="X570" s="59">
        <v>0</v>
      </c>
      <c r="Y570" s="59">
        <v>0</v>
      </c>
      <c r="Z570" s="59">
        <v>0</v>
      </c>
      <c r="AA570" s="59">
        <v>17800</v>
      </c>
      <c r="AB570" s="59">
        <v>17800</v>
      </c>
      <c r="AC570" s="59">
        <v>17800</v>
      </c>
      <c r="AD570" s="59">
        <v>19140712.850000001</v>
      </c>
      <c r="AE570" s="403">
        <v>19140712.850000001</v>
      </c>
      <c r="AF570" s="59">
        <v>19140712.850000001</v>
      </c>
      <c r="AG570" s="59">
        <v>19140712.850000001</v>
      </c>
      <c r="AH570" s="59">
        <v>19140712.850000001</v>
      </c>
      <c r="AI570" s="59">
        <v>19140712.850000001</v>
      </c>
      <c r="AJ570" s="59">
        <v>19140712.850000001</v>
      </c>
      <c r="AK570" s="59">
        <v>19140712.850000001</v>
      </c>
      <c r="AL570" s="59">
        <v>17670284.829999998</v>
      </c>
      <c r="AM570" s="59">
        <v>17688100.890000001</v>
      </c>
      <c r="AN570" s="59">
        <v>17671285.079999998</v>
      </c>
      <c r="AO570" s="59">
        <v>17667379.629999999</v>
      </c>
      <c r="AP570" s="404">
        <v>17667205.690000001</v>
      </c>
      <c r="AQ570" s="397"/>
    </row>
    <row r="571" spans="1:43" outlineLevel="3">
      <c r="A571" s="46" t="s">
        <v>2971</v>
      </c>
      <c r="B571" s="47" t="s">
        <v>2972</v>
      </c>
      <c r="C571" s="48" t="s">
        <v>1212</v>
      </c>
      <c r="D571" s="49"/>
      <c r="E571" s="50"/>
      <c r="F571" s="397">
        <v>59000</v>
      </c>
      <c r="G571" s="397">
        <v>0</v>
      </c>
      <c r="H571" s="59">
        <v>59000</v>
      </c>
      <c r="I571" s="398" t="s">
        <v>157</v>
      </c>
      <c r="J571" s="398"/>
      <c r="K571" s="399"/>
      <c r="L571" s="400">
        <v>0</v>
      </c>
      <c r="M571" s="401">
        <v>59000</v>
      </c>
      <c r="N571" s="402"/>
      <c r="O571" s="400">
        <v>59000</v>
      </c>
      <c r="P571" s="401">
        <v>0</v>
      </c>
      <c r="R571" s="403">
        <v>0</v>
      </c>
      <c r="S571" s="403">
        <v>0</v>
      </c>
      <c r="T571" s="59">
        <v>0</v>
      </c>
      <c r="U571" s="59">
        <v>0</v>
      </c>
      <c r="V571" s="59">
        <v>0</v>
      </c>
      <c r="W571" s="59">
        <v>0</v>
      </c>
      <c r="X571" s="59">
        <v>0</v>
      </c>
      <c r="Y571" s="59">
        <v>0</v>
      </c>
      <c r="Z571" s="59">
        <v>0</v>
      </c>
      <c r="AA571" s="59">
        <v>0</v>
      </c>
      <c r="AB571" s="59">
        <v>0</v>
      </c>
      <c r="AC571" s="59">
        <v>0</v>
      </c>
      <c r="AD571" s="59">
        <v>0</v>
      </c>
      <c r="AE571" s="403">
        <v>0</v>
      </c>
      <c r="AF571" s="59">
        <v>0</v>
      </c>
      <c r="AG571" s="59">
        <v>0</v>
      </c>
      <c r="AH571" s="59">
        <v>0</v>
      </c>
      <c r="AI571" s="59">
        <v>0</v>
      </c>
      <c r="AJ571" s="59">
        <v>0</v>
      </c>
      <c r="AK571" s="59">
        <v>65600</v>
      </c>
      <c r="AL571" s="59">
        <v>59000</v>
      </c>
      <c r="AM571" s="59">
        <v>59000</v>
      </c>
      <c r="AN571" s="59">
        <v>59000</v>
      </c>
      <c r="AO571" s="59">
        <v>59000</v>
      </c>
      <c r="AP571" s="404">
        <v>59000</v>
      </c>
      <c r="AQ571" s="397"/>
    </row>
    <row r="572" spans="1:43" outlineLevel="3">
      <c r="A572" s="46" t="s">
        <v>2973</v>
      </c>
      <c r="B572" s="47" t="s">
        <v>2974</v>
      </c>
      <c r="C572" s="48" t="s">
        <v>1232</v>
      </c>
      <c r="D572" s="49"/>
      <c r="E572" s="50"/>
      <c r="F572" s="397">
        <v>0</v>
      </c>
      <c r="G572" s="397">
        <v>0</v>
      </c>
      <c r="H572" s="59">
        <v>0</v>
      </c>
      <c r="I572" s="398">
        <v>0</v>
      </c>
      <c r="J572" s="398"/>
      <c r="K572" s="399"/>
      <c r="L572" s="400">
        <v>0</v>
      </c>
      <c r="M572" s="401">
        <v>0</v>
      </c>
      <c r="N572" s="402"/>
      <c r="O572" s="400">
        <v>0</v>
      </c>
      <c r="P572" s="401">
        <v>0</v>
      </c>
      <c r="R572" s="403">
        <v>0</v>
      </c>
      <c r="S572" s="403">
        <v>0</v>
      </c>
      <c r="T572" s="59">
        <v>0</v>
      </c>
      <c r="U572" s="59">
        <v>0</v>
      </c>
      <c r="V572" s="59">
        <v>0</v>
      </c>
      <c r="W572" s="59">
        <v>0</v>
      </c>
      <c r="X572" s="59">
        <v>0</v>
      </c>
      <c r="Y572" s="59">
        <v>873.02</v>
      </c>
      <c r="Z572" s="59">
        <v>0</v>
      </c>
      <c r="AA572" s="59">
        <v>0</v>
      </c>
      <c r="AB572" s="59">
        <v>0</v>
      </c>
      <c r="AC572" s="59">
        <v>0</v>
      </c>
      <c r="AD572" s="59">
        <v>0</v>
      </c>
      <c r="AE572" s="403">
        <v>0</v>
      </c>
      <c r="AF572" s="59">
        <v>0</v>
      </c>
      <c r="AG572" s="59">
        <v>0</v>
      </c>
      <c r="AH572" s="59">
        <v>0</v>
      </c>
      <c r="AI572" s="59">
        <v>0</v>
      </c>
      <c r="AJ572" s="59">
        <v>0</v>
      </c>
      <c r="AK572" s="59">
        <v>0</v>
      </c>
      <c r="AL572" s="59">
        <v>0</v>
      </c>
      <c r="AM572" s="59">
        <v>0</v>
      </c>
      <c r="AN572" s="59">
        <v>0</v>
      </c>
      <c r="AO572" s="59">
        <v>0</v>
      </c>
      <c r="AP572" s="404">
        <v>0</v>
      </c>
      <c r="AQ572" s="397"/>
    </row>
    <row r="573" spans="1:43" outlineLevel="3">
      <c r="A573" s="46" t="s">
        <v>2975</v>
      </c>
      <c r="B573" s="47" t="s">
        <v>2976</v>
      </c>
      <c r="C573" s="48" t="s">
        <v>1225</v>
      </c>
      <c r="D573" s="49"/>
      <c r="E573" s="50"/>
      <c r="F573" s="397">
        <v>-225823</v>
      </c>
      <c r="G573" s="397">
        <v>-225823</v>
      </c>
      <c r="H573" s="59">
        <v>0</v>
      </c>
      <c r="I573" s="398">
        <v>0</v>
      </c>
      <c r="J573" s="398"/>
      <c r="K573" s="399"/>
      <c r="L573" s="400">
        <v>-225823</v>
      </c>
      <c r="M573" s="401">
        <v>0</v>
      </c>
      <c r="N573" s="402"/>
      <c r="O573" s="400">
        <v>-225823</v>
      </c>
      <c r="P573" s="401">
        <v>0</v>
      </c>
      <c r="R573" s="403">
        <v>-225823</v>
      </c>
      <c r="S573" s="403">
        <v>-225823</v>
      </c>
      <c r="T573" s="59">
        <v>-225823</v>
      </c>
      <c r="U573" s="59">
        <v>-225823</v>
      </c>
      <c r="V573" s="59">
        <v>-225823</v>
      </c>
      <c r="W573" s="59">
        <v>-225823</v>
      </c>
      <c r="X573" s="59">
        <v>-225823</v>
      </c>
      <c r="Y573" s="59">
        <v>-225823</v>
      </c>
      <c r="Z573" s="59">
        <v>-225823</v>
      </c>
      <c r="AA573" s="59">
        <v>-225823</v>
      </c>
      <c r="AB573" s="59">
        <v>-225823</v>
      </c>
      <c r="AC573" s="59">
        <v>-225823</v>
      </c>
      <c r="AD573" s="59">
        <v>-225823</v>
      </c>
      <c r="AE573" s="403">
        <v>-225823</v>
      </c>
      <c r="AF573" s="59">
        <v>-225823</v>
      </c>
      <c r="AG573" s="59">
        <v>-225823</v>
      </c>
      <c r="AH573" s="59">
        <v>-225823</v>
      </c>
      <c r="AI573" s="59">
        <v>-225823</v>
      </c>
      <c r="AJ573" s="59">
        <v>-225823</v>
      </c>
      <c r="AK573" s="59">
        <v>-225823</v>
      </c>
      <c r="AL573" s="59">
        <v>-225823</v>
      </c>
      <c r="AM573" s="59">
        <v>-225823</v>
      </c>
      <c r="AN573" s="59">
        <v>-225823</v>
      </c>
      <c r="AO573" s="59">
        <v>-225823</v>
      </c>
      <c r="AP573" s="404">
        <v>-225823</v>
      </c>
      <c r="AQ573" s="397"/>
    </row>
    <row r="574" spans="1:43" outlineLevel="3">
      <c r="A574" s="46" t="s">
        <v>2977</v>
      </c>
      <c r="B574" s="47" t="s">
        <v>2978</v>
      </c>
      <c r="C574" s="48" t="s">
        <v>1225</v>
      </c>
      <c r="D574" s="49"/>
      <c r="E574" s="50"/>
      <c r="F574" s="397">
        <v>174650</v>
      </c>
      <c r="G574" s="397">
        <v>174650</v>
      </c>
      <c r="H574" s="59">
        <v>0</v>
      </c>
      <c r="I574" s="398">
        <v>0</v>
      </c>
      <c r="J574" s="398"/>
      <c r="K574" s="399"/>
      <c r="L574" s="400">
        <v>174650</v>
      </c>
      <c r="M574" s="401">
        <v>0</v>
      </c>
      <c r="N574" s="402"/>
      <c r="O574" s="400">
        <v>174650</v>
      </c>
      <c r="P574" s="401">
        <v>0</v>
      </c>
      <c r="R574" s="403">
        <v>225823</v>
      </c>
      <c r="S574" s="403">
        <v>225823</v>
      </c>
      <c r="T574" s="59">
        <v>225823</v>
      </c>
      <c r="U574" s="59">
        <v>225823</v>
      </c>
      <c r="V574" s="59">
        <v>225823</v>
      </c>
      <c r="W574" s="59">
        <v>225823</v>
      </c>
      <c r="X574" s="59">
        <v>225823</v>
      </c>
      <c r="Y574" s="59">
        <v>225823</v>
      </c>
      <c r="Z574" s="59">
        <v>225823</v>
      </c>
      <c r="AA574" s="59">
        <v>174650</v>
      </c>
      <c r="AB574" s="59">
        <v>174650</v>
      </c>
      <c r="AC574" s="59">
        <v>174650</v>
      </c>
      <c r="AD574" s="59">
        <v>174650</v>
      </c>
      <c r="AE574" s="403">
        <v>174650</v>
      </c>
      <c r="AF574" s="59">
        <v>174650</v>
      </c>
      <c r="AG574" s="59">
        <v>174650</v>
      </c>
      <c r="AH574" s="59">
        <v>174650</v>
      </c>
      <c r="AI574" s="59">
        <v>174650</v>
      </c>
      <c r="AJ574" s="59">
        <v>174650</v>
      </c>
      <c r="AK574" s="59">
        <v>174650</v>
      </c>
      <c r="AL574" s="59">
        <v>174650</v>
      </c>
      <c r="AM574" s="59">
        <v>174650</v>
      </c>
      <c r="AN574" s="59">
        <v>174650</v>
      </c>
      <c r="AO574" s="59">
        <v>174650</v>
      </c>
      <c r="AP574" s="404">
        <v>174650</v>
      </c>
      <c r="AQ574" s="397"/>
    </row>
    <row r="575" spans="1:43" outlineLevel="3">
      <c r="A575" s="46" t="s">
        <v>2979</v>
      </c>
      <c r="B575" s="47" t="s">
        <v>2980</v>
      </c>
      <c r="C575" s="48" t="s">
        <v>1225</v>
      </c>
      <c r="D575" s="49"/>
      <c r="E575" s="50"/>
      <c r="F575" s="397">
        <v>243115</v>
      </c>
      <c r="G575" s="397">
        <v>243115</v>
      </c>
      <c r="H575" s="59">
        <v>0</v>
      </c>
      <c r="I575" s="398">
        <v>0</v>
      </c>
      <c r="J575" s="398"/>
      <c r="K575" s="399"/>
      <c r="L575" s="400">
        <v>268496</v>
      </c>
      <c r="M575" s="401">
        <v>-25381</v>
      </c>
      <c r="N575" s="402"/>
      <c r="O575" s="400">
        <v>243115</v>
      </c>
      <c r="P575" s="401">
        <v>0</v>
      </c>
      <c r="R575" s="403">
        <v>579996</v>
      </c>
      <c r="S575" s="403">
        <v>579996</v>
      </c>
      <c r="T575" s="59">
        <v>579996</v>
      </c>
      <c r="U575" s="59">
        <v>268496</v>
      </c>
      <c r="V575" s="59">
        <v>268496</v>
      </c>
      <c r="W575" s="59">
        <v>268496</v>
      </c>
      <c r="X575" s="59">
        <v>268496</v>
      </c>
      <c r="Y575" s="59">
        <v>268496</v>
      </c>
      <c r="Z575" s="59">
        <v>268496</v>
      </c>
      <c r="AA575" s="59">
        <v>268496</v>
      </c>
      <c r="AB575" s="59">
        <v>268496</v>
      </c>
      <c r="AC575" s="59">
        <v>268496</v>
      </c>
      <c r="AD575" s="59">
        <v>243115</v>
      </c>
      <c r="AE575" s="403">
        <v>243115</v>
      </c>
      <c r="AF575" s="59">
        <v>243115</v>
      </c>
      <c r="AG575" s="59">
        <v>243115</v>
      </c>
      <c r="AH575" s="59">
        <v>243115</v>
      </c>
      <c r="AI575" s="59">
        <v>243115</v>
      </c>
      <c r="AJ575" s="59">
        <v>243115</v>
      </c>
      <c r="AK575" s="59">
        <v>243115</v>
      </c>
      <c r="AL575" s="59">
        <v>243115</v>
      </c>
      <c r="AM575" s="59">
        <v>243115</v>
      </c>
      <c r="AN575" s="59">
        <v>243115</v>
      </c>
      <c r="AO575" s="59">
        <v>243115</v>
      </c>
      <c r="AP575" s="404">
        <v>243115</v>
      </c>
      <c r="AQ575" s="397"/>
    </row>
    <row r="576" spans="1:43" outlineLevel="3">
      <c r="A576" s="46" t="s">
        <v>2981</v>
      </c>
      <c r="B576" s="47" t="s">
        <v>2982</v>
      </c>
      <c r="C576" s="48" t="s">
        <v>1225</v>
      </c>
      <c r="D576" s="49"/>
      <c r="E576" s="50"/>
      <c r="F576" s="397">
        <v>253815</v>
      </c>
      <c r="G576" s="397">
        <v>253815</v>
      </c>
      <c r="H576" s="59">
        <v>0</v>
      </c>
      <c r="I576" s="398">
        <v>0</v>
      </c>
      <c r="J576" s="398"/>
      <c r="K576" s="399"/>
      <c r="L576" s="400">
        <v>149900</v>
      </c>
      <c r="M576" s="401">
        <v>103915</v>
      </c>
      <c r="N576" s="402"/>
      <c r="O576" s="400">
        <v>253815</v>
      </c>
      <c r="P576" s="401">
        <v>0</v>
      </c>
      <c r="R576" s="403">
        <v>0</v>
      </c>
      <c r="S576" s="403">
        <v>0</v>
      </c>
      <c r="T576" s="59">
        <v>0</v>
      </c>
      <c r="U576" s="59">
        <v>190900</v>
      </c>
      <c r="V576" s="59">
        <v>190900</v>
      </c>
      <c r="W576" s="59">
        <v>190900</v>
      </c>
      <c r="X576" s="59">
        <v>320800</v>
      </c>
      <c r="Y576" s="59">
        <v>320800</v>
      </c>
      <c r="Z576" s="59">
        <v>320800</v>
      </c>
      <c r="AA576" s="59">
        <v>149900</v>
      </c>
      <c r="AB576" s="59">
        <v>149900</v>
      </c>
      <c r="AC576" s="59">
        <v>149900</v>
      </c>
      <c r="AD576" s="59">
        <v>253815</v>
      </c>
      <c r="AE576" s="403">
        <v>253815</v>
      </c>
      <c r="AF576" s="59">
        <v>253815</v>
      </c>
      <c r="AG576" s="59">
        <v>253815</v>
      </c>
      <c r="AH576" s="59">
        <v>253815</v>
      </c>
      <c r="AI576" s="59">
        <v>253815</v>
      </c>
      <c r="AJ576" s="59">
        <v>253815</v>
      </c>
      <c r="AK576" s="59">
        <v>253815</v>
      </c>
      <c r="AL576" s="59">
        <v>253815</v>
      </c>
      <c r="AM576" s="59">
        <v>253815</v>
      </c>
      <c r="AN576" s="59">
        <v>253815</v>
      </c>
      <c r="AO576" s="59">
        <v>253815</v>
      </c>
      <c r="AP576" s="404">
        <v>253815</v>
      </c>
      <c r="AQ576" s="397"/>
    </row>
    <row r="577" spans="1:43" outlineLevel="3">
      <c r="A577" s="46" t="s">
        <v>2983</v>
      </c>
      <c r="B577" s="47" t="s">
        <v>2984</v>
      </c>
      <c r="C577" s="48" t="s">
        <v>2985</v>
      </c>
      <c r="D577" s="49"/>
      <c r="E577" s="50"/>
      <c r="F577" s="397">
        <v>0</v>
      </c>
      <c r="G577" s="397">
        <v>0</v>
      </c>
      <c r="H577" s="59">
        <v>0</v>
      </c>
      <c r="I577" s="398">
        <v>0</v>
      </c>
      <c r="J577" s="398"/>
      <c r="K577" s="399"/>
      <c r="L577" s="400">
        <v>0</v>
      </c>
      <c r="M577" s="401">
        <v>0</v>
      </c>
      <c r="N577" s="402"/>
      <c r="O577" s="400">
        <v>0</v>
      </c>
      <c r="P577" s="401">
        <v>0</v>
      </c>
      <c r="R577" s="403">
        <v>543504.67000000004</v>
      </c>
      <c r="S577" s="403">
        <v>0</v>
      </c>
      <c r="T577" s="59">
        <v>0</v>
      </c>
      <c r="U577" s="59">
        <v>0</v>
      </c>
      <c r="V577" s="59">
        <v>0</v>
      </c>
      <c r="W577" s="59">
        <v>0</v>
      </c>
      <c r="X577" s="59">
        <v>0</v>
      </c>
      <c r="Y577" s="59">
        <v>0</v>
      </c>
      <c r="Z577" s="59">
        <v>0</v>
      </c>
      <c r="AA577" s="59">
        <v>0</v>
      </c>
      <c r="AB577" s="59">
        <v>0</v>
      </c>
      <c r="AC577" s="59">
        <v>0</v>
      </c>
      <c r="AD577" s="59">
        <v>0</v>
      </c>
      <c r="AE577" s="403">
        <v>0</v>
      </c>
      <c r="AF577" s="59">
        <v>0</v>
      </c>
      <c r="AG577" s="59">
        <v>0</v>
      </c>
      <c r="AH577" s="59">
        <v>0</v>
      </c>
      <c r="AI577" s="59">
        <v>0</v>
      </c>
      <c r="AJ577" s="59">
        <v>0</v>
      </c>
      <c r="AK577" s="59">
        <v>0</v>
      </c>
      <c r="AL577" s="59">
        <v>0</v>
      </c>
      <c r="AM577" s="59">
        <v>0</v>
      </c>
      <c r="AN577" s="59">
        <v>0</v>
      </c>
      <c r="AO577" s="59">
        <v>0</v>
      </c>
      <c r="AP577" s="404">
        <v>0</v>
      </c>
      <c r="AQ577" s="397"/>
    </row>
    <row r="578" spans="1:43" outlineLevel="3">
      <c r="A578" s="46" t="s">
        <v>2986</v>
      </c>
      <c r="B578" s="47" t="s">
        <v>2987</v>
      </c>
      <c r="C578" s="48" t="s">
        <v>2985</v>
      </c>
      <c r="D578" s="49"/>
      <c r="E578" s="50"/>
      <c r="F578" s="397">
        <v>0</v>
      </c>
      <c r="G578" s="397">
        <v>411700.12</v>
      </c>
      <c r="H578" s="59">
        <v>-411700.12</v>
      </c>
      <c r="I578" s="398" t="s">
        <v>157</v>
      </c>
      <c r="J578" s="398"/>
      <c r="K578" s="399"/>
      <c r="L578" s="400">
        <v>412468.98</v>
      </c>
      <c r="M578" s="401">
        <v>-412468.98</v>
      </c>
      <c r="N578" s="402"/>
      <c r="O578" s="400">
        <v>0</v>
      </c>
      <c r="P578" s="401">
        <v>0</v>
      </c>
      <c r="R578" s="403">
        <v>0</v>
      </c>
      <c r="S578" s="403">
        <v>523371.53</v>
      </c>
      <c r="T578" s="59">
        <v>523371.53</v>
      </c>
      <c r="U578" s="59">
        <v>523371.53</v>
      </c>
      <c r="V578" s="59">
        <v>523371.53</v>
      </c>
      <c r="W578" s="59">
        <v>523371.53</v>
      </c>
      <c r="X578" s="59">
        <v>523371.53</v>
      </c>
      <c r="Y578" s="59">
        <v>523371.53</v>
      </c>
      <c r="Z578" s="59">
        <v>523371.53</v>
      </c>
      <c r="AA578" s="59">
        <v>523371.53</v>
      </c>
      <c r="AB578" s="59">
        <v>523371.53</v>
      </c>
      <c r="AC578" s="59">
        <v>412468.98</v>
      </c>
      <c r="AD578" s="59">
        <v>411700.12</v>
      </c>
      <c r="AE578" s="403">
        <v>0</v>
      </c>
      <c r="AF578" s="59">
        <v>0</v>
      </c>
      <c r="AG578" s="59">
        <v>0</v>
      </c>
      <c r="AH578" s="59">
        <v>0</v>
      </c>
      <c r="AI578" s="59">
        <v>0</v>
      </c>
      <c r="AJ578" s="59">
        <v>0</v>
      </c>
      <c r="AK578" s="59">
        <v>0</v>
      </c>
      <c r="AL578" s="59">
        <v>0</v>
      </c>
      <c r="AM578" s="59">
        <v>0</v>
      </c>
      <c r="AN578" s="59">
        <v>0</v>
      </c>
      <c r="AO578" s="59">
        <v>0</v>
      </c>
      <c r="AP578" s="404">
        <v>0</v>
      </c>
      <c r="AQ578" s="397"/>
    </row>
    <row r="579" spans="1:43" outlineLevel="3">
      <c r="A579" s="46" t="s">
        <v>2988</v>
      </c>
      <c r="B579" s="47" t="s">
        <v>2989</v>
      </c>
      <c r="C579" s="48" t="s">
        <v>2985</v>
      </c>
      <c r="D579" s="49"/>
      <c r="E579" s="50"/>
      <c r="F579" s="397">
        <v>521586.53</v>
      </c>
      <c r="G579" s="397">
        <v>0</v>
      </c>
      <c r="H579" s="59">
        <v>521586.53</v>
      </c>
      <c r="I579" s="398" t="s">
        <v>157</v>
      </c>
      <c r="J579" s="398"/>
      <c r="K579" s="399"/>
      <c r="L579" s="400">
        <v>0</v>
      </c>
      <c r="M579" s="401">
        <v>521586.53</v>
      </c>
      <c r="N579" s="402"/>
      <c r="O579" s="400">
        <v>521586.53</v>
      </c>
      <c r="P579" s="401">
        <v>0</v>
      </c>
      <c r="R579" s="403">
        <v>0</v>
      </c>
      <c r="S579" s="403">
        <v>0</v>
      </c>
      <c r="T579" s="59">
        <v>0</v>
      </c>
      <c r="U579" s="59">
        <v>0</v>
      </c>
      <c r="V579" s="59">
        <v>0</v>
      </c>
      <c r="W579" s="59">
        <v>0</v>
      </c>
      <c r="X579" s="59">
        <v>0</v>
      </c>
      <c r="Y579" s="59">
        <v>0</v>
      </c>
      <c r="Z579" s="59">
        <v>0</v>
      </c>
      <c r="AA579" s="59">
        <v>0</v>
      </c>
      <c r="AB579" s="59">
        <v>0</v>
      </c>
      <c r="AC579" s="59">
        <v>0</v>
      </c>
      <c r="AD579" s="59">
        <v>0</v>
      </c>
      <c r="AE579" s="403">
        <v>521586.53</v>
      </c>
      <c r="AF579" s="59">
        <v>521586.53</v>
      </c>
      <c r="AG579" s="59">
        <v>521586.53</v>
      </c>
      <c r="AH579" s="59">
        <v>521586.53</v>
      </c>
      <c r="AI579" s="59">
        <v>521586.53</v>
      </c>
      <c r="AJ579" s="59">
        <v>521586.53</v>
      </c>
      <c r="AK579" s="59">
        <v>521586.53</v>
      </c>
      <c r="AL579" s="59">
        <v>521586.53</v>
      </c>
      <c r="AM579" s="59">
        <v>521586.53</v>
      </c>
      <c r="AN579" s="59">
        <v>521586.53</v>
      </c>
      <c r="AO579" s="59">
        <v>521586.53</v>
      </c>
      <c r="AP579" s="404">
        <v>521586.53</v>
      </c>
      <c r="AQ579" s="397"/>
    </row>
    <row r="580" spans="1:43" outlineLevel="3">
      <c r="A580" s="46" t="s">
        <v>2990</v>
      </c>
      <c r="B580" s="47" t="s">
        <v>2991</v>
      </c>
      <c r="C580" s="48" t="s">
        <v>1217</v>
      </c>
      <c r="D580" s="49"/>
      <c r="E580" s="50"/>
      <c r="F580" s="397">
        <v>0</v>
      </c>
      <c r="G580" s="397">
        <v>0</v>
      </c>
      <c r="H580" s="59">
        <v>0</v>
      </c>
      <c r="I580" s="398">
        <v>0</v>
      </c>
      <c r="J580" s="398"/>
      <c r="K580" s="399"/>
      <c r="L580" s="400">
        <v>0</v>
      </c>
      <c r="M580" s="401">
        <v>0</v>
      </c>
      <c r="N580" s="402"/>
      <c r="O580" s="400">
        <v>0</v>
      </c>
      <c r="P580" s="401">
        <v>0</v>
      </c>
      <c r="R580" s="403">
        <v>1731.27</v>
      </c>
      <c r="S580" s="403">
        <v>0</v>
      </c>
      <c r="T580" s="59">
        <v>0</v>
      </c>
      <c r="U580" s="59">
        <v>0</v>
      </c>
      <c r="V580" s="59">
        <v>0</v>
      </c>
      <c r="W580" s="59">
        <v>0</v>
      </c>
      <c r="X580" s="59">
        <v>0</v>
      </c>
      <c r="Y580" s="59">
        <v>0</v>
      </c>
      <c r="Z580" s="59">
        <v>0</v>
      </c>
      <c r="AA580" s="59">
        <v>0</v>
      </c>
      <c r="AB580" s="59">
        <v>0</v>
      </c>
      <c r="AC580" s="59">
        <v>0</v>
      </c>
      <c r="AD580" s="59">
        <v>0</v>
      </c>
      <c r="AE580" s="403">
        <v>0</v>
      </c>
      <c r="AF580" s="59">
        <v>0</v>
      </c>
      <c r="AG580" s="59">
        <v>0</v>
      </c>
      <c r="AH580" s="59">
        <v>0</v>
      </c>
      <c r="AI580" s="59">
        <v>0</v>
      </c>
      <c r="AJ580" s="59">
        <v>0</v>
      </c>
      <c r="AK580" s="59">
        <v>0</v>
      </c>
      <c r="AL580" s="59">
        <v>0</v>
      </c>
      <c r="AM580" s="59">
        <v>0</v>
      </c>
      <c r="AN580" s="59">
        <v>0</v>
      </c>
      <c r="AO580" s="59">
        <v>0</v>
      </c>
      <c r="AP580" s="404">
        <v>0</v>
      </c>
      <c r="AQ580" s="397"/>
    </row>
    <row r="581" spans="1:43" outlineLevel="3">
      <c r="A581" s="46" t="s">
        <v>2992</v>
      </c>
      <c r="B581" s="47" t="s">
        <v>2993</v>
      </c>
      <c r="C581" s="48" t="s">
        <v>1217</v>
      </c>
      <c r="D581" s="49"/>
      <c r="E581" s="50"/>
      <c r="F581" s="397">
        <v>0</v>
      </c>
      <c r="G581" s="397">
        <v>5735.07</v>
      </c>
      <c r="H581" s="59">
        <v>-5735.07</v>
      </c>
      <c r="I581" s="398" t="s">
        <v>157</v>
      </c>
      <c r="J581" s="398"/>
      <c r="K581" s="399"/>
      <c r="L581" s="400">
        <v>4335.1900000000005</v>
      </c>
      <c r="M581" s="401">
        <v>-4335.1900000000005</v>
      </c>
      <c r="N581" s="402"/>
      <c r="O581" s="400">
        <v>0</v>
      </c>
      <c r="P581" s="401">
        <v>0</v>
      </c>
      <c r="R581" s="403">
        <v>0</v>
      </c>
      <c r="S581" s="403">
        <v>3169.46</v>
      </c>
      <c r="T581" s="59">
        <v>4335.1900000000005</v>
      </c>
      <c r="U581" s="59">
        <v>5735.1900000000005</v>
      </c>
      <c r="V581" s="59">
        <v>7135.1900000000005</v>
      </c>
      <c r="W581" s="59">
        <v>4335.1900000000005</v>
      </c>
      <c r="X581" s="59">
        <v>5735.1900000000005</v>
      </c>
      <c r="Y581" s="59">
        <v>7135.1900000000005</v>
      </c>
      <c r="Z581" s="59">
        <v>4335.1900000000005</v>
      </c>
      <c r="AA581" s="59">
        <v>5735.1900000000005</v>
      </c>
      <c r="AB581" s="59">
        <v>7135.1900000000005</v>
      </c>
      <c r="AC581" s="59">
        <v>4335.1900000000005</v>
      </c>
      <c r="AD581" s="59">
        <v>5735.07</v>
      </c>
      <c r="AE581" s="403">
        <v>4200</v>
      </c>
      <c r="AF581" s="59">
        <v>0</v>
      </c>
      <c r="AG581" s="59">
        <v>0</v>
      </c>
      <c r="AH581" s="59">
        <v>0</v>
      </c>
      <c r="AI581" s="59">
        <v>-2316</v>
      </c>
      <c r="AJ581" s="59">
        <v>0</v>
      </c>
      <c r="AK581" s="59">
        <v>0</v>
      </c>
      <c r="AL581" s="59">
        <v>0</v>
      </c>
      <c r="AM581" s="59">
        <v>0</v>
      </c>
      <c r="AN581" s="59">
        <v>0</v>
      </c>
      <c r="AO581" s="59">
        <v>0</v>
      </c>
      <c r="AP581" s="404">
        <v>0</v>
      </c>
      <c r="AQ581" s="397"/>
    </row>
    <row r="582" spans="1:43" outlineLevel="3">
      <c r="A582" s="46" t="s">
        <v>2994</v>
      </c>
      <c r="B582" s="47" t="s">
        <v>2995</v>
      </c>
      <c r="C582" s="48" t="s">
        <v>1217</v>
      </c>
      <c r="D582" s="49"/>
      <c r="E582" s="50"/>
      <c r="F582" s="397">
        <v>4287.3100000000004</v>
      </c>
      <c r="G582" s="397">
        <v>0</v>
      </c>
      <c r="H582" s="59">
        <v>4287.3100000000004</v>
      </c>
      <c r="I582" s="398" t="s">
        <v>157</v>
      </c>
      <c r="J582" s="398"/>
      <c r="K582" s="399"/>
      <c r="L582" s="400">
        <v>0</v>
      </c>
      <c r="M582" s="401">
        <v>4287.3100000000004</v>
      </c>
      <c r="N582" s="402"/>
      <c r="O582" s="400">
        <v>7087.31</v>
      </c>
      <c r="P582" s="401">
        <v>-2800</v>
      </c>
      <c r="R582" s="403">
        <v>0</v>
      </c>
      <c r="S582" s="403">
        <v>0</v>
      </c>
      <c r="T582" s="59">
        <v>0</v>
      </c>
      <c r="U582" s="59">
        <v>0</v>
      </c>
      <c r="V582" s="59">
        <v>0</v>
      </c>
      <c r="W582" s="59">
        <v>0</v>
      </c>
      <c r="X582" s="59">
        <v>0</v>
      </c>
      <c r="Y582" s="59">
        <v>0</v>
      </c>
      <c r="Z582" s="59">
        <v>0</v>
      </c>
      <c r="AA582" s="59">
        <v>0</v>
      </c>
      <c r="AB582" s="59">
        <v>0</v>
      </c>
      <c r="AC582" s="59">
        <v>0</v>
      </c>
      <c r="AD582" s="59">
        <v>0</v>
      </c>
      <c r="AE582" s="403">
        <v>2887.31</v>
      </c>
      <c r="AF582" s="59">
        <v>4287.3100000000004</v>
      </c>
      <c r="AG582" s="59">
        <v>5687.31</v>
      </c>
      <c r="AH582" s="59">
        <v>7087.31</v>
      </c>
      <c r="AI582" s="59">
        <v>6603.31</v>
      </c>
      <c r="AJ582" s="59">
        <v>5687.31</v>
      </c>
      <c r="AK582" s="59">
        <v>7087.31</v>
      </c>
      <c r="AL582" s="59">
        <v>4287.3100000000004</v>
      </c>
      <c r="AM582" s="59">
        <v>5687.31</v>
      </c>
      <c r="AN582" s="59">
        <v>7087.31</v>
      </c>
      <c r="AO582" s="59">
        <v>4287.3100000000004</v>
      </c>
      <c r="AP582" s="404">
        <v>4287.3100000000004</v>
      </c>
      <c r="AQ582" s="397"/>
    </row>
    <row r="583" spans="1:43" outlineLevel="3">
      <c r="A583" s="46" t="s">
        <v>2996</v>
      </c>
      <c r="B583" s="47" t="s">
        <v>2997</v>
      </c>
      <c r="C583" s="48" t="s">
        <v>2998</v>
      </c>
      <c r="D583" s="49"/>
      <c r="E583" s="50"/>
      <c r="F583" s="397">
        <v>-145</v>
      </c>
      <c r="G583" s="397">
        <v>-145</v>
      </c>
      <c r="H583" s="59">
        <v>0</v>
      </c>
      <c r="I583" s="398">
        <v>0</v>
      </c>
      <c r="J583" s="398"/>
      <c r="K583" s="399"/>
      <c r="L583" s="400">
        <v>-145</v>
      </c>
      <c r="M583" s="401">
        <v>0</v>
      </c>
      <c r="N583" s="402"/>
      <c r="O583" s="400">
        <v>-145</v>
      </c>
      <c r="P583" s="401">
        <v>0</v>
      </c>
      <c r="R583" s="403">
        <v>-145</v>
      </c>
      <c r="S583" s="403">
        <v>-145</v>
      </c>
      <c r="T583" s="59">
        <v>-145</v>
      </c>
      <c r="U583" s="59">
        <v>-145</v>
      </c>
      <c r="V583" s="59">
        <v>-145</v>
      </c>
      <c r="W583" s="59">
        <v>-145</v>
      </c>
      <c r="X583" s="59">
        <v>-145</v>
      </c>
      <c r="Y583" s="59">
        <v>-145</v>
      </c>
      <c r="Z583" s="59">
        <v>-145</v>
      </c>
      <c r="AA583" s="59">
        <v>-145</v>
      </c>
      <c r="AB583" s="59">
        <v>-145</v>
      </c>
      <c r="AC583" s="59">
        <v>-145</v>
      </c>
      <c r="AD583" s="59">
        <v>-145</v>
      </c>
      <c r="AE583" s="403">
        <v>-145</v>
      </c>
      <c r="AF583" s="59">
        <v>-145</v>
      </c>
      <c r="AG583" s="59">
        <v>-145</v>
      </c>
      <c r="AH583" s="59">
        <v>-145</v>
      </c>
      <c r="AI583" s="59">
        <v>-145</v>
      </c>
      <c r="AJ583" s="59">
        <v>-145</v>
      </c>
      <c r="AK583" s="59">
        <v>-145</v>
      </c>
      <c r="AL583" s="59">
        <v>-145</v>
      </c>
      <c r="AM583" s="59">
        <v>-145</v>
      </c>
      <c r="AN583" s="59">
        <v>-145</v>
      </c>
      <c r="AO583" s="59">
        <v>-145</v>
      </c>
      <c r="AP583" s="404">
        <v>-145</v>
      </c>
      <c r="AQ583" s="397"/>
    </row>
    <row r="584" spans="1:43" outlineLevel="3">
      <c r="A584" s="46" t="s">
        <v>2999</v>
      </c>
      <c r="B584" s="47" t="s">
        <v>3000</v>
      </c>
      <c r="C584" s="48" t="s">
        <v>2998</v>
      </c>
      <c r="D584" s="49"/>
      <c r="E584" s="50"/>
      <c r="F584" s="397">
        <v>-200</v>
      </c>
      <c r="G584" s="397">
        <v>-200</v>
      </c>
      <c r="H584" s="59">
        <v>0</v>
      </c>
      <c r="I584" s="398">
        <v>0</v>
      </c>
      <c r="J584" s="398"/>
      <c r="K584" s="399"/>
      <c r="L584" s="400">
        <v>-200</v>
      </c>
      <c r="M584" s="401">
        <v>0</v>
      </c>
      <c r="N584" s="402"/>
      <c r="O584" s="400">
        <v>-200</v>
      </c>
      <c r="P584" s="401">
        <v>0</v>
      </c>
      <c r="R584" s="403">
        <v>0</v>
      </c>
      <c r="S584" s="403">
        <v>-100</v>
      </c>
      <c r="T584" s="59">
        <v>-100</v>
      </c>
      <c r="U584" s="59">
        <v>-100</v>
      </c>
      <c r="V584" s="59">
        <v>-100</v>
      </c>
      <c r="W584" s="59">
        <v>-100</v>
      </c>
      <c r="X584" s="59">
        <v>-100</v>
      </c>
      <c r="Y584" s="59">
        <v>-100</v>
      </c>
      <c r="Z584" s="59">
        <v>-100</v>
      </c>
      <c r="AA584" s="59">
        <v>-200</v>
      </c>
      <c r="AB584" s="59">
        <v>-200</v>
      </c>
      <c r="AC584" s="59">
        <v>-200</v>
      </c>
      <c r="AD584" s="59">
        <v>-200</v>
      </c>
      <c r="AE584" s="403">
        <v>-200</v>
      </c>
      <c r="AF584" s="59">
        <v>-200</v>
      </c>
      <c r="AG584" s="59">
        <v>-200</v>
      </c>
      <c r="AH584" s="59">
        <v>-200</v>
      </c>
      <c r="AI584" s="59">
        <v>-200</v>
      </c>
      <c r="AJ584" s="59">
        <v>-200</v>
      </c>
      <c r="AK584" s="59">
        <v>-200</v>
      </c>
      <c r="AL584" s="59">
        <v>-200</v>
      </c>
      <c r="AM584" s="59">
        <v>-200</v>
      </c>
      <c r="AN584" s="59">
        <v>-200</v>
      </c>
      <c r="AO584" s="59">
        <v>-200</v>
      </c>
      <c r="AP584" s="404">
        <v>-200</v>
      </c>
      <c r="AQ584" s="397"/>
    </row>
    <row r="585" spans="1:43" outlineLevel="3">
      <c r="A585" s="46" t="s">
        <v>3001</v>
      </c>
      <c r="B585" s="47" t="s">
        <v>3002</v>
      </c>
      <c r="C585" s="48" t="s">
        <v>3003</v>
      </c>
      <c r="D585" s="49"/>
      <c r="E585" s="50"/>
      <c r="F585" s="397">
        <v>-26</v>
      </c>
      <c r="G585" s="397">
        <v>-26</v>
      </c>
      <c r="H585" s="59">
        <v>0</v>
      </c>
      <c r="I585" s="398">
        <v>0</v>
      </c>
      <c r="J585" s="398"/>
      <c r="K585" s="399"/>
      <c r="L585" s="400">
        <v>-26</v>
      </c>
      <c r="M585" s="401">
        <v>0</v>
      </c>
      <c r="N585" s="402"/>
      <c r="O585" s="400">
        <v>-26</v>
      </c>
      <c r="P585" s="401">
        <v>0</v>
      </c>
      <c r="R585" s="403">
        <v>-26</v>
      </c>
      <c r="S585" s="403">
        <v>-26</v>
      </c>
      <c r="T585" s="59">
        <v>-26</v>
      </c>
      <c r="U585" s="59">
        <v>-26</v>
      </c>
      <c r="V585" s="59">
        <v>-26</v>
      </c>
      <c r="W585" s="59">
        <v>-26</v>
      </c>
      <c r="X585" s="59">
        <v>-26</v>
      </c>
      <c r="Y585" s="59">
        <v>-26</v>
      </c>
      <c r="Z585" s="59">
        <v>-26</v>
      </c>
      <c r="AA585" s="59">
        <v>-26</v>
      </c>
      <c r="AB585" s="59">
        <v>-26</v>
      </c>
      <c r="AC585" s="59">
        <v>-26</v>
      </c>
      <c r="AD585" s="59">
        <v>-26</v>
      </c>
      <c r="AE585" s="403">
        <v>-26</v>
      </c>
      <c r="AF585" s="59">
        <v>-26</v>
      </c>
      <c r="AG585" s="59">
        <v>-26</v>
      </c>
      <c r="AH585" s="59">
        <v>-26</v>
      </c>
      <c r="AI585" s="59">
        <v>-26</v>
      </c>
      <c r="AJ585" s="59">
        <v>-26</v>
      </c>
      <c r="AK585" s="59">
        <v>-26</v>
      </c>
      <c r="AL585" s="59">
        <v>-26</v>
      </c>
      <c r="AM585" s="59">
        <v>-26</v>
      </c>
      <c r="AN585" s="59">
        <v>-26</v>
      </c>
      <c r="AO585" s="59">
        <v>-26</v>
      </c>
      <c r="AP585" s="404">
        <v>-26</v>
      </c>
      <c r="AQ585" s="397"/>
    </row>
    <row r="586" spans="1:43" outlineLevel="3">
      <c r="A586" s="46" t="s">
        <v>3004</v>
      </c>
      <c r="B586" s="47" t="s">
        <v>3005</v>
      </c>
      <c r="C586" s="48" t="s">
        <v>3006</v>
      </c>
      <c r="D586" s="49"/>
      <c r="E586" s="50"/>
      <c r="F586" s="397">
        <v>0</v>
      </c>
      <c r="G586" s="397">
        <v>0</v>
      </c>
      <c r="H586" s="59">
        <v>0</v>
      </c>
      <c r="I586" s="398">
        <v>0</v>
      </c>
      <c r="J586" s="398"/>
      <c r="K586" s="399"/>
      <c r="L586" s="400">
        <v>0</v>
      </c>
      <c r="M586" s="401">
        <v>0</v>
      </c>
      <c r="N586" s="402"/>
      <c r="O586" s="400">
        <v>0</v>
      </c>
      <c r="P586" s="401">
        <v>0</v>
      </c>
      <c r="R586" s="403">
        <v>285889</v>
      </c>
      <c r="S586" s="403">
        <v>285889</v>
      </c>
      <c r="T586" s="59">
        <v>278228.01</v>
      </c>
      <c r="U586" s="59">
        <v>271454.65000000002</v>
      </c>
      <c r="V586" s="59">
        <v>267036.73</v>
      </c>
      <c r="W586" s="59">
        <v>267035.43</v>
      </c>
      <c r="X586" s="59">
        <v>1600</v>
      </c>
      <c r="Y586" s="59">
        <v>1600</v>
      </c>
      <c r="Z586" s="59">
        <v>532.22</v>
      </c>
      <c r="AA586" s="59">
        <v>0</v>
      </c>
      <c r="AB586" s="59">
        <v>0</v>
      </c>
      <c r="AC586" s="59">
        <v>0</v>
      </c>
      <c r="AD586" s="59">
        <v>0</v>
      </c>
      <c r="AE586" s="403">
        <v>0</v>
      </c>
      <c r="AF586" s="59">
        <v>0</v>
      </c>
      <c r="AG586" s="59">
        <v>0</v>
      </c>
      <c r="AH586" s="59">
        <v>0</v>
      </c>
      <c r="AI586" s="59">
        <v>0</v>
      </c>
      <c r="AJ586" s="59">
        <v>0</v>
      </c>
      <c r="AK586" s="59">
        <v>0</v>
      </c>
      <c r="AL586" s="59">
        <v>0</v>
      </c>
      <c r="AM586" s="59">
        <v>0</v>
      </c>
      <c r="AN586" s="59">
        <v>0</v>
      </c>
      <c r="AO586" s="59">
        <v>0</v>
      </c>
      <c r="AP586" s="404">
        <v>0</v>
      </c>
      <c r="AQ586" s="397"/>
    </row>
    <row r="587" spans="1:43" outlineLevel="3">
      <c r="A587" s="46" t="s">
        <v>3007</v>
      </c>
      <c r="B587" s="47" t="s">
        <v>3008</v>
      </c>
      <c r="C587" s="48" t="s">
        <v>3006</v>
      </c>
      <c r="D587" s="49"/>
      <c r="E587" s="50"/>
      <c r="F587" s="397">
        <v>274522.59000000003</v>
      </c>
      <c r="G587" s="397">
        <v>289028.39</v>
      </c>
      <c r="H587" s="59">
        <v>-14505.799999999988</v>
      </c>
      <c r="I587" s="398">
        <v>-5.0188149337163687E-2</v>
      </c>
      <c r="J587" s="398"/>
      <c r="K587" s="399"/>
      <c r="L587" s="400">
        <v>401210</v>
      </c>
      <c r="M587" s="401">
        <v>-126687.40999999997</v>
      </c>
      <c r="N587" s="402"/>
      <c r="O587" s="400">
        <v>274522.59000000003</v>
      </c>
      <c r="P587" s="401">
        <v>0</v>
      </c>
      <c r="R587" s="403">
        <v>0</v>
      </c>
      <c r="S587" s="403">
        <v>399900</v>
      </c>
      <c r="T587" s="59">
        <v>399900</v>
      </c>
      <c r="U587" s="59">
        <v>399900</v>
      </c>
      <c r="V587" s="59">
        <v>399900</v>
      </c>
      <c r="W587" s="59">
        <v>399900</v>
      </c>
      <c r="X587" s="59">
        <v>399900</v>
      </c>
      <c r="Y587" s="59">
        <v>401210</v>
      </c>
      <c r="Z587" s="59">
        <v>401210</v>
      </c>
      <c r="AA587" s="59">
        <v>401210</v>
      </c>
      <c r="AB587" s="59">
        <v>401210</v>
      </c>
      <c r="AC587" s="59">
        <v>401210</v>
      </c>
      <c r="AD587" s="59">
        <v>289028.39</v>
      </c>
      <c r="AE587" s="403">
        <v>289028.39</v>
      </c>
      <c r="AF587" s="59">
        <v>281097.15000000002</v>
      </c>
      <c r="AG587" s="59">
        <v>275874.76</v>
      </c>
      <c r="AH587" s="59">
        <v>275868.24</v>
      </c>
      <c r="AI587" s="59">
        <v>275868.24</v>
      </c>
      <c r="AJ587" s="59">
        <v>275868.24</v>
      </c>
      <c r="AK587" s="59">
        <v>275868.24</v>
      </c>
      <c r="AL587" s="59">
        <v>274236.67</v>
      </c>
      <c r="AM587" s="59">
        <v>274522.59000000003</v>
      </c>
      <c r="AN587" s="59">
        <v>274522.59000000003</v>
      </c>
      <c r="AO587" s="59">
        <v>274522.59000000003</v>
      </c>
      <c r="AP587" s="404">
        <v>274522.59000000003</v>
      </c>
      <c r="AQ587" s="397"/>
    </row>
    <row r="588" spans="1:43" outlineLevel="3">
      <c r="A588" s="46" t="s">
        <v>3009</v>
      </c>
      <c r="B588" s="47" t="s">
        <v>3010</v>
      </c>
      <c r="C588" s="48" t="s">
        <v>3006</v>
      </c>
      <c r="D588" s="49"/>
      <c r="E588" s="50"/>
      <c r="F588" s="397">
        <v>489554.52</v>
      </c>
      <c r="G588" s="397">
        <v>0</v>
      </c>
      <c r="H588" s="59">
        <v>489554.52</v>
      </c>
      <c r="I588" s="398" t="s">
        <v>157</v>
      </c>
      <c r="J588" s="398"/>
      <c r="K588" s="399"/>
      <c r="L588" s="400">
        <v>0</v>
      </c>
      <c r="M588" s="401">
        <v>489554.52</v>
      </c>
      <c r="N588" s="402"/>
      <c r="O588" s="400">
        <v>489554.52</v>
      </c>
      <c r="P588" s="401">
        <v>0</v>
      </c>
      <c r="R588" s="403">
        <v>0</v>
      </c>
      <c r="S588" s="403">
        <v>0</v>
      </c>
      <c r="T588" s="59">
        <v>0</v>
      </c>
      <c r="U588" s="59">
        <v>0</v>
      </c>
      <c r="V588" s="59">
        <v>0</v>
      </c>
      <c r="W588" s="59">
        <v>0</v>
      </c>
      <c r="X588" s="59">
        <v>0</v>
      </c>
      <c r="Y588" s="59">
        <v>0</v>
      </c>
      <c r="Z588" s="59">
        <v>0</v>
      </c>
      <c r="AA588" s="59">
        <v>0</v>
      </c>
      <c r="AB588" s="59">
        <v>0</v>
      </c>
      <c r="AC588" s="59">
        <v>0</v>
      </c>
      <c r="AD588" s="59">
        <v>0</v>
      </c>
      <c r="AE588" s="403">
        <v>486800</v>
      </c>
      <c r="AF588" s="59">
        <v>486800</v>
      </c>
      <c r="AG588" s="59">
        <v>486800</v>
      </c>
      <c r="AH588" s="59">
        <v>486800</v>
      </c>
      <c r="AI588" s="59">
        <v>486800</v>
      </c>
      <c r="AJ588" s="59">
        <v>486800</v>
      </c>
      <c r="AK588" s="59">
        <v>486800</v>
      </c>
      <c r="AL588" s="59">
        <v>489323.79000000004</v>
      </c>
      <c r="AM588" s="59">
        <v>489554.52</v>
      </c>
      <c r="AN588" s="59">
        <v>489554.52</v>
      </c>
      <c r="AO588" s="59">
        <v>489554.52</v>
      </c>
      <c r="AP588" s="404">
        <v>489554.52</v>
      </c>
      <c r="AQ588" s="397"/>
    </row>
    <row r="589" spans="1:43" outlineLevel="3">
      <c r="A589" s="46" t="s">
        <v>3011</v>
      </c>
      <c r="B589" s="47" t="s">
        <v>3012</v>
      </c>
      <c r="C589" s="48" t="s">
        <v>1264</v>
      </c>
      <c r="D589" s="49"/>
      <c r="E589" s="50"/>
      <c r="F589" s="397">
        <v>0</v>
      </c>
      <c r="G589" s="397">
        <v>10019.44</v>
      </c>
      <c r="H589" s="59">
        <v>-10019.44</v>
      </c>
      <c r="I589" s="398" t="s">
        <v>157</v>
      </c>
      <c r="J589" s="398"/>
      <c r="K589" s="399"/>
      <c r="L589" s="400">
        <v>8932.44</v>
      </c>
      <c r="M589" s="401">
        <v>-8932.44</v>
      </c>
      <c r="N589" s="402"/>
      <c r="O589" s="400">
        <v>0</v>
      </c>
      <c r="P589" s="401">
        <v>0</v>
      </c>
      <c r="R589" s="403">
        <v>0</v>
      </c>
      <c r="S589" s="403">
        <v>1083</v>
      </c>
      <c r="T589" s="59">
        <v>2166</v>
      </c>
      <c r="U589" s="59">
        <v>3249</v>
      </c>
      <c r="V589" s="59">
        <v>4332</v>
      </c>
      <c r="W589" s="59">
        <v>5415</v>
      </c>
      <c r="X589" s="59">
        <v>6498</v>
      </c>
      <c r="Y589" s="59">
        <v>7581</v>
      </c>
      <c r="Z589" s="59">
        <v>8664</v>
      </c>
      <c r="AA589" s="59">
        <v>9747</v>
      </c>
      <c r="AB589" s="59">
        <v>7849.4400000000005</v>
      </c>
      <c r="AC589" s="59">
        <v>8932.44</v>
      </c>
      <c r="AD589" s="59">
        <v>10019.44</v>
      </c>
      <c r="AE589" s="403">
        <v>10019.44</v>
      </c>
      <c r="AF589" s="59">
        <v>10019.44</v>
      </c>
      <c r="AG589" s="59">
        <v>10019.44</v>
      </c>
      <c r="AH589" s="59">
        <v>10019.44</v>
      </c>
      <c r="AI589" s="59">
        <v>-804.98</v>
      </c>
      <c r="AJ589" s="59">
        <v>0</v>
      </c>
      <c r="AK589" s="59">
        <v>0</v>
      </c>
      <c r="AL589" s="59">
        <v>0</v>
      </c>
      <c r="AM589" s="59">
        <v>0</v>
      </c>
      <c r="AN589" s="59">
        <v>0</v>
      </c>
      <c r="AO589" s="59">
        <v>0</v>
      </c>
      <c r="AP589" s="404">
        <v>0</v>
      </c>
      <c r="AQ589" s="397"/>
    </row>
    <row r="590" spans="1:43" outlineLevel="3">
      <c r="A590" s="46" t="s">
        <v>3013</v>
      </c>
      <c r="B590" s="47" t="s">
        <v>3014</v>
      </c>
      <c r="C590" s="48" t="s">
        <v>1264</v>
      </c>
      <c r="D590" s="49"/>
      <c r="E590" s="50"/>
      <c r="F590" s="397">
        <v>-1397.66</v>
      </c>
      <c r="G590" s="397">
        <v>0</v>
      </c>
      <c r="H590" s="59">
        <v>-1397.66</v>
      </c>
      <c r="I590" s="398" t="s">
        <v>157</v>
      </c>
      <c r="J590" s="398"/>
      <c r="K590" s="399"/>
      <c r="L590" s="400">
        <v>0</v>
      </c>
      <c r="M590" s="401">
        <v>-1397.66</v>
      </c>
      <c r="N590" s="402"/>
      <c r="O590" s="400">
        <v>-2507.66</v>
      </c>
      <c r="P590" s="401">
        <v>1109.9999999999998</v>
      </c>
      <c r="R590" s="403">
        <v>0</v>
      </c>
      <c r="S590" s="403">
        <v>0</v>
      </c>
      <c r="T590" s="59">
        <v>0</v>
      </c>
      <c r="U590" s="59">
        <v>0</v>
      </c>
      <c r="V590" s="59">
        <v>0</v>
      </c>
      <c r="W590" s="59">
        <v>0</v>
      </c>
      <c r="X590" s="59">
        <v>0</v>
      </c>
      <c r="Y590" s="59">
        <v>0</v>
      </c>
      <c r="Z590" s="59">
        <v>0</v>
      </c>
      <c r="AA590" s="59">
        <v>0</v>
      </c>
      <c r="AB590" s="59">
        <v>0</v>
      </c>
      <c r="AC590" s="59">
        <v>0</v>
      </c>
      <c r="AD590" s="59">
        <v>0</v>
      </c>
      <c r="AE590" s="403">
        <v>1110</v>
      </c>
      <c r="AF590" s="59">
        <v>2220</v>
      </c>
      <c r="AG590" s="59">
        <v>3330</v>
      </c>
      <c r="AH590" s="59">
        <v>4440</v>
      </c>
      <c r="AI590" s="59">
        <v>5550</v>
      </c>
      <c r="AJ590" s="59">
        <v>6660</v>
      </c>
      <c r="AK590" s="59">
        <v>7770</v>
      </c>
      <c r="AL590" s="59">
        <v>8880</v>
      </c>
      <c r="AM590" s="59">
        <v>7009.4400000000005</v>
      </c>
      <c r="AN590" s="59">
        <v>-2507.66</v>
      </c>
      <c r="AO590" s="59">
        <v>-1397.66</v>
      </c>
      <c r="AP590" s="404">
        <v>-1397.66</v>
      </c>
      <c r="AQ590" s="397"/>
    </row>
    <row r="591" spans="1:43" s="471" customFormat="1">
      <c r="A591" s="228" t="s">
        <v>3015</v>
      </c>
      <c r="B591" s="524" t="s">
        <v>3016</v>
      </c>
      <c r="C591" s="525" t="s">
        <v>3017</v>
      </c>
      <c r="D591" s="229"/>
      <c r="E591" s="567"/>
      <c r="F591" s="491">
        <v>334350.36</v>
      </c>
      <c r="G591" s="491">
        <v>500743.93</v>
      </c>
      <c r="H591" s="473">
        <v>-166393.57</v>
      </c>
      <c r="I591" s="144">
        <v>-0.33229273493140499</v>
      </c>
      <c r="J591" s="568"/>
      <c r="K591" s="569"/>
      <c r="L591" s="492">
        <v>210076.89</v>
      </c>
      <c r="M591" s="475">
        <v>124273.46999999997</v>
      </c>
      <c r="N591" s="468"/>
      <c r="O591" s="492">
        <v>296071.96000000002</v>
      </c>
      <c r="P591" s="475">
        <v>38278.399999999965</v>
      </c>
      <c r="Q591" s="570"/>
      <c r="R591" s="469">
        <v>492163.13</v>
      </c>
      <c r="S591" s="469">
        <v>527024.80000000005</v>
      </c>
      <c r="T591" s="232">
        <v>553475.93000000005</v>
      </c>
      <c r="U591" s="232">
        <v>24656.880000000001</v>
      </c>
      <c r="V591" s="232">
        <v>0</v>
      </c>
      <c r="W591" s="232">
        <v>13033.23</v>
      </c>
      <c r="X591" s="232">
        <v>16063.15</v>
      </c>
      <c r="Y591" s="232">
        <v>40157.22</v>
      </c>
      <c r="Z591" s="232">
        <v>48188.67</v>
      </c>
      <c r="AA591" s="232">
        <v>128234.14</v>
      </c>
      <c r="AB591" s="232">
        <v>159972.76</v>
      </c>
      <c r="AC591" s="232">
        <v>210076.89</v>
      </c>
      <c r="AD591" s="232">
        <v>500743.93</v>
      </c>
      <c r="AE591" s="469">
        <v>526354.69000000006</v>
      </c>
      <c r="AF591" s="232">
        <v>550573.32999999996</v>
      </c>
      <c r="AG591" s="232">
        <v>74308.69</v>
      </c>
      <c r="AH591" s="232">
        <v>99275.19</v>
      </c>
      <c r="AI591" s="232">
        <v>124241.73</v>
      </c>
      <c r="AJ591" s="232">
        <v>147647.15</v>
      </c>
      <c r="AK591" s="232">
        <v>170007.72</v>
      </c>
      <c r="AL591" s="232">
        <v>194378.87</v>
      </c>
      <c r="AM591" s="232">
        <v>257793.14</v>
      </c>
      <c r="AN591" s="232">
        <v>296071.96000000002</v>
      </c>
      <c r="AO591" s="232">
        <v>334350.36</v>
      </c>
      <c r="AP591" s="470">
        <v>347109.94</v>
      </c>
    </row>
    <row r="592" spans="1:43" s="471" customFormat="1" outlineLevel="2">
      <c r="A592" s="228" t="s">
        <v>3018</v>
      </c>
      <c r="B592" s="524" t="s">
        <v>3019</v>
      </c>
      <c r="C592" s="525" t="s">
        <v>3020</v>
      </c>
      <c r="D592" s="229"/>
      <c r="E592" s="567"/>
      <c r="F592" s="491">
        <v>833102.14</v>
      </c>
      <c r="G592" s="491">
        <v>833102.14</v>
      </c>
      <c r="H592" s="473">
        <v>0</v>
      </c>
      <c r="I592" s="144">
        <v>0</v>
      </c>
      <c r="J592" s="568"/>
      <c r="K592" s="569"/>
      <c r="L592" s="492">
        <v>1385514.59</v>
      </c>
      <c r="M592" s="475">
        <v>-552412.45000000007</v>
      </c>
      <c r="N592" s="468"/>
      <c r="O592" s="492">
        <v>833102.14</v>
      </c>
      <c r="P592" s="475">
        <v>0</v>
      </c>
      <c r="Q592" s="570"/>
      <c r="R592" s="469">
        <v>0</v>
      </c>
      <c r="S592" s="469">
        <v>0</v>
      </c>
      <c r="T592" s="232">
        <v>0</v>
      </c>
      <c r="U592" s="232">
        <v>0</v>
      </c>
      <c r="V592" s="232">
        <v>0</v>
      </c>
      <c r="W592" s="232">
        <v>0</v>
      </c>
      <c r="X592" s="232">
        <v>219163.24</v>
      </c>
      <c r="Y592" s="232">
        <v>545194.71</v>
      </c>
      <c r="Z592" s="232">
        <v>766071.11</v>
      </c>
      <c r="AA592" s="232">
        <v>976618.73</v>
      </c>
      <c r="AB592" s="232">
        <v>1181777.1200000001</v>
      </c>
      <c r="AC592" s="232">
        <v>1385514.59</v>
      </c>
      <c r="AD592" s="232">
        <v>833102.14</v>
      </c>
      <c r="AE592" s="469">
        <v>833102.14</v>
      </c>
      <c r="AF592" s="232">
        <v>833102.14</v>
      </c>
      <c r="AG592" s="232">
        <v>833102.14</v>
      </c>
      <c r="AH592" s="232">
        <v>833102.14</v>
      </c>
      <c r="AI592" s="232">
        <v>833102.14</v>
      </c>
      <c r="AJ592" s="232">
        <v>833102.14</v>
      </c>
      <c r="AK592" s="232">
        <v>833102.14</v>
      </c>
      <c r="AL592" s="232">
        <v>833102.14</v>
      </c>
      <c r="AM592" s="232">
        <v>833102.14</v>
      </c>
      <c r="AN592" s="232">
        <v>833102.14</v>
      </c>
      <c r="AO592" s="232">
        <v>833102.14</v>
      </c>
      <c r="AP592" s="470">
        <v>833102.14</v>
      </c>
    </row>
    <row r="593" spans="1:43" outlineLevel="3">
      <c r="A593" s="46" t="s">
        <v>3021</v>
      </c>
      <c r="B593" s="47" t="s">
        <v>3022</v>
      </c>
      <c r="C593" s="48" t="s">
        <v>3023</v>
      </c>
      <c r="D593" s="49"/>
      <c r="E593" s="50"/>
      <c r="F593" s="397">
        <v>833102.15</v>
      </c>
      <c r="G593" s="397">
        <v>833102.15</v>
      </c>
      <c r="H593" s="59">
        <v>0</v>
      </c>
      <c r="I593" s="398">
        <v>0</v>
      </c>
      <c r="J593" s="398"/>
      <c r="K593" s="399"/>
      <c r="L593" s="400">
        <v>0</v>
      </c>
      <c r="M593" s="401">
        <v>833102.15</v>
      </c>
      <c r="N593" s="402"/>
      <c r="O593" s="400">
        <v>833102.15</v>
      </c>
      <c r="P593" s="401">
        <v>0</v>
      </c>
      <c r="R593" s="403">
        <v>0</v>
      </c>
      <c r="S593" s="403">
        <v>0</v>
      </c>
      <c r="T593" s="59">
        <v>0</v>
      </c>
      <c r="U593" s="59">
        <v>0</v>
      </c>
      <c r="V593" s="59">
        <v>0</v>
      </c>
      <c r="W593" s="59">
        <v>0</v>
      </c>
      <c r="X593" s="59">
        <v>0</v>
      </c>
      <c r="Y593" s="59">
        <v>0</v>
      </c>
      <c r="Z593" s="59">
        <v>0</v>
      </c>
      <c r="AA593" s="59">
        <v>0</v>
      </c>
      <c r="AB593" s="59">
        <v>0</v>
      </c>
      <c r="AC593" s="59">
        <v>0</v>
      </c>
      <c r="AD593" s="59">
        <v>833102.15</v>
      </c>
      <c r="AE593" s="403">
        <v>833102.15</v>
      </c>
      <c r="AF593" s="59">
        <v>833102.15</v>
      </c>
      <c r="AG593" s="59">
        <v>833102.15</v>
      </c>
      <c r="AH593" s="59">
        <v>833102.15</v>
      </c>
      <c r="AI593" s="59">
        <v>833102.15</v>
      </c>
      <c r="AJ593" s="59">
        <v>833102.15</v>
      </c>
      <c r="AK593" s="59">
        <v>833102.15</v>
      </c>
      <c r="AL593" s="59">
        <v>833102.15</v>
      </c>
      <c r="AM593" s="59">
        <v>833102.15</v>
      </c>
      <c r="AN593" s="59">
        <v>833102.15</v>
      </c>
      <c r="AO593" s="59">
        <v>833102.15</v>
      </c>
      <c r="AP593" s="404">
        <v>833102.15</v>
      </c>
      <c r="AQ593" s="397"/>
    </row>
    <row r="594" spans="1:43" outlineLevel="3">
      <c r="A594" s="46" t="s">
        <v>3024</v>
      </c>
      <c r="B594" s="47" t="s">
        <v>1428</v>
      </c>
      <c r="C594" s="48" t="s">
        <v>3025</v>
      </c>
      <c r="D594" s="49"/>
      <c r="E594" s="50"/>
      <c r="F594" s="397">
        <v>7650963.3640000019</v>
      </c>
      <c r="G594" s="397">
        <v>36555700.464000002</v>
      </c>
      <c r="H594" s="59">
        <v>-28904737.100000001</v>
      </c>
      <c r="I594" s="398">
        <v>-0.79070395952241002</v>
      </c>
      <c r="J594" s="398"/>
      <c r="K594" s="399"/>
      <c r="L594" s="400">
        <v>13847689.274</v>
      </c>
      <c r="M594" s="401">
        <v>-6196725.9099999983</v>
      </c>
      <c r="N594" s="402"/>
      <c r="O594" s="400">
        <v>9675588.1839999966</v>
      </c>
      <c r="P594" s="401">
        <v>-2024624.8199999947</v>
      </c>
      <c r="R594" s="403">
        <v>30903196.114</v>
      </c>
      <c r="S594" s="403">
        <v>31000137.541000005</v>
      </c>
      <c r="T594" s="59">
        <v>22241523.618000004</v>
      </c>
      <c r="U594" s="59">
        <v>17552923.094000001</v>
      </c>
      <c r="V594" s="59">
        <v>14873750.864</v>
      </c>
      <c r="W594" s="59">
        <v>15007968.844000001</v>
      </c>
      <c r="X594" s="59">
        <v>17316404.214999996</v>
      </c>
      <c r="Y594" s="59">
        <v>14699785.504000001</v>
      </c>
      <c r="Z594" s="59">
        <v>12482645.284</v>
      </c>
      <c r="AA594" s="59">
        <v>18948123.865000002</v>
      </c>
      <c r="AB594" s="59">
        <v>10728101.473999996</v>
      </c>
      <c r="AC594" s="59">
        <v>13847689.274</v>
      </c>
      <c r="AD594" s="59">
        <v>36555700.464000002</v>
      </c>
      <c r="AE594" s="403">
        <v>27854423.781000003</v>
      </c>
      <c r="AF594" s="59">
        <v>7836295.8640000019</v>
      </c>
      <c r="AG594" s="59">
        <v>22813746.694000006</v>
      </c>
      <c r="AH594" s="59">
        <v>22935273.034000002</v>
      </c>
      <c r="AI594" s="59">
        <v>23354117.933999997</v>
      </c>
      <c r="AJ594" s="59">
        <v>24666431.668999996</v>
      </c>
      <c r="AK594" s="59">
        <v>21383155.338999998</v>
      </c>
      <c r="AL594" s="59">
        <v>4089705.9229999958</v>
      </c>
      <c r="AM594" s="59">
        <v>12642849.581999999</v>
      </c>
      <c r="AN594" s="59">
        <v>9675588.1839999966</v>
      </c>
      <c r="AO594" s="59">
        <v>7650963.3640000019</v>
      </c>
      <c r="AP594" s="404">
        <v>7543798.4940000027</v>
      </c>
      <c r="AQ594" s="397"/>
    </row>
    <row r="595" spans="1:43" outlineLevel="3">
      <c r="A595" s="46"/>
      <c r="B595" s="47"/>
      <c r="C595" s="48"/>
      <c r="D595" s="49"/>
      <c r="E595" s="50"/>
      <c r="F595" s="397"/>
      <c r="G595" s="397"/>
      <c r="H595" s="59">
        <v>0</v>
      </c>
      <c r="I595" s="398">
        <v>0</v>
      </c>
      <c r="J595" s="398"/>
      <c r="K595" s="399"/>
      <c r="L595" s="400"/>
      <c r="M595" s="401">
        <v>0</v>
      </c>
      <c r="N595" s="402"/>
      <c r="O595" s="400"/>
      <c r="P595" s="401">
        <v>0</v>
      </c>
      <c r="R595" s="403"/>
      <c r="S595" s="403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403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404"/>
      <c r="AQ595" s="397"/>
    </row>
    <row r="596" spans="1:43" outlineLevel="3">
      <c r="A596" s="46" t="s">
        <v>3026</v>
      </c>
      <c r="B596" s="47" t="s">
        <v>3027</v>
      </c>
      <c r="C596" s="48" t="s">
        <v>3028</v>
      </c>
      <c r="D596" s="49"/>
      <c r="E596" s="50"/>
      <c r="F596" s="397">
        <v>127291.67</v>
      </c>
      <c r="G596" s="397">
        <v>254583.33000000002</v>
      </c>
      <c r="H596" s="59">
        <v>-127291.66000000002</v>
      </c>
      <c r="I596" s="398">
        <v>-0.49999998036006527</v>
      </c>
      <c r="J596" s="398"/>
      <c r="K596" s="399"/>
      <c r="L596" s="400">
        <v>127291.67</v>
      </c>
      <c r="M596" s="401">
        <v>0</v>
      </c>
      <c r="N596" s="402"/>
      <c r="O596" s="400">
        <v>763750</v>
      </c>
      <c r="P596" s="401">
        <v>-636458.32999999996</v>
      </c>
      <c r="R596" s="403">
        <v>216666.67</v>
      </c>
      <c r="S596" s="403">
        <v>325000</v>
      </c>
      <c r="T596" s="59">
        <v>433333.33</v>
      </c>
      <c r="U596" s="59">
        <v>541666.66</v>
      </c>
      <c r="V596" s="59">
        <v>650000</v>
      </c>
      <c r="W596" s="59">
        <v>108333.33</v>
      </c>
      <c r="X596" s="59">
        <v>50916.67</v>
      </c>
      <c r="Y596" s="59">
        <v>178208.33000000002</v>
      </c>
      <c r="Z596" s="59">
        <v>305500</v>
      </c>
      <c r="AA596" s="59">
        <v>432791.67</v>
      </c>
      <c r="AB596" s="59">
        <v>560083.32999999996</v>
      </c>
      <c r="AC596" s="59">
        <v>127291.67</v>
      </c>
      <c r="AD596" s="59">
        <v>254583.33000000002</v>
      </c>
      <c r="AE596" s="403">
        <v>381875</v>
      </c>
      <c r="AF596" s="59">
        <v>509166.67</v>
      </c>
      <c r="AG596" s="59">
        <v>636458.34</v>
      </c>
      <c r="AH596" s="59">
        <v>763750</v>
      </c>
      <c r="AI596" s="59">
        <v>127291.67</v>
      </c>
      <c r="AJ596" s="59">
        <v>254583.34</v>
      </c>
      <c r="AK596" s="59">
        <v>381875</v>
      </c>
      <c r="AL596" s="59">
        <v>509166.67</v>
      </c>
      <c r="AM596" s="59">
        <v>636458.34</v>
      </c>
      <c r="AN596" s="59">
        <v>763750</v>
      </c>
      <c r="AO596" s="59">
        <v>127291.67</v>
      </c>
      <c r="AP596" s="404">
        <v>127291.67</v>
      </c>
      <c r="AQ596" s="397"/>
    </row>
    <row r="597" spans="1:43" outlineLevel="3">
      <c r="A597" s="46" t="s">
        <v>3029</v>
      </c>
      <c r="B597" s="47" t="s">
        <v>3030</v>
      </c>
      <c r="C597" s="48" t="s">
        <v>3031</v>
      </c>
      <c r="D597" s="49"/>
      <c r="E597" s="50"/>
      <c r="F597" s="397">
        <v>314270.84000000003</v>
      </c>
      <c r="G597" s="397">
        <v>259968.76</v>
      </c>
      <c r="H597" s="59">
        <v>54302.080000000016</v>
      </c>
      <c r="I597" s="398">
        <v>0.20887925149160236</v>
      </c>
      <c r="J597" s="398"/>
      <c r="K597" s="399"/>
      <c r="L597" s="400">
        <v>156333.34</v>
      </c>
      <c r="M597" s="401">
        <v>157937.50000000003</v>
      </c>
      <c r="N597" s="402"/>
      <c r="O597" s="400">
        <v>213270.84</v>
      </c>
      <c r="P597" s="401">
        <v>101000.00000000003</v>
      </c>
      <c r="R597" s="403">
        <v>6614.59</v>
      </c>
      <c r="S597" s="403">
        <v>6302.09</v>
      </c>
      <c r="T597" s="59">
        <v>12437.51</v>
      </c>
      <c r="U597" s="59">
        <v>155690.98000000001</v>
      </c>
      <c r="V597" s="59">
        <v>146079.87</v>
      </c>
      <c r="W597" s="59">
        <v>92774.32</v>
      </c>
      <c r="X597" s="59">
        <v>69524.31</v>
      </c>
      <c r="Y597" s="59">
        <v>71552.09</v>
      </c>
      <c r="Z597" s="59">
        <v>74666.680000000008</v>
      </c>
      <c r="AA597" s="59">
        <v>62239.590000000004</v>
      </c>
      <c r="AB597" s="59">
        <v>59423.62</v>
      </c>
      <c r="AC597" s="59">
        <v>156333.34</v>
      </c>
      <c r="AD597" s="59">
        <v>259968.76</v>
      </c>
      <c r="AE597" s="403">
        <v>58718.76</v>
      </c>
      <c r="AF597" s="59">
        <v>137767.37</v>
      </c>
      <c r="AG597" s="59">
        <v>248243.06</v>
      </c>
      <c r="AH597" s="59">
        <v>43364.590000000004</v>
      </c>
      <c r="AI597" s="59">
        <v>143916.68</v>
      </c>
      <c r="AJ597" s="59">
        <v>292368.07</v>
      </c>
      <c r="AK597" s="59">
        <v>214048.62</v>
      </c>
      <c r="AL597" s="59">
        <v>431371.54000000004</v>
      </c>
      <c r="AM597" s="59">
        <v>279461.82</v>
      </c>
      <c r="AN597" s="59">
        <v>213270.84</v>
      </c>
      <c r="AO597" s="59">
        <v>314270.84000000003</v>
      </c>
      <c r="AP597" s="404">
        <v>314270.84000000003</v>
      </c>
      <c r="AQ597" s="397"/>
    </row>
    <row r="598" spans="1:43">
      <c r="A598" s="228" t="s">
        <v>3032</v>
      </c>
      <c r="B598" s="524" t="s">
        <v>3033</v>
      </c>
      <c r="C598" s="525" t="s">
        <v>3034</v>
      </c>
      <c r="D598" s="229"/>
      <c r="E598" s="567"/>
      <c r="F598" s="491">
        <v>10184686.939999999</v>
      </c>
      <c r="G598" s="491">
        <v>5414429.9199999999</v>
      </c>
      <c r="H598" s="473">
        <v>4770257.0199999996</v>
      </c>
      <c r="I598" s="144">
        <v>0.88102664370619455</v>
      </c>
      <c r="J598" s="568"/>
      <c r="K598" s="569"/>
      <c r="L598" s="492">
        <v>11497742.449999999</v>
      </c>
      <c r="M598" s="475">
        <v>-1313055.5099999998</v>
      </c>
      <c r="N598" s="468"/>
      <c r="O598" s="492">
        <v>7574791.0999999996</v>
      </c>
      <c r="P598" s="475">
        <v>2609895.84</v>
      </c>
      <c r="Q598" s="570"/>
      <c r="R598" s="469">
        <v>5414429.8799999999</v>
      </c>
      <c r="S598" s="469">
        <v>8265992.3899999997</v>
      </c>
      <c r="T598" s="232">
        <v>11117554.9</v>
      </c>
      <c r="U598" s="232">
        <v>5794617.4100000001</v>
      </c>
      <c r="V598" s="232">
        <v>8646179.9199999999</v>
      </c>
      <c r="W598" s="232">
        <v>11497742.43</v>
      </c>
      <c r="X598" s="232">
        <v>5414429.9199999999</v>
      </c>
      <c r="Y598" s="232">
        <v>8265992.4299999997</v>
      </c>
      <c r="Z598" s="232">
        <v>11117554.939999999</v>
      </c>
      <c r="AA598" s="232">
        <v>5794617.4500000002</v>
      </c>
      <c r="AB598" s="232">
        <v>8646179.9399999995</v>
      </c>
      <c r="AC598" s="232">
        <v>11497742.449999999</v>
      </c>
      <c r="AD598" s="232">
        <v>5414429.9199999999</v>
      </c>
      <c r="AE598" s="469">
        <v>8265992.4299999997</v>
      </c>
      <c r="AF598" s="232">
        <v>11117554.939999999</v>
      </c>
      <c r="AG598" s="232">
        <v>5794617.4500000002</v>
      </c>
      <c r="AH598" s="232">
        <v>8646179.9600000009</v>
      </c>
      <c r="AI598" s="232">
        <v>11497742.470000001</v>
      </c>
      <c r="AJ598" s="232">
        <v>5309707.75</v>
      </c>
      <c r="AK598" s="232">
        <v>7919603.5899999999</v>
      </c>
      <c r="AL598" s="232">
        <v>10529499.43</v>
      </c>
      <c r="AM598" s="232">
        <v>4964895.2699999996</v>
      </c>
      <c r="AN598" s="232">
        <v>7574791.0999999996</v>
      </c>
      <c r="AO598" s="232">
        <v>10184686.939999999</v>
      </c>
      <c r="AP598" s="470">
        <v>8075311.9400000004</v>
      </c>
    </row>
    <row r="599" spans="1:43" outlineLevel="2">
      <c r="A599" s="228" t="s">
        <v>3035</v>
      </c>
      <c r="B599" s="524" t="s">
        <v>3036</v>
      </c>
      <c r="C599" s="525" t="s">
        <v>3037</v>
      </c>
      <c r="D599" s="229"/>
      <c r="E599" s="567"/>
      <c r="F599" s="491">
        <v>30338.79</v>
      </c>
      <c r="G599" s="491">
        <v>470350.2</v>
      </c>
      <c r="H599" s="473">
        <v>-440011.41000000003</v>
      </c>
      <c r="I599" s="144">
        <v>-0.93549744424473513</v>
      </c>
      <c r="J599" s="568"/>
      <c r="K599" s="569"/>
      <c r="L599" s="492">
        <v>431339.77</v>
      </c>
      <c r="M599" s="475">
        <v>-401000.98000000004</v>
      </c>
      <c r="N599" s="468"/>
      <c r="O599" s="492">
        <v>27856.83</v>
      </c>
      <c r="P599" s="475">
        <v>2481.9599999999991</v>
      </c>
      <c r="Q599" s="570"/>
      <c r="R599" s="469">
        <v>727068.41</v>
      </c>
      <c r="S599" s="469">
        <v>36192.28</v>
      </c>
      <c r="T599" s="232">
        <v>76030.650000000009</v>
      </c>
      <c r="U599" s="232">
        <v>116679.85</v>
      </c>
      <c r="V599" s="232">
        <v>157417.56</v>
      </c>
      <c r="W599" s="232">
        <v>199534.2</v>
      </c>
      <c r="X599" s="232">
        <v>239814.96</v>
      </c>
      <c r="Y599" s="232">
        <v>278496.5</v>
      </c>
      <c r="Z599" s="232">
        <v>318548.67</v>
      </c>
      <c r="AA599" s="232">
        <v>357440.37</v>
      </c>
      <c r="AB599" s="232">
        <v>393505.72000000003</v>
      </c>
      <c r="AC599" s="232">
        <v>431339.77</v>
      </c>
      <c r="AD599" s="232">
        <v>470350.2</v>
      </c>
      <c r="AE599" s="469">
        <v>1683.39</v>
      </c>
      <c r="AF599" s="232">
        <v>4021.4300000000003</v>
      </c>
      <c r="AG599" s="232">
        <v>7780.28</v>
      </c>
      <c r="AH599" s="232">
        <v>10291.969999999999</v>
      </c>
      <c r="AI599" s="232">
        <v>12958.470000000001</v>
      </c>
      <c r="AJ599" s="232">
        <v>16523.670000000002</v>
      </c>
      <c r="AK599" s="232">
        <v>19143.32</v>
      </c>
      <c r="AL599" s="232">
        <v>21795.87</v>
      </c>
      <c r="AM599" s="232">
        <v>25352.81</v>
      </c>
      <c r="AN599" s="232">
        <v>27856.83</v>
      </c>
      <c r="AO599" s="232">
        <v>30338.79</v>
      </c>
      <c r="AP599" s="470">
        <v>30310.16</v>
      </c>
    </row>
    <row r="600" spans="1:43">
      <c r="A600" s="228" t="s">
        <v>3038</v>
      </c>
      <c r="B600" s="524" t="s">
        <v>3039</v>
      </c>
      <c r="C600" s="525" t="s">
        <v>3040</v>
      </c>
      <c r="D600" s="462"/>
      <c r="E600" s="567"/>
      <c r="F600" s="491">
        <v>4.0000000000000001E-3</v>
      </c>
      <c r="G600" s="491">
        <v>4.0000000000000001E-3</v>
      </c>
      <c r="H600" s="473">
        <v>0</v>
      </c>
      <c r="I600" s="144">
        <v>0</v>
      </c>
      <c r="J600" s="568"/>
      <c r="K600" s="569"/>
      <c r="L600" s="492">
        <v>4.0000000000000001E-3</v>
      </c>
      <c r="M600" s="475">
        <v>0</v>
      </c>
      <c r="N600" s="468"/>
      <c r="O600" s="492">
        <v>4.0000000000000001E-3</v>
      </c>
      <c r="P600" s="475">
        <v>0</v>
      </c>
      <c r="Q600" s="570"/>
      <c r="R600" s="469">
        <v>4.0000000000000001E-3</v>
      </c>
      <c r="S600" s="469">
        <v>4.0000000000000001E-3</v>
      </c>
      <c r="T600" s="232">
        <v>4.0000000000000001E-3</v>
      </c>
      <c r="U600" s="232">
        <v>4.0000000000000001E-3</v>
      </c>
      <c r="V600" s="232">
        <v>4.0000000000000001E-3</v>
      </c>
      <c r="W600" s="232">
        <v>4.0000000000000001E-3</v>
      </c>
      <c r="X600" s="232">
        <v>4.0000000000000001E-3</v>
      </c>
      <c r="Y600" s="232">
        <v>4.0000000000000001E-3</v>
      </c>
      <c r="Z600" s="232">
        <v>4.0000000000000001E-3</v>
      </c>
      <c r="AA600" s="232">
        <v>4.0000000000000001E-3</v>
      </c>
      <c r="AB600" s="232">
        <v>4.0000000000000001E-3</v>
      </c>
      <c r="AC600" s="232">
        <v>4.0000000000000001E-3</v>
      </c>
      <c r="AD600" s="232">
        <v>4.0000000000000001E-3</v>
      </c>
      <c r="AE600" s="469">
        <v>4.0000000000000001E-3</v>
      </c>
      <c r="AF600" s="232">
        <v>4.0000000000000001E-3</v>
      </c>
      <c r="AG600" s="232">
        <v>4.0000000000000001E-3</v>
      </c>
      <c r="AH600" s="232">
        <v>4.0000000000000001E-3</v>
      </c>
      <c r="AI600" s="232">
        <v>4.0000000000000001E-3</v>
      </c>
      <c r="AJ600" s="232">
        <v>4.0000000000000001E-3</v>
      </c>
      <c r="AK600" s="232">
        <v>4.0000000000000001E-3</v>
      </c>
      <c r="AL600" s="232">
        <v>4.0000000000000001E-3</v>
      </c>
      <c r="AM600" s="232">
        <v>4.0000000000000001E-3</v>
      </c>
      <c r="AN600" s="232">
        <v>4.0000000000000001E-3</v>
      </c>
      <c r="AO600" s="232">
        <v>4.0000000000000001E-3</v>
      </c>
      <c r="AP600" s="470">
        <v>4.0000000000000001E-3</v>
      </c>
    </row>
    <row r="601" spans="1:43" outlineLevel="2">
      <c r="A601" s="228" t="s">
        <v>3041</v>
      </c>
      <c r="B601" s="524" t="s">
        <v>1434</v>
      </c>
      <c r="C601" s="525" t="s">
        <v>3042</v>
      </c>
      <c r="D601" s="462"/>
      <c r="E601" s="567"/>
      <c r="F601" s="491">
        <v>10656588.243999999</v>
      </c>
      <c r="G601" s="491">
        <v>6399332.2139999997</v>
      </c>
      <c r="H601" s="473">
        <v>4257256.0299999993</v>
      </c>
      <c r="I601" s="144">
        <v>0.66526566954693811</v>
      </c>
      <c r="J601" s="568"/>
      <c r="K601" s="569"/>
      <c r="L601" s="492">
        <v>12212707.233999999</v>
      </c>
      <c r="M601" s="475">
        <v>-1556118.9900000002</v>
      </c>
      <c r="N601" s="468"/>
      <c r="O601" s="492">
        <v>8579668.7740000002</v>
      </c>
      <c r="P601" s="475">
        <v>2076919.4699999988</v>
      </c>
      <c r="Q601" s="570"/>
      <c r="R601" s="469">
        <v>6364779.5539999995</v>
      </c>
      <c r="S601" s="469">
        <v>8633486.7640000004</v>
      </c>
      <c r="T601" s="232">
        <v>11639356.394000001</v>
      </c>
      <c r="U601" s="232">
        <v>6608654.9039999992</v>
      </c>
      <c r="V601" s="232">
        <v>9599677.3540000003</v>
      </c>
      <c r="W601" s="232">
        <v>11898384.284</v>
      </c>
      <c r="X601" s="232">
        <v>5774685.8640000001</v>
      </c>
      <c r="Y601" s="232">
        <v>8794249.3540000003</v>
      </c>
      <c r="Z601" s="232">
        <v>11816270.294</v>
      </c>
      <c r="AA601" s="232">
        <v>6647089.0839999998</v>
      </c>
      <c r="AB601" s="232">
        <v>9659192.6140000001</v>
      </c>
      <c r="AC601" s="232">
        <v>12212707.233999999</v>
      </c>
      <c r="AD601" s="232">
        <v>6399332.2139999997</v>
      </c>
      <c r="AE601" s="469">
        <v>8708269.5840000007</v>
      </c>
      <c r="AF601" s="232">
        <v>11768510.414000001</v>
      </c>
      <c r="AG601" s="232">
        <v>6687099.1339999996</v>
      </c>
      <c r="AH601" s="232">
        <v>9463586.5240000021</v>
      </c>
      <c r="AI601" s="232">
        <v>11781909.294000002</v>
      </c>
      <c r="AJ601" s="232">
        <v>5873182.8339999998</v>
      </c>
      <c r="AK601" s="232">
        <v>8534670.534</v>
      </c>
      <c r="AL601" s="232">
        <v>11491833.514</v>
      </c>
      <c r="AM601" s="232">
        <v>5906168.243999999</v>
      </c>
      <c r="AN601" s="232">
        <v>8579668.7740000002</v>
      </c>
      <c r="AO601" s="232">
        <v>10656588.243999999</v>
      </c>
      <c r="AP601" s="470">
        <v>8547184.6140000019</v>
      </c>
    </row>
    <row r="602" spans="1:43">
      <c r="A602" s="228"/>
      <c r="B602" s="524"/>
      <c r="C602" s="548"/>
      <c r="D602" s="462"/>
      <c r="E602" s="567"/>
      <c r="F602" s="491"/>
      <c r="G602" s="491"/>
      <c r="H602" s="473">
        <v>0</v>
      </c>
      <c r="I602" s="144">
        <v>0</v>
      </c>
      <c r="J602" s="568"/>
      <c r="K602" s="569"/>
      <c r="L602" s="492"/>
      <c r="M602" s="475">
        <v>0</v>
      </c>
      <c r="N602" s="468"/>
      <c r="O602" s="492"/>
      <c r="P602" s="475">
        <v>0</v>
      </c>
      <c r="Q602" s="570"/>
      <c r="R602" s="469"/>
      <c r="S602" s="469"/>
      <c r="T602" s="232"/>
      <c r="U602" s="232"/>
      <c r="V602" s="232"/>
      <c r="W602" s="232"/>
      <c r="X602" s="232"/>
      <c r="Y602" s="232"/>
      <c r="Z602" s="232"/>
      <c r="AA602" s="232"/>
      <c r="AB602" s="232"/>
      <c r="AC602" s="232"/>
      <c r="AD602" s="232"/>
      <c r="AE602" s="469"/>
      <c r="AF602" s="232"/>
      <c r="AG602" s="232"/>
      <c r="AH602" s="232"/>
      <c r="AI602" s="232"/>
      <c r="AJ602" s="232"/>
      <c r="AK602" s="232"/>
      <c r="AL602" s="232"/>
      <c r="AM602" s="232"/>
      <c r="AN602" s="232"/>
      <c r="AO602" s="232"/>
      <c r="AP602" s="470"/>
    </row>
    <row r="603" spans="1:43" outlineLevel="2">
      <c r="A603" s="228" t="s">
        <v>3043</v>
      </c>
      <c r="B603" s="524" t="s">
        <v>1437</v>
      </c>
      <c r="C603" s="548" t="s">
        <v>3044</v>
      </c>
      <c r="D603" s="462"/>
      <c r="E603" s="567"/>
      <c r="F603" s="491">
        <v>0</v>
      </c>
      <c r="G603" s="491">
        <v>0</v>
      </c>
      <c r="H603" s="473">
        <v>0</v>
      </c>
      <c r="I603" s="144">
        <v>0</v>
      </c>
      <c r="J603" s="568"/>
      <c r="K603" s="569"/>
      <c r="L603" s="492">
        <v>0</v>
      </c>
      <c r="M603" s="475">
        <v>0</v>
      </c>
      <c r="N603" s="468"/>
      <c r="O603" s="492">
        <v>0</v>
      </c>
      <c r="P603" s="475">
        <v>0</v>
      </c>
      <c r="Q603" s="570"/>
      <c r="R603" s="469">
        <v>0</v>
      </c>
      <c r="S603" s="469">
        <v>0</v>
      </c>
      <c r="T603" s="232">
        <v>0</v>
      </c>
      <c r="U603" s="232">
        <v>0</v>
      </c>
      <c r="V603" s="232">
        <v>0</v>
      </c>
      <c r="W603" s="232">
        <v>0</v>
      </c>
      <c r="X603" s="232">
        <v>0</v>
      </c>
      <c r="Y603" s="232">
        <v>0</v>
      </c>
      <c r="Z603" s="232">
        <v>0</v>
      </c>
      <c r="AA603" s="232">
        <v>0</v>
      </c>
      <c r="AB603" s="232">
        <v>0</v>
      </c>
      <c r="AC603" s="232">
        <v>0</v>
      </c>
      <c r="AD603" s="232">
        <v>0</v>
      </c>
      <c r="AE603" s="469">
        <v>0</v>
      </c>
      <c r="AF603" s="232">
        <v>0</v>
      </c>
      <c r="AG603" s="232">
        <v>0</v>
      </c>
      <c r="AH603" s="232">
        <v>0</v>
      </c>
      <c r="AI603" s="232">
        <v>0</v>
      </c>
      <c r="AJ603" s="232">
        <v>0</v>
      </c>
      <c r="AK603" s="232">
        <v>0</v>
      </c>
      <c r="AL603" s="232">
        <v>0</v>
      </c>
      <c r="AM603" s="232">
        <v>0</v>
      </c>
      <c r="AN603" s="232">
        <v>0</v>
      </c>
      <c r="AO603" s="232">
        <v>0</v>
      </c>
      <c r="AP603" s="470">
        <v>0</v>
      </c>
    </row>
    <row r="604" spans="1:43">
      <c r="A604" s="228"/>
      <c r="B604" s="524"/>
      <c r="C604" s="548"/>
      <c r="D604" s="229"/>
      <c r="E604" s="567"/>
      <c r="F604" s="491"/>
      <c r="G604" s="491"/>
      <c r="H604" s="473">
        <v>0</v>
      </c>
      <c r="I604" s="144">
        <v>0</v>
      </c>
      <c r="J604" s="568"/>
      <c r="K604" s="569"/>
      <c r="L604" s="492"/>
      <c r="M604" s="475">
        <v>0</v>
      </c>
      <c r="N604" s="468"/>
      <c r="O604" s="492"/>
      <c r="P604" s="475">
        <v>0</v>
      </c>
      <c r="Q604" s="570"/>
      <c r="R604" s="469"/>
      <c r="S604" s="469"/>
      <c r="T604" s="232"/>
      <c r="U604" s="232"/>
      <c r="V604" s="232"/>
      <c r="W604" s="232"/>
      <c r="X604" s="232"/>
      <c r="Y604" s="232"/>
      <c r="Z604" s="232"/>
      <c r="AA604" s="232"/>
      <c r="AB604" s="232"/>
      <c r="AC604" s="232"/>
      <c r="AD604" s="232"/>
      <c r="AE604" s="469"/>
      <c r="AF604" s="232"/>
      <c r="AG604" s="232"/>
      <c r="AH604" s="232"/>
      <c r="AI604" s="232"/>
      <c r="AJ604" s="232"/>
      <c r="AK604" s="232"/>
      <c r="AL604" s="232"/>
      <c r="AM604" s="232"/>
      <c r="AN604" s="232"/>
      <c r="AO604" s="232"/>
      <c r="AP604" s="470"/>
    </row>
    <row r="605" spans="1:43" outlineLevel="2">
      <c r="A605" s="228" t="s">
        <v>3045</v>
      </c>
      <c r="B605" s="524" t="s">
        <v>1443</v>
      </c>
      <c r="C605" s="548" t="s">
        <v>3046</v>
      </c>
      <c r="D605" s="229"/>
      <c r="E605" s="567"/>
      <c r="F605" s="491">
        <v>0</v>
      </c>
      <c r="G605" s="491">
        <v>0</v>
      </c>
      <c r="H605" s="473">
        <v>0</v>
      </c>
      <c r="I605" s="144">
        <v>0</v>
      </c>
      <c r="J605" s="568"/>
      <c r="K605" s="569"/>
      <c r="L605" s="492">
        <v>0</v>
      </c>
      <c r="M605" s="475">
        <v>0</v>
      </c>
      <c r="N605" s="468"/>
      <c r="O605" s="492">
        <v>0</v>
      </c>
      <c r="P605" s="475">
        <v>0</v>
      </c>
      <c r="Q605" s="570"/>
      <c r="R605" s="469">
        <v>0</v>
      </c>
      <c r="S605" s="469">
        <v>0</v>
      </c>
      <c r="T605" s="232">
        <v>0</v>
      </c>
      <c r="U605" s="232">
        <v>0</v>
      </c>
      <c r="V605" s="232">
        <v>0</v>
      </c>
      <c r="W605" s="232">
        <v>0</v>
      </c>
      <c r="X605" s="232">
        <v>0</v>
      </c>
      <c r="Y605" s="232">
        <v>0</v>
      </c>
      <c r="Z605" s="232">
        <v>0</v>
      </c>
      <c r="AA605" s="232">
        <v>0</v>
      </c>
      <c r="AB605" s="232">
        <v>0</v>
      </c>
      <c r="AC605" s="232">
        <v>0</v>
      </c>
      <c r="AD605" s="232">
        <v>0</v>
      </c>
      <c r="AE605" s="469">
        <v>0</v>
      </c>
      <c r="AF605" s="232">
        <v>0</v>
      </c>
      <c r="AG605" s="232">
        <v>0</v>
      </c>
      <c r="AH605" s="232">
        <v>0</v>
      </c>
      <c r="AI605" s="232">
        <v>0</v>
      </c>
      <c r="AJ605" s="232">
        <v>0</v>
      </c>
      <c r="AK605" s="232">
        <v>0</v>
      </c>
      <c r="AL605" s="232">
        <v>0</v>
      </c>
      <c r="AM605" s="232">
        <v>0</v>
      </c>
      <c r="AN605" s="232">
        <v>0</v>
      </c>
      <c r="AO605" s="232">
        <v>0</v>
      </c>
      <c r="AP605" s="470">
        <v>0</v>
      </c>
    </row>
    <row r="606" spans="1:43" outlineLevel="3">
      <c r="A606" s="46"/>
      <c r="B606" s="47"/>
      <c r="C606" s="48"/>
      <c r="D606" s="49"/>
      <c r="E606" s="50"/>
      <c r="F606" s="397"/>
      <c r="G606" s="397"/>
      <c r="H606" s="59">
        <v>0</v>
      </c>
      <c r="I606" s="398">
        <v>0</v>
      </c>
      <c r="J606" s="398"/>
      <c r="K606" s="399"/>
      <c r="L606" s="400"/>
      <c r="M606" s="401">
        <v>0</v>
      </c>
      <c r="N606" s="402"/>
      <c r="O606" s="400"/>
      <c r="P606" s="401">
        <v>0</v>
      </c>
      <c r="R606" s="403"/>
      <c r="S606" s="403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403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404"/>
      <c r="AQ606" s="397"/>
    </row>
    <row r="607" spans="1:43" outlineLevel="3">
      <c r="A607" s="46" t="s">
        <v>3047</v>
      </c>
      <c r="B607" s="47" t="s">
        <v>1446</v>
      </c>
      <c r="C607" s="48" t="s">
        <v>3048</v>
      </c>
      <c r="D607" s="49"/>
      <c r="E607" s="50"/>
      <c r="F607" s="397">
        <v>0</v>
      </c>
      <c r="G607" s="397">
        <v>0</v>
      </c>
      <c r="H607" s="59">
        <v>0</v>
      </c>
      <c r="I607" s="398">
        <v>0</v>
      </c>
      <c r="J607" s="398"/>
      <c r="K607" s="399"/>
      <c r="L607" s="400">
        <v>0</v>
      </c>
      <c r="M607" s="401">
        <v>0</v>
      </c>
      <c r="N607" s="402"/>
      <c r="O607" s="400">
        <v>0</v>
      </c>
      <c r="P607" s="401">
        <v>0</v>
      </c>
      <c r="R607" s="403">
        <v>0</v>
      </c>
      <c r="S607" s="403">
        <v>0</v>
      </c>
      <c r="T607" s="59">
        <v>0</v>
      </c>
      <c r="U607" s="59">
        <v>0</v>
      </c>
      <c r="V607" s="59">
        <v>0</v>
      </c>
      <c r="W607" s="59">
        <v>0</v>
      </c>
      <c r="X607" s="59">
        <v>0</v>
      </c>
      <c r="Y607" s="59">
        <v>0</v>
      </c>
      <c r="Z607" s="59">
        <v>0</v>
      </c>
      <c r="AA607" s="59">
        <v>0</v>
      </c>
      <c r="AB607" s="59">
        <v>0</v>
      </c>
      <c r="AC607" s="59">
        <v>0</v>
      </c>
      <c r="AD607" s="59">
        <v>0</v>
      </c>
      <c r="AE607" s="403">
        <v>0</v>
      </c>
      <c r="AF607" s="59">
        <v>0</v>
      </c>
      <c r="AG607" s="59">
        <v>0</v>
      </c>
      <c r="AH607" s="59">
        <v>0</v>
      </c>
      <c r="AI607" s="59">
        <v>0</v>
      </c>
      <c r="AJ607" s="59">
        <v>0</v>
      </c>
      <c r="AK607" s="59">
        <v>0</v>
      </c>
      <c r="AL607" s="59">
        <v>0</v>
      </c>
      <c r="AM607" s="59">
        <v>0</v>
      </c>
      <c r="AN607" s="59">
        <v>0</v>
      </c>
      <c r="AO607" s="59">
        <v>0</v>
      </c>
      <c r="AP607" s="404">
        <v>0</v>
      </c>
      <c r="AQ607" s="397"/>
    </row>
    <row r="608" spans="1:43" outlineLevel="3">
      <c r="A608" s="46"/>
      <c r="B608" s="47"/>
      <c r="C608" s="48"/>
      <c r="D608" s="49"/>
      <c r="E608" s="50"/>
      <c r="F608" s="397"/>
      <c r="G608" s="397"/>
      <c r="H608" s="59">
        <v>0</v>
      </c>
      <c r="I608" s="398">
        <v>0</v>
      </c>
      <c r="J608" s="398"/>
      <c r="K608" s="399"/>
      <c r="L608" s="400"/>
      <c r="M608" s="401">
        <v>0</v>
      </c>
      <c r="N608" s="402"/>
      <c r="O608" s="400"/>
      <c r="P608" s="401">
        <v>0</v>
      </c>
      <c r="R608" s="403"/>
      <c r="S608" s="403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403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404"/>
      <c r="AQ608" s="397"/>
    </row>
    <row r="609" spans="1:43" outlineLevel="3">
      <c r="A609" s="46" t="s">
        <v>3049</v>
      </c>
      <c r="B609" s="47" t="s">
        <v>3050</v>
      </c>
      <c r="C609" s="48" t="s">
        <v>3051</v>
      </c>
      <c r="D609" s="49"/>
      <c r="E609" s="50"/>
      <c r="F609" s="397">
        <v>0</v>
      </c>
      <c r="G609" s="397">
        <v>0</v>
      </c>
      <c r="H609" s="59">
        <v>0</v>
      </c>
      <c r="I609" s="398">
        <v>0</v>
      </c>
      <c r="J609" s="398"/>
      <c r="K609" s="399"/>
      <c r="L609" s="400">
        <v>0</v>
      </c>
      <c r="M609" s="401">
        <v>0</v>
      </c>
      <c r="N609" s="402"/>
      <c r="O609" s="400">
        <v>0</v>
      </c>
      <c r="P609" s="401">
        <v>0</v>
      </c>
      <c r="R609" s="403">
        <v>191.45000000000002</v>
      </c>
      <c r="S609" s="403">
        <v>296286.38</v>
      </c>
      <c r="T609" s="59">
        <v>200893.52000000002</v>
      </c>
      <c r="U609" s="59">
        <v>0</v>
      </c>
      <c r="V609" s="59">
        <v>0</v>
      </c>
      <c r="W609" s="59">
        <v>0</v>
      </c>
      <c r="X609" s="59">
        <v>0</v>
      </c>
      <c r="Y609" s="59">
        <v>234606.54</v>
      </c>
      <c r="Z609" s="59">
        <v>1613.32</v>
      </c>
      <c r="AA609" s="59">
        <v>1613.32</v>
      </c>
      <c r="AB609" s="59">
        <v>403.49</v>
      </c>
      <c r="AC609" s="59">
        <v>0</v>
      </c>
      <c r="AD609" s="59">
        <v>0</v>
      </c>
      <c r="AE609" s="403">
        <v>0</v>
      </c>
      <c r="AF609" s="59">
        <v>0</v>
      </c>
      <c r="AG609" s="59">
        <v>0</v>
      </c>
      <c r="AH609" s="59">
        <v>0</v>
      </c>
      <c r="AI609" s="59">
        <v>0</v>
      </c>
      <c r="AJ609" s="59">
        <v>0</v>
      </c>
      <c r="AK609" s="59">
        <v>0</v>
      </c>
      <c r="AL609" s="59">
        <v>0</v>
      </c>
      <c r="AM609" s="59">
        <v>0</v>
      </c>
      <c r="AN609" s="59">
        <v>0</v>
      </c>
      <c r="AO609" s="59">
        <v>0</v>
      </c>
      <c r="AP609" s="404">
        <v>0</v>
      </c>
      <c r="AQ609" s="397"/>
    </row>
    <row r="610" spans="1:43" outlineLevel="3">
      <c r="A610" s="46" t="s">
        <v>3052</v>
      </c>
      <c r="B610" s="47" t="s">
        <v>3053</v>
      </c>
      <c r="C610" s="48" t="s">
        <v>3054</v>
      </c>
      <c r="D610" s="49"/>
      <c r="E610" s="50"/>
      <c r="F610" s="397">
        <v>0</v>
      </c>
      <c r="G610" s="397">
        <v>0</v>
      </c>
      <c r="H610" s="59">
        <v>0</v>
      </c>
      <c r="I610" s="398">
        <v>0</v>
      </c>
      <c r="J610" s="398"/>
      <c r="K610" s="399"/>
      <c r="L610" s="400">
        <v>0</v>
      </c>
      <c r="M610" s="401">
        <v>0</v>
      </c>
      <c r="N610" s="402"/>
      <c r="O610" s="400">
        <v>0</v>
      </c>
      <c r="P610" s="401">
        <v>0</v>
      </c>
      <c r="R610" s="403">
        <v>123093.65000000001</v>
      </c>
      <c r="S610" s="403">
        <v>222590.96</v>
      </c>
      <c r="T610" s="59">
        <v>121155.55</v>
      </c>
      <c r="U610" s="59">
        <v>262423.65000000002</v>
      </c>
      <c r="V610" s="59">
        <v>130618.38</v>
      </c>
      <c r="W610" s="59">
        <v>107642.15000000001</v>
      </c>
      <c r="X610" s="59">
        <v>113956.17</v>
      </c>
      <c r="Y610" s="59">
        <v>197288.04</v>
      </c>
      <c r="Z610" s="59">
        <v>115103.67</v>
      </c>
      <c r="AA610" s="59">
        <v>113332.23</v>
      </c>
      <c r="AB610" s="59">
        <v>0</v>
      </c>
      <c r="AC610" s="59">
        <v>0</v>
      </c>
      <c r="AD610" s="59">
        <v>0</v>
      </c>
      <c r="AE610" s="403">
        <v>0</v>
      </c>
      <c r="AF610" s="59">
        <v>0</v>
      </c>
      <c r="AG610" s="59">
        <v>0</v>
      </c>
      <c r="AH610" s="59">
        <v>0</v>
      </c>
      <c r="AI610" s="59">
        <v>0</v>
      </c>
      <c r="AJ610" s="59">
        <v>0</v>
      </c>
      <c r="AK610" s="59">
        <v>0</v>
      </c>
      <c r="AL610" s="59">
        <v>0</v>
      </c>
      <c r="AM610" s="59">
        <v>0</v>
      </c>
      <c r="AN610" s="59">
        <v>0</v>
      </c>
      <c r="AO610" s="59">
        <v>0</v>
      </c>
      <c r="AP610" s="404">
        <v>0</v>
      </c>
      <c r="AQ610" s="397"/>
    </row>
    <row r="611" spans="1:43" outlineLevel="3">
      <c r="A611" s="46" t="s">
        <v>3055</v>
      </c>
      <c r="B611" s="47" t="s">
        <v>3056</v>
      </c>
      <c r="C611" s="48" t="s">
        <v>3057</v>
      </c>
      <c r="D611" s="49"/>
      <c r="E611" s="50"/>
      <c r="F611" s="397">
        <v>0</v>
      </c>
      <c r="G611" s="397">
        <v>0</v>
      </c>
      <c r="H611" s="59">
        <v>0</v>
      </c>
      <c r="I611" s="398">
        <v>0</v>
      </c>
      <c r="J611" s="398"/>
      <c r="K611" s="399"/>
      <c r="L611" s="400">
        <v>0</v>
      </c>
      <c r="M611" s="401">
        <v>0</v>
      </c>
      <c r="N611" s="402"/>
      <c r="O611" s="400">
        <v>0</v>
      </c>
      <c r="P611" s="401">
        <v>0</v>
      </c>
      <c r="R611" s="403">
        <v>31552.09</v>
      </c>
      <c r="S611" s="403">
        <v>17313.77</v>
      </c>
      <c r="T611" s="59">
        <v>28802</v>
      </c>
      <c r="U611" s="59">
        <v>63746.48</v>
      </c>
      <c r="V611" s="59">
        <v>13388.970000000001</v>
      </c>
      <c r="W611" s="59">
        <v>27079.170000000002</v>
      </c>
      <c r="X611" s="59">
        <v>36006.81</v>
      </c>
      <c r="Y611" s="59">
        <v>17049.23</v>
      </c>
      <c r="Z611" s="59">
        <v>26501.62</v>
      </c>
      <c r="AA611" s="59">
        <v>37186.01</v>
      </c>
      <c r="AB611" s="59">
        <v>0</v>
      </c>
      <c r="AC611" s="59">
        <v>0</v>
      </c>
      <c r="AD611" s="59">
        <v>0</v>
      </c>
      <c r="AE611" s="403">
        <v>0</v>
      </c>
      <c r="AF611" s="59">
        <v>0</v>
      </c>
      <c r="AG611" s="59">
        <v>0</v>
      </c>
      <c r="AH611" s="59">
        <v>0</v>
      </c>
      <c r="AI611" s="59">
        <v>0</v>
      </c>
      <c r="AJ611" s="59">
        <v>0</v>
      </c>
      <c r="AK611" s="59">
        <v>0</v>
      </c>
      <c r="AL611" s="59">
        <v>0</v>
      </c>
      <c r="AM611" s="59">
        <v>0</v>
      </c>
      <c r="AN611" s="59">
        <v>0</v>
      </c>
      <c r="AO611" s="59">
        <v>0</v>
      </c>
      <c r="AP611" s="404">
        <v>-902.29</v>
      </c>
      <c r="AQ611" s="397"/>
    </row>
    <row r="612" spans="1:43" outlineLevel="3">
      <c r="A612" s="46" t="s">
        <v>3058</v>
      </c>
      <c r="B612" s="47" t="s">
        <v>3059</v>
      </c>
      <c r="C612" s="48" t="s">
        <v>3060</v>
      </c>
      <c r="D612" s="49"/>
      <c r="E612" s="50"/>
      <c r="F612" s="397">
        <v>668062.02</v>
      </c>
      <c r="G612" s="397">
        <v>634207.29</v>
      </c>
      <c r="H612" s="59">
        <v>33854.729999999981</v>
      </c>
      <c r="I612" s="398">
        <v>5.3381174473727637E-2</v>
      </c>
      <c r="J612" s="398"/>
      <c r="K612" s="399"/>
      <c r="L612" s="400">
        <v>549557.88</v>
      </c>
      <c r="M612" s="401">
        <v>118504.14000000001</v>
      </c>
      <c r="N612" s="402"/>
      <c r="O612" s="400">
        <v>610757.42000000004</v>
      </c>
      <c r="P612" s="401">
        <v>57304.599999999977</v>
      </c>
      <c r="R612" s="403">
        <v>773633.46</v>
      </c>
      <c r="S612" s="403">
        <v>772228.49</v>
      </c>
      <c r="T612" s="59">
        <v>654726.18000000005</v>
      </c>
      <c r="U612" s="59">
        <v>605822.16</v>
      </c>
      <c r="V612" s="59">
        <v>508183.96</v>
      </c>
      <c r="W612" s="59">
        <v>518243.96</v>
      </c>
      <c r="X612" s="59">
        <v>571369.86</v>
      </c>
      <c r="Y612" s="59">
        <v>575797.53</v>
      </c>
      <c r="Z612" s="59">
        <v>638128.63</v>
      </c>
      <c r="AA612" s="59">
        <v>639732.84</v>
      </c>
      <c r="AB612" s="59">
        <v>578811.05000000005</v>
      </c>
      <c r="AC612" s="59">
        <v>549557.88</v>
      </c>
      <c r="AD612" s="59">
        <v>634207.29</v>
      </c>
      <c r="AE612" s="403">
        <v>742869.64</v>
      </c>
      <c r="AF612" s="59">
        <v>711879.53</v>
      </c>
      <c r="AG612" s="59">
        <v>723771.69000000006</v>
      </c>
      <c r="AH612" s="59">
        <v>677169.13</v>
      </c>
      <c r="AI612" s="59">
        <v>627809.95000000007</v>
      </c>
      <c r="AJ612" s="59">
        <v>661877.54</v>
      </c>
      <c r="AK612" s="59">
        <v>698666.52</v>
      </c>
      <c r="AL612" s="59">
        <v>739480.03</v>
      </c>
      <c r="AM612" s="59">
        <v>711866.23</v>
      </c>
      <c r="AN612" s="59">
        <v>610757.42000000004</v>
      </c>
      <c r="AO612" s="59">
        <v>668062.02</v>
      </c>
      <c r="AP612" s="404">
        <v>668062.02</v>
      </c>
      <c r="AQ612" s="397"/>
    </row>
    <row r="613" spans="1:43" outlineLevel="3">
      <c r="A613" s="46" t="s">
        <v>3061</v>
      </c>
      <c r="B613" s="47" t="s">
        <v>3062</v>
      </c>
      <c r="C613" s="48" t="s">
        <v>3063</v>
      </c>
      <c r="D613" s="49"/>
      <c r="E613" s="50"/>
      <c r="F613" s="397">
        <v>0</v>
      </c>
      <c r="G613" s="397">
        <v>0</v>
      </c>
      <c r="H613" s="59">
        <v>0</v>
      </c>
      <c r="I613" s="398">
        <v>0</v>
      </c>
      <c r="J613" s="398"/>
      <c r="K613" s="399"/>
      <c r="L613" s="400">
        <v>0</v>
      </c>
      <c r="M613" s="401">
        <v>0</v>
      </c>
      <c r="N613" s="402"/>
      <c r="O613" s="400">
        <v>0</v>
      </c>
      <c r="P613" s="401">
        <v>0</v>
      </c>
      <c r="R613" s="403">
        <v>25.240000000000002</v>
      </c>
      <c r="S613" s="403">
        <v>167036.44</v>
      </c>
      <c r="T613" s="59">
        <v>131585.23000000001</v>
      </c>
      <c r="U613" s="59">
        <v>0</v>
      </c>
      <c r="V613" s="59">
        <v>0</v>
      </c>
      <c r="W613" s="59">
        <v>0</v>
      </c>
      <c r="X613" s="59">
        <v>0</v>
      </c>
      <c r="Y613" s="59">
        <v>137924.07</v>
      </c>
      <c r="Z613" s="59">
        <v>0</v>
      </c>
      <c r="AA613" s="59">
        <v>0</v>
      </c>
      <c r="AB613" s="59">
        <v>0</v>
      </c>
      <c r="AC613" s="59">
        <v>0</v>
      </c>
      <c r="AD613" s="59">
        <v>0</v>
      </c>
      <c r="AE613" s="403">
        <v>0</v>
      </c>
      <c r="AF613" s="59">
        <v>0</v>
      </c>
      <c r="AG613" s="59">
        <v>0</v>
      </c>
      <c r="AH613" s="59">
        <v>0</v>
      </c>
      <c r="AI613" s="59">
        <v>0</v>
      </c>
      <c r="AJ613" s="59">
        <v>0</v>
      </c>
      <c r="AK613" s="59">
        <v>0</v>
      </c>
      <c r="AL613" s="59">
        <v>0</v>
      </c>
      <c r="AM613" s="59">
        <v>0</v>
      </c>
      <c r="AN613" s="59">
        <v>0</v>
      </c>
      <c r="AO613" s="59">
        <v>0</v>
      </c>
      <c r="AP613" s="404">
        <v>0</v>
      </c>
      <c r="AQ613" s="397"/>
    </row>
    <row r="614" spans="1:43">
      <c r="A614" s="228" t="s">
        <v>3064</v>
      </c>
      <c r="B614" s="524" t="s">
        <v>3065</v>
      </c>
      <c r="C614" s="534" t="s">
        <v>3066</v>
      </c>
      <c r="D614" s="229"/>
      <c r="E614" s="567"/>
      <c r="F614" s="491">
        <v>0</v>
      </c>
      <c r="G614" s="491">
        <v>0</v>
      </c>
      <c r="H614" s="473">
        <v>0</v>
      </c>
      <c r="I614" s="144">
        <v>0</v>
      </c>
      <c r="J614" s="568"/>
      <c r="K614" s="569"/>
      <c r="L614" s="492">
        <v>0</v>
      </c>
      <c r="M614" s="475">
        <v>0</v>
      </c>
      <c r="N614" s="468"/>
      <c r="O614" s="492">
        <v>0</v>
      </c>
      <c r="P614" s="475">
        <v>0</v>
      </c>
      <c r="Q614" s="570"/>
      <c r="R614" s="469">
        <v>52.74</v>
      </c>
      <c r="S614" s="469">
        <v>46.32</v>
      </c>
      <c r="T614" s="232">
        <v>36.89</v>
      </c>
      <c r="U614" s="232">
        <v>103.07000000000001</v>
      </c>
      <c r="V614" s="232">
        <v>0</v>
      </c>
      <c r="W614" s="232">
        <v>7.86</v>
      </c>
      <c r="X614" s="232">
        <v>0</v>
      </c>
      <c r="Y614" s="232">
        <v>0</v>
      </c>
      <c r="Z614" s="232">
        <v>0</v>
      </c>
      <c r="AA614" s="232">
        <v>60.14</v>
      </c>
      <c r="AB614" s="232">
        <v>0</v>
      </c>
      <c r="AC614" s="232">
        <v>0</v>
      </c>
      <c r="AD614" s="232">
        <v>0</v>
      </c>
      <c r="AE614" s="469">
        <v>0</v>
      </c>
      <c r="AF614" s="232">
        <v>0</v>
      </c>
      <c r="AG614" s="232">
        <v>0</v>
      </c>
      <c r="AH614" s="232">
        <v>0</v>
      </c>
      <c r="AI614" s="232">
        <v>0</v>
      </c>
      <c r="AJ614" s="232">
        <v>0</v>
      </c>
      <c r="AK614" s="232">
        <v>0</v>
      </c>
      <c r="AL614" s="232">
        <v>0</v>
      </c>
      <c r="AM614" s="232">
        <v>0</v>
      </c>
      <c r="AN614" s="232">
        <v>0</v>
      </c>
      <c r="AO614" s="232">
        <v>0</v>
      </c>
      <c r="AP614" s="470">
        <v>0</v>
      </c>
    </row>
    <row r="615" spans="1:43" outlineLevel="2">
      <c r="A615" s="228" t="s">
        <v>3067</v>
      </c>
      <c r="B615" s="524" t="s">
        <v>3068</v>
      </c>
      <c r="C615" s="534" t="s">
        <v>3069</v>
      </c>
      <c r="D615" s="229"/>
      <c r="E615" s="567"/>
      <c r="F615" s="491">
        <v>349334.39</v>
      </c>
      <c r="G615" s="491">
        <v>450224.78</v>
      </c>
      <c r="H615" s="473">
        <v>-100890.39000000001</v>
      </c>
      <c r="I615" s="144">
        <v>-0.22408893175537786</v>
      </c>
      <c r="J615" s="568"/>
      <c r="K615" s="569"/>
      <c r="L615" s="492">
        <v>293032.96000000002</v>
      </c>
      <c r="M615" s="475">
        <v>56301.429999999993</v>
      </c>
      <c r="N615" s="468"/>
      <c r="O615" s="492">
        <v>209482.6</v>
      </c>
      <c r="P615" s="475">
        <v>139851.79</v>
      </c>
      <c r="Q615" s="570"/>
      <c r="R615" s="469">
        <v>480515.51</v>
      </c>
      <c r="S615" s="469">
        <v>233091.75</v>
      </c>
      <c r="T615" s="232">
        <v>346244.87</v>
      </c>
      <c r="U615" s="232">
        <v>472485.41000000003</v>
      </c>
      <c r="V615" s="232">
        <v>162164.73000000001</v>
      </c>
      <c r="W615" s="232">
        <v>268889.32</v>
      </c>
      <c r="X615" s="232">
        <v>395662.58</v>
      </c>
      <c r="Y615" s="232">
        <v>192473.19</v>
      </c>
      <c r="Z615" s="232">
        <v>363697.88</v>
      </c>
      <c r="AA615" s="232">
        <v>518988.87</v>
      </c>
      <c r="AB615" s="232">
        <v>174008.74</v>
      </c>
      <c r="AC615" s="232">
        <v>293032.96000000002</v>
      </c>
      <c r="AD615" s="232">
        <v>450224.78</v>
      </c>
      <c r="AE615" s="469">
        <v>234366.76</v>
      </c>
      <c r="AF615" s="232">
        <v>397747.64</v>
      </c>
      <c r="AG615" s="232">
        <v>551616.18000000005</v>
      </c>
      <c r="AH615" s="232">
        <v>204073.94</v>
      </c>
      <c r="AI615" s="232">
        <v>335927.24</v>
      </c>
      <c r="AJ615" s="232">
        <v>491409.68</v>
      </c>
      <c r="AK615" s="232">
        <v>240298.30000000002</v>
      </c>
      <c r="AL615" s="232">
        <v>430974.76</v>
      </c>
      <c r="AM615" s="232">
        <v>609781.93000000005</v>
      </c>
      <c r="AN615" s="232">
        <v>209482.6</v>
      </c>
      <c r="AO615" s="232">
        <v>349334.39</v>
      </c>
      <c r="AP615" s="470">
        <v>299792.86</v>
      </c>
    </row>
    <row r="616" spans="1:43" outlineLevel="3">
      <c r="A616" s="46" t="s">
        <v>3070</v>
      </c>
      <c r="B616" s="47" t="s">
        <v>3071</v>
      </c>
      <c r="C616" s="48" t="s">
        <v>3072</v>
      </c>
      <c r="D616" s="49"/>
      <c r="E616" s="50"/>
      <c r="F616" s="397">
        <v>982540.23</v>
      </c>
      <c r="G616" s="397">
        <v>1052856.22</v>
      </c>
      <c r="H616" s="59">
        <v>-70315.989999999991</v>
      </c>
      <c r="I616" s="398">
        <v>-6.6785937779804336E-2</v>
      </c>
      <c r="J616" s="398"/>
      <c r="K616" s="399"/>
      <c r="L616" s="400">
        <v>786342.67</v>
      </c>
      <c r="M616" s="401">
        <v>196197.55999999994</v>
      </c>
      <c r="N616" s="402"/>
      <c r="O616" s="400">
        <v>942341.42</v>
      </c>
      <c r="P616" s="401">
        <v>40198.809999999939</v>
      </c>
      <c r="R616" s="403">
        <v>1092079.1000000001</v>
      </c>
      <c r="S616" s="403">
        <v>1141855.06</v>
      </c>
      <c r="T616" s="59">
        <v>2132891.2799999998</v>
      </c>
      <c r="U616" s="59">
        <v>939648.51</v>
      </c>
      <c r="V616" s="59">
        <v>827523.58000000007</v>
      </c>
      <c r="W616" s="59">
        <v>722516.9</v>
      </c>
      <c r="X616" s="59">
        <v>768969.38</v>
      </c>
      <c r="Y616" s="59">
        <v>846679.06</v>
      </c>
      <c r="Z616" s="59">
        <v>943546.05</v>
      </c>
      <c r="AA616" s="59">
        <v>916644.52</v>
      </c>
      <c r="AB616" s="59">
        <v>768678.97</v>
      </c>
      <c r="AC616" s="59">
        <v>786342.67</v>
      </c>
      <c r="AD616" s="59">
        <v>1052856.22</v>
      </c>
      <c r="AE616" s="403">
        <v>1286948.8999999999</v>
      </c>
      <c r="AF616" s="59">
        <v>1213872.3</v>
      </c>
      <c r="AG616" s="59">
        <v>1111394.95</v>
      </c>
      <c r="AH616" s="59">
        <v>1002967.53</v>
      </c>
      <c r="AI616" s="59">
        <v>894351.58000000007</v>
      </c>
      <c r="AJ616" s="59">
        <v>942696.54</v>
      </c>
      <c r="AK616" s="59">
        <v>1042683.01</v>
      </c>
      <c r="AL616" s="59">
        <v>1099457.0900000001</v>
      </c>
      <c r="AM616" s="59">
        <v>1071988.1000000001</v>
      </c>
      <c r="AN616" s="59">
        <v>942341.42</v>
      </c>
      <c r="AO616" s="59">
        <v>982540.23</v>
      </c>
      <c r="AP616" s="404">
        <v>982540.23</v>
      </c>
      <c r="AQ616" s="397"/>
    </row>
    <row r="617" spans="1:43" outlineLevel="3">
      <c r="A617" s="46" t="s">
        <v>3073</v>
      </c>
      <c r="B617" s="47" t="s">
        <v>1455</v>
      </c>
      <c r="C617" s="48" t="s">
        <v>3074</v>
      </c>
      <c r="D617" s="49"/>
      <c r="E617" s="50"/>
      <c r="F617" s="397">
        <v>1999936.6400000001</v>
      </c>
      <c r="G617" s="397">
        <v>2137288.29</v>
      </c>
      <c r="H617" s="59">
        <v>-137351.64999999991</v>
      </c>
      <c r="I617" s="398">
        <v>-6.4264446982957038E-2</v>
      </c>
      <c r="J617" s="398"/>
      <c r="K617" s="399"/>
      <c r="L617" s="400">
        <v>1628933.5100000002</v>
      </c>
      <c r="M617" s="401">
        <v>371003.12999999989</v>
      </c>
      <c r="N617" s="402"/>
      <c r="O617" s="400">
        <v>1762581.44</v>
      </c>
      <c r="P617" s="401">
        <v>237355.20000000019</v>
      </c>
      <c r="R617" s="403">
        <v>2501143.2400000002</v>
      </c>
      <c r="S617" s="403">
        <v>2850449.17</v>
      </c>
      <c r="T617" s="59">
        <v>3616335.5199999996</v>
      </c>
      <c r="U617" s="59">
        <v>2344229.2800000003</v>
      </c>
      <c r="V617" s="59">
        <v>1641879.62</v>
      </c>
      <c r="W617" s="59">
        <v>1644379.3599999999</v>
      </c>
      <c r="X617" s="59">
        <v>1885964.7999999998</v>
      </c>
      <c r="Y617" s="59">
        <v>2201817.66</v>
      </c>
      <c r="Z617" s="59">
        <v>2088591.1700000002</v>
      </c>
      <c r="AA617" s="59">
        <v>2227557.9299999997</v>
      </c>
      <c r="AB617" s="59">
        <v>1521902.25</v>
      </c>
      <c r="AC617" s="59">
        <v>1628933.5100000002</v>
      </c>
      <c r="AD617" s="59">
        <v>2137288.29</v>
      </c>
      <c r="AE617" s="403">
        <v>2264185.2999999998</v>
      </c>
      <c r="AF617" s="59">
        <v>2323499.4699999997</v>
      </c>
      <c r="AG617" s="59">
        <v>2386782.8200000003</v>
      </c>
      <c r="AH617" s="59">
        <v>1884210.6</v>
      </c>
      <c r="AI617" s="59">
        <v>1858088.77</v>
      </c>
      <c r="AJ617" s="59">
        <v>2095983.76</v>
      </c>
      <c r="AK617" s="59">
        <v>1981647.83</v>
      </c>
      <c r="AL617" s="59">
        <v>2269911.88</v>
      </c>
      <c r="AM617" s="59">
        <v>2393636.2600000002</v>
      </c>
      <c r="AN617" s="59">
        <v>1762581.44</v>
      </c>
      <c r="AO617" s="59">
        <v>1999936.6400000001</v>
      </c>
      <c r="AP617" s="404">
        <v>1949492.8199999998</v>
      </c>
      <c r="AQ617" s="397"/>
    </row>
    <row r="618" spans="1:43" outlineLevel="3">
      <c r="A618" s="46"/>
      <c r="B618" s="47"/>
      <c r="C618" s="48"/>
      <c r="D618" s="49"/>
      <c r="E618" s="50"/>
      <c r="F618" s="397"/>
      <c r="G618" s="397"/>
      <c r="H618" s="59">
        <v>0</v>
      </c>
      <c r="I618" s="398">
        <v>0</v>
      </c>
      <c r="J618" s="398"/>
      <c r="K618" s="399"/>
      <c r="L618" s="400"/>
      <c r="M618" s="401">
        <v>0</v>
      </c>
      <c r="N618" s="402"/>
      <c r="O618" s="400"/>
      <c r="P618" s="401">
        <v>0</v>
      </c>
      <c r="R618" s="403"/>
      <c r="S618" s="403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403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404"/>
      <c r="AQ618" s="397"/>
    </row>
    <row r="619" spans="1:43" outlineLevel="3">
      <c r="A619" s="46" t="s">
        <v>3075</v>
      </c>
      <c r="B619" s="47" t="s">
        <v>3076</v>
      </c>
      <c r="C619" s="48" t="s">
        <v>3077</v>
      </c>
      <c r="D619" s="49"/>
      <c r="E619" s="50"/>
      <c r="F619" s="397">
        <v>0</v>
      </c>
      <c r="G619" s="397">
        <v>124975.06</v>
      </c>
      <c r="H619" s="59">
        <v>-124975.06</v>
      </c>
      <c r="I619" s="398" t="s">
        <v>157</v>
      </c>
      <c r="J619" s="398"/>
      <c r="K619" s="399"/>
      <c r="L619" s="400">
        <v>214280</v>
      </c>
      <c r="M619" s="401">
        <v>-214280</v>
      </c>
      <c r="N619" s="402"/>
      <c r="O619" s="400">
        <v>0</v>
      </c>
      <c r="P619" s="401">
        <v>0</v>
      </c>
      <c r="R619" s="403">
        <v>89287</v>
      </c>
      <c r="S619" s="403">
        <v>89287</v>
      </c>
      <c r="T619" s="59">
        <v>89287</v>
      </c>
      <c r="U619" s="59">
        <v>89287</v>
      </c>
      <c r="V619" s="59">
        <v>89287</v>
      </c>
      <c r="W619" s="59">
        <v>89287</v>
      </c>
      <c r="X619" s="59">
        <v>214280</v>
      </c>
      <c r="Y619" s="59">
        <v>214280</v>
      </c>
      <c r="Z619" s="59">
        <v>214280</v>
      </c>
      <c r="AA619" s="59">
        <v>214280</v>
      </c>
      <c r="AB619" s="59">
        <v>214280</v>
      </c>
      <c r="AC619" s="59">
        <v>214280</v>
      </c>
      <c r="AD619" s="59">
        <v>124975.06</v>
      </c>
      <c r="AE619" s="403">
        <v>124975.06</v>
      </c>
      <c r="AF619" s="59">
        <v>124975.06</v>
      </c>
      <c r="AG619" s="59">
        <v>0</v>
      </c>
      <c r="AH619" s="59">
        <v>0</v>
      </c>
      <c r="AI619" s="59">
        <v>0</v>
      </c>
      <c r="AJ619" s="59">
        <v>0</v>
      </c>
      <c r="AK619" s="59">
        <v>0</v>
      </c>
      <c r="AL619" s="59">
        <v>0</v>
      </c>
      <c r="AM619" s="59">
        <v>0</v>
      </c>
      <c r="AN619" s="59">
        <v>0</v>
      </c>
      <c r="AO619" s="59">
        <v>0</v>
      </c>
      <c r="AP619" s="404">
        <v>0</v>
      </c>
      <c r="AQ619" s="397"/>
    </row>
    <row r="620" spans="1:43" outlineLevel="3">
      <c r="A620" s="46" t="s">
        <v>3078</v>
      </c>
      <c r="B620" s="47" t="s">
        <v>3079</v>
      </c>
      <c r="C620" s="48" t="s">
        <v>3080</v>
      </c>
      <c r="D620" s="49"/>
      <c r="E620" s="50"/>
      <c r="F620" s="397">
        <v>131308.86000000002</v>
      </c>
      <c r="G620" s="397">
        <v>121803.19</v>
      </c>
      <c r="H620" s="59">
        <v>9505.6700000000128</v>
      </c>
      <c r="I620" s="398">
        <v>7.8041223715076866E-2</v>
      </c>
      <c r="J620" s="398"/>
      <c r="K620" s="399"/>
      <c r="L620" s="400">
        <v>122230.08</v>
      </c>
      <c r="M620" s="401">
        <v>9078.7800000000134</v>
      </c>
      <c r="N620" s="402"/>
      <c r="O620" s="400">
        <v>139784.78</v>
      </c>
      <c r="P620" s="401">
        <v>-8475.9199999999837</v>
      </c>
      <c r="R620" s="403">
        <v>121603.26000000001</v>
      </c>
      <c r="S620" s="403">
        <v>133283.92000000001</v>
      </c>
      <c r="T620" s="59">
        <v>134580.99</v>
      </c>
      <c r="U620" s="59">
        <v>136611.74</v>
      </c>
      <c r="V620" s="59">
        <v>140033.29</v>
      </c>
      <c r="W620" s="59">
        <v>142630.39000000001</v>
      </c>
      <c r="X620" s="59">
        <v>124083.98</v>
      </c>
      <c r="Y620" s="59">
        <v>123116.45</v>
      </c>
      <c r="Z620" s="59">
        <v>122926.93000000001</v>
      </c>
      <c r="AA620" s="59">
        <v>122056.87</v>
      </c>
      <c r="AB620" s="59">
        <v>122509.72</v>
      </c>
      <c r="AC620" s="59">
        <v>122230.08</v>
      </c>
      <c r="AD620" s="59">
        <v>121803.19</v>
      </c>
      <c r="AE620" s="403">
        <v>140406.85</v>
      </c>
      <c r="AF620" s="59">
        <v>139378.9</v>
      </c>
      <c r="AG620" s="59">
        <v>140951.39000000001</v>
      </c>
      <c r="AH620" s="59">
        <v>139283.72</v>
      </c>
      <c r="AI620" s="59">
        <v>139503.24</v>
      </c>
      <c r="AJ620" s="59">
        <v>137682.62</v>
      </c>
      <c r="AK620" s="59">
        <v>144239.89000000001</v>
      </c>
      <c r="AL620" s="59">
        <v>142140.73000000001</v>
      </c>
      <c r="AM620" s="59">
        <v>140818.61000000002</v>
      </c>
      <c r="AN620" s="59">
        <v>139784.78</v>
      </c>
      <c r="AO620" s="59">
        <v>131308.86000000002</v>
      </c>
      <c r="AP620" s="404">
        <v>64332.36</v>
      </c>
      <c r="AQ620" s="397"/>
    </row>
    <row r="621" spans="1:43" outlineLevel="3">
      <c r="A621" s="46" t="s">
        <v>3081</v>
      </c>
      <c r="B621" s="47" t="s">
        <v>3082</v>
      </c>
      <c r="C621" s="48" t="s">
        <v>3083</v>
      </c>
      <c r="D621" s="49"/>
      <c r="E621" s="50"/>
      <c r="F621" s="397">
        <v>12418.470000000001</v>
      </c>
      <c r="G621" s="397">
        <v>13643.04</v>
      </c>
      <c r="H621" s="59">
        <v>-1224.5699999999997</v>
      </c>
      <c r="I621" s="398">
        <v>-8.9757854554410127E-2</v>
      </c>
      <c r="J621" s="398"/>
      <c r="K621" s="399"/>
      <c r="L621" s="400">
        <v>13819.27</v>
      </c>
      <c r="M621" s="401">
        <v>-1400.7999999999993</v>
      </c>
      <c r="N621" s="402"/>
      <c r="O621" s="400">
        <v>14220.94</v>
      </c>
      <c r="P621" s="401">
        <v>-1802.4699999999993</v>
      </c>
      <c r="R621" s="403">
        <v>13659.4</v>
      </c>
      <c r="S621" s="403">
        <v>14071.970000000001</v>
      </c>
      <c r="T621" s="59">
        <v>14029.01</v>
      </c>
      <c r="U621" s="59">
        <v>14078.460000000001</v>
      </c>
      <c r="V621" s="59">
        <v>14046.95</v>
      </c>
      <c r="W621" s="59">
        <v>13988.24</v>
      </c>
      <c r="X621" s="59">
        <v>13951.26</v>
      </c>
      <c r="Y621" s="59">
        <v>13893.53</v>
      </c>
      <c r="Z621" s="59">
        <v>13850.15</v>
      </c>
      <c r="AA621" s="59">
        <v>13750.83</v>
      </c>
      <c r="AB621" s="59">
        <v>13880.24</v>
      </c>
      <c r="AC621" s="59">
        <v>13819.27</v>
      </c>
      <c r="AD621" s="59">
        <v>13643.04</v>
      </c>
      <c r="AE621" s="403">
        <v>13457.58</v>
      </c>
      <c r="AF621" s="59">
        <v>13416.94</v>
      </c>
      <c r="AG621" s="59">
        <v>13541.130000000001</v>
      </c>
      <c r="AH621" s="59">
        <v>13399.41</v>
      </c>
      <c r="AI621" s="59">
        <v>13403.050000000001</v>
      </c>
      <c r="AJ621" s="59">
        <v>13200.42</v>
      </c>
      <c r="AK621" s="59">
        <v>14841.460000000001</v>
      </c>
      <c r="AL621" s="59">
        <v>14522.58</v>
      </c>
      <c r="AM621" s="59">
        <v>14387.89</v>
      </c>
      <c r="AN621" s="59">
        <v>14220.94</v>
      </c>
      <c r="AO621" s="59">
        <v>12418.470000000001</v>
      </c>
      <c r="AP621" s="404">
        <v>5974.41</v>
      </c>
      <c r="AQ621" s="397"/>
    </row>
    <row r="622" spans="1:43" outlineLevel="3">
      <c r="A622" s="46" t="s">
        <v>3084</v>
      </c>
      <c r="B622" s="47" t="s">
        <v>3085</v>
      </c>
      <c r="C622" s="48" t="s">
        <v>3086</v>
      </c>
      <c r="D622" s="49"/>
      <c r="E622" s="50"/>
      <c r="F622" s="397">
        <v>0</v>
      </c>
      <c r="G622" s="397">
        <v>0</v>
      </c>
      <c r="H622" s="59">
        <v>0</v>
      </c>
      <c r="I622" s="398">
        <v>0</v>
      </c>
      <c r="J622" s="398"/>
      <c r="K622" s="399"/>
      <c r="L622" s="400">
        <v>0</v>
      </c>
      <c r="M622" s="401">
        <v>0</v>
      </c>
      <c r="N622" s="402"/>
      <c r="O622" s="400">
        <v>0</v>
      </c>
      <c r="P622" s="401">
        <v>0</v>
      </c>
      <c r="R622" s="403">
        <v>0</v>
      </c>
      <c r="S622" s="403">
        <v>0</v>
      </c>
      <c r="T622" s="59">
        <v>0</v>
      </c>
      <c r="U622" s="59">
        <v>0</v>
      </c>
      <c r="V622" s="59">
        <v>0</v>
      </c>
      <c r="W622" s="59">
        <v>0</v>
      </c>
      <c r="X622" s="59">
        <v>0</v>
      </c>
      <c r="Y622" s="59">
        <v>0</v>
      </c>
      <c r="Z622" s="59">
        <v>0</v>
      </c>
      <c r="AA622" s="59">
        <v>0</v>
      </c>
      <c r="AB622" s="59">
        <v>0</v>
      </c>
      <c r="AC622" s="59">
        <v>0</v>
      </c>
      <c r="AD622" s="59">
        <v>0</v>
      </c>
      <c r="AE622" s="403">
        <v>0</v>
      </c>
      <c r="AF622" s="59">
        <v>0</v>
      </c>
      <c r="AG622" s="59">
        <v>0</v>
      </c>
      <c r="AH622" s="59">
        <v>0</v>
      </c>
      <c r="AI622" s="59">
        <v>0</v>
      </c>
      <c r="AJ622" s="59">
        <v>0</v>
      </c>
      <c r="AK622" s="59">
        <v>0</v>
      </c>
      <c r="AL622" s="59">
        <v>0</v>
      </c>
      <c r="AM622" s="59">
        <v>0</v>
      </c>
      <c r="AN622" s="59">
        <v>0</v>
      </c>
      <c r="AO622" s="59">
        <v>0</v>
      </c>
      <c r="AP622" s="404">
        <v>1674.8700000000001</v>
      </c>
      <c r="AQ622" s="397"/>
    </row>
    <row r="623" spans="1:43" outlineLevel="3">
      <c r="A623" s="46" t="s">
        <v>3087</v>
      </c>
      <c r="B623" s="47" t="s">
        <v>3088</v>
      </c>
      <c r="C623" s="48" t="s">
        <v>3089</v>
      </c>
      <c r="D623" s="49"/>
      <c r="E623" s="50"/>
      <c r="F623" s="397">
        <v>0</v>
      </c>
      <c r="G623" s="397">
        <v>0</v>
      </c>
      <c r="H623" s="59">
        <v>0</v>
      </c>
      <c r="I623" s="398">
        <v>0</v>
      </c>
      <c r="J623" s="398"/>
      <c r="K623" s="399"/>
      <c r="L623" s="400">
        <v>0</v>
      </c>
      <c r="M623" s="401">
        <v>0</v>
      </c>
      <c r="N623" s="402"/>
      <c r="O623" s="400">
        <v>0</v>
      </c>
      <c r="P623" s="401">
        <v>0</v>
      </c>
      <c r="R623" s="403">
        <v>0</v>
      </c>
      <c r="S623" s="403">
        <v>0</v>
      </c>
      <c r="T623" s="59">
        <v>0</v>
      </c>
      <c r="U623" s="59">
        <v>0</v>
      </c>
      <c r="V623" s="59">
        <v>0</v>
      </c>
      <c r="W623" s="59">
        <v>0</v>
      </c>
      <c r="X623" s="59">
        <v>0</v>
      </c>
      <c r="Y623" s="59">
        <v>0</v>
      </c>
      <c r="Z623" s="59">
        <v>0</v>
      </c>
      <c r="AA623" s="59">
        <v>0</v>
      </c>
      <c r="AB623" s="59">
        <v>0</v>
      </c>
      <c r="AC623" s="59">
        <v>0</v>
      </c>
      <c r="AD623" s="59">
        <v>0</v>
      </c>
      <c r="AE623" s="403">
        <v>0</v>
      </c>
      <c r="AF623" s="59">
        <v>0</v>
      </c>
      <c r="AG623" s="59">
        <v>0</v>
      </c>
      <c r="AH623" s="59">
        <v>0</v>
      </c>
      <c r="AI623" s="59">
        <v>0</v>
      </c>
      <c r="AJ623" s="59">
        <v>0</v>
      </c>
      <c r="AK623" s="59">
        <v>0</v>
      </c>
      <c r="AL623" s="59">
        <v>0</v>
      </c>
      <c r="AM623" s="59">
        <v>0</v>
      </c>
      <c r="AN623" s="59">
        <v>0</v>
      </c>
      <c r="AO623" s="59">
        <v>0</v>
      </c>
      <c r="AP623" s="404">
        <v>2350.09</v>
      </c>
      <c r="AQ623" s="397"/>
    </row>
    <row r="624" spans="1:43" outlineLevel="3">
      <c r="A624" s="46" t="s">
        <v>3090</v>
      </c>
      <c r="B624" s="47" t="s">
        <v>3091</v>
      </c>
      <c r="C624" s="48" t="s">
        <v>3092</v>
      </c>
      <c r="D624" s="49"/>
      <c r="E624" s="50"/>
      <c r="F624" s="397">
        <v>1656.3400000000001</v>
      </c>
      <c r="G624" s="397">
        <v>1700.89</v>
      </c>
      <c r="H624" s="59">
        <v>-44.549999999999955</v>
      </c>
      <c r="I624" s="398">
        <v>-2.6192169981597842E-2</v>
      </c>
      <c r="J624" s="398"/>
      <c r="K624" s="399"/>
      <c r="L624" s="400">
        <v>1687.77</v>
      </c>
      <c r="M624" s="401">
        <v>-31.429999999999836</v>
      </c>
      <c r="N624" s="402"/>
      <c r="O624" s="400">
        <v>1656.15</v>
      </c>
      <c r="P624" s="401">
        <v>0.19000000000005457</v>
      </c>
      <c r="R624" s="403">
        <v>1204.73</v>
      </c>
      <c r="S624" s="403">
        <v>1691.42</v>
      </c>
      <c r="T624" s="59">
        <v>1660.6100000000001</v>
      </c>
      <c r="U624" s="59">
        <v>1671.8500000000001</v>
      </c>
      <c r="V624" s="59">
        <v>1718.64</v>
      </c>
      <c r="W624" s="59">
        <v>1744.8600000000001</v>
      </c>
      <c r="X624" s="59">
        <v>1727.13</v>
      </c>
      <c r="Y624" s="59">
        <v>1718</v>
      </c>
      <c r="Z624" s="59">
        <v>1693.3500000000001</v>
      </c>
      <c r="AA624" s="59">
        <v>1676.66</v>
      </c>
      <c r="AB624" s="59">
        <v>1681.68</v>
      </c>
      <c r="AC624" s="59">
        <v>1687.77</v>
      </c>
      <c r="AD624" s="59">
        <v>1700.89</v>
      </c>
      <c r="AE624" s="403">
        <v>1742.95</v>
      </c>
      <c r="AF624" s="59">
        <v>1740.75</v>
      </c>
      <c r="AG624" s="59">
        <v>1745.72</v>
      </c>
      <c r="AH624" s="59">
        <v>1772.82</v>
      </c>
      <c r="AI624" s="59">
        <v>1805.3600000000001</v>
      </c>
      <c r="AJ624" s="59">
        <v>1795.8600000000001</v>
      </c>
      <c r="AK624" s="59">
        <v>1761.5</v>
      </c>
      <c r="AL624" s="59">
        <v>1726.57</v>
      </c>
      <c r="AM624" s="59">
        <v>1706.69</v>
      </c>
      <c r="AN624" s="59">
        <v>1656.15</v>
      </c>
      <c r="AO624" s="59">
        <v>1656.3400000000001</v>
      </c>
      <c r="AP624" s="404">
        <v>835.30000000000007</v>
      </c>
      <c r="AQ624" s="397"/>
    </row>
    <row r="625" spans="1:43" outlineLevel="3">
      <c r="A625" s="46" t="s">
        <v>3093</v>
      </c>
      <c r="B625" s="47" t="s">
        <v>3094</v>
      </c>
      <c r="C625" s="48" t="s">
        <v>3095</v>
      </c>
      <c r="D625" s="49"/>
      <c r="E625" s="50"/>
      <c r="F625" s="397">
        <v>0</v>
      </c>
      <c r="G625" s="397">
        <v>0</v>
      </c>
      <c r="H625" s="59">
        <v>0</v>
      </c>
      <c r="I625" s="398">
        <v>0</v>
      </c>
      <c r="J625" s="398"/>
      <c r="K625" s="399"/>
      <c r="L625" s="400">
        <v>0</v>
      </c>
      <c r="M625" s="401">
        <v>0</v>
      </c>
      <c r="N625" s="402"/>
      <c r="O625" s="400">
        <v>0</v>
      </c>
      <c r="P625" s="401">
        <v>0</v>
      </c>
      <c r="R625" s="403">
        <v>0</v>
      </c>
      <c r="S625" s="403">
        <v>0</v>
      </c>
      <c r="T625" s="59">
        <v>0</v>
      </c>
      <c r="U625" s="59">
        <v>0</v>
      </c>
      <c r="V625" s="59">
        <v>0</v>
      </c>
      <c r="W625" s="59">
        <v>0</v>
      </c>
      <c r="X625" s="59">
        <v>0</v>
      </c>
      <c r="Y625" s="59">
        <v>0</v>
      </c>
      <c r="Z625" s="59">
        <v>0</v>
      </c>
      <c r="AA625" s="59">
        <v>0</v>
      </c>
      <c r="AB625" s="59">
        <v>0</v>
      </c>
      <c r="AC625" s="59">
        <v>0</v>
      </c>
      <c r="AD625" s="59">
        <v>0</v>
      </c>
      <c r="AE625" s="403">
        <v>0</v>
      </c>
      <c r="AF625" s="59">
        <v>0</v>
      </c>
      <c r="AG625" s="59">
        <v>0</v>
      </c>
      <c r="AH625" s="59">
        <v>0</v>
      </c>
      <c r="AI625" s="59">
        <v>0</v>
      </c>
      <c r="AJ625" s="59">
        <v>0</v>
      </c>
      <c r="AK625" s="59">
        <v>0</v>
      </c>
      <c r="AL625" s="59">
        <v>0</v>
      </c>
      <c r="AM625" s="59">
        <v>0</v>
      </c>
      <c r="AN625" s="59">
        <v>0</v>
      </c>
      <c r="AO625" s="59">
        <v>0</v>
      </c>
      <c r="AP625" s="404">
        <v>1656.24</v>
      </c>
      <c r="AQ625" s="397"/>
    </row>
    <row r="626" spans="1:43" outlineLevel="3">
      <c r="A626" s="46" t="s">
        <v>3096</v>
      </c>
      <c r="B626" s="47" t="s">
        <v>3097</v>
      </c>
      <c r="C626" s="48" t="s">
        <v>3098</v>
      </c>
      <c r="D626" s="49"/>
      <c r="E626" s="50"/>
      <c r="F626" s="397">
        <v>0</v>
      </c>
      <c r="G626" s="397">
        <v>0</v>
      </c>
      <c r="H626" s="59">
        <v>0</v>
      </c>
      <c r="I626" s="398">
        <v>0</v>
      </c>
      <c r="J626" s="398"/>
      <c r="K626" s="399"/>
      <c r="L626" s="400">
        <v>0</v>
      </c>
      <c r="M626" s="401">
        <v>0</v>
      </c>
      <c r="N626" s="402"/>
      <c r="O626" s="400">
        <v>640.62</v>
      </c>
      <c r="P626" s="401">
        <v>-640.62</v>
      </c>
      <c r="R626" s="403">
        <v>0</v>
      </c>
      <c r="S626" s="403">
        <v>0</v>
      </c>
      <c r="T626" s="59">
        <v>0</v>
      </c>
      <c r="U626" s="59">
        <v>0</v>
      </c>
      <c r="V626" s="59">
        <v>0</v>
      </c>
      <c r="W626" s="59">
        <v>0</v>
      </c>
      <c r="X626" s="59">
        <v>0</v>
      </c>
      <c r="Y626" s="59">
        <v>0</v>
      </c>
      <c r="Z626" s="59">
        <v>0</v>
      </c>
      <c r="AA626" s="59">
        <v>0</v>
      </c>
      <c r="AB626" s="59">
        <v>0</v>
      </c>
      <c r="AC626" s="59">
        <v>0</v>
      </c>
      <c r="AD626" s="59">
        <v>0</v>
      </c>
      <c r="AE626" s="403">
        <v>0</v>
      </c>
      <c r="AF626" s="59">
        <v>0</v>
      </c>
      <c r="AG626" s="59">
        <v>0</v>
      </c>
      <c r="AH626" s="59">
        <v>0</v>
      </c>
      <c r="AI626" s="59">
        <v>0</v>
      </c>
      <c r="AJ626" s="59">
        <v>0</v>
      </c>
      <c r="AK626" s="59">
        <v>640.62</v>
      </c>
      <c r="AL626" s="59">
        <v>640.62</v>
      </c>
      <c r="AM626" s="59">
        <v>640.62</v>
      </c>
      <c r="AN626" s="59">
        <v>640.62</v>
      </c>
      <c r="AO626" s="59">
        <v>0</v>
      </c>
      <c r="AP626" s="404">
        <v>9636.81</v>
      </c>
      <c r="AQ626" s="397"/>
    </row>
    <row r="627" spans="1:43" outlineLevel="3">
      <c r="A627" s="46" t="s">
        <v>3099</v>
      </c>
      <c r="B627" s="47" t="s">
        <v>3100</v>
      </c>
      <c r="C627" s="48" t="s">
        <v>3101</v>
      </c>
      <c r="D627" s="49"/>
      <c r="E627" s="50"/>
      <c r="F627" s="397">
        <v>1642135.57</v>
      </c>
      <c r="G627" s="397">
        <v>0</v>
      </c>
      <c r="H627" s="59">
        <v>1642135.57</v>
      </c>
      <c r="I627" s="398" t="s">
        <v>157</v>
      </c>
      <c r="J627" s="398"/>
      <c r="K627" s="399"/>
      <c r="L627" s="400">
        <v>1654928.44</v>
      </c>
      <c r="M627" s="401">
        <v>-12792.869999999879</v>
      </c>
      <c r="N627" s="402"/>
      <c r="O627" s="400">
        <v>2022822.98</v>
      </c>
      <c r="P627" s="401">
        <v>-380687.40999999992</v>
      </c>
      <c r="R627" s="403">
        <v>0</v>
      </c>
      <c r="S627" s="403">
        <v>4075414.04</v>
      </c>
      <c r="T627" s="59">
        <v>3950596.18</v>
      </c>
      <c r="U627" s="59">
        <v>3822713.36</v>
      </c>
      <c r="V627" s="59">
        <v>3676988.29</v>
      </c>
      <c r="W627" s="59">
        <v>3471782.5300000003</v>
      </c>
      <c r="X627" s="59">
        <v>3094544.44</v>
      </c>
      <c r="Y627" s="59">
        <v>2692064.54</v>
      </c>
      <c r="Z627" s="59">
        <v>2425186.9900000002</v>
      </c>
      <c r="AA627" s="59">
        <v>2199629.29</v>
      </c>
      <c r="AB627" s="59">
        <v>1914342</v>
      </c>
      <c r="AC627" s="59">
        <v>1654928.44</v>
      </c>
      <c r="AD627" s="59">
        <v>0</v>
      </c>
      <c r="AE627" s="403">
        <v>4170531.12</v>
      </c>
      <c r="AF627" s="59">
        <v>4131624.66</v>
      </c>
      <c r="AG627" s="59">
        <v>4069712.84</v>
      </c>
      <c r="AH627" s="59">
        <v>3920921.3</v>
      </c>
      <c r="AI627" s="59">
        <v>3693218.21</v>
      </c>
      <c r="AJ627" s="59">
        <v>3350804.88</v>
      </c>
      <c r="AK627" s="59">
        <v>2920908.86</v>
      </c>
      <c r="AL627" s="59">
        <v>2631025.25</v>
      </c>
      <c r="AM627" s="59">
        <v>2328152.48</v>
      </c>
      <c r="AN627" s="59">
        <v>2022822.98</v>
      </c>
      <c r="AO627" s="59">
        <v>1642135.57</v>
      </c>
      <c r="AP627" s="404">
        <v>1636354.02</v>
      </c>
      <c r="AQ627" s="397"/>
    </row>
    <row r="628" spans="1:43" outlineLevel="3">
      <c r="A628" s="46" t="s">
        <v>3102</v>
      </c>
      <c r="B628" s="47" t="s">
        <v>3103</v>
      </c>
      <c r="C628" s="48" t="s">
        <v>3104</v>
      </c>
      <c r="D628" s="49"/>
      <c r="E628" s="50"/>
      <c r="F628" s="397">
        <v>2654022.79</v>
      </c>
      <c r="G628" s="397">
        <v>4259174.9800000004</v>
      </c>
      <c r="H628" s="59">
        <v>-1605152.1900000004</v>
      </c>
      <c r="I628" s="398">
        <v>-0.37686927574879775</v>
      </c>
      <c r="J628" s="398"/>
      <c r="K628" s="399"/>
      <c r="L628" s="400">
        <v>3083297.58</v>
      </c>
      <c r="M628" s="401">
        <v>-429274.79000000004</v>
      </c>
      <c r="N628" s="402"/>
      <c r="O628" s="400">
        <v>2445653.48</v>
      </c>
      <c r="P628" s="401">
        <v>208369.31000000006</v>
      </c>
      <c r="R628" s="403">
        <v>4371011.43</v>
      </c>
      <c r="S628" s="403">
        <v>372924.66000000003</v>
      </c>
      <c r="T628" s="59">
        <v>616757.31000000006</v>
      </c>
      <c r="U628" s="59">
        <v>894499.36</v>
      </c>
      <c r="V628" s="59">
        <v>1150047.96</v>
      </c>
      <c r="W628" s="59">
        <v>1416531.4100000001</v>
      </c>
      <c r="X628" s="59">
        <v>1724022.21</v>
      </c>
      <c r="Y628" s="59">
        <v>2012144.36</v>
      </c>
      <c r="Z628" s="59">
        <v>2281868.84</v>
      </c>
      <c r="AA628" s="59">
        <v>2559985.7999999998</v>
      </c>
      <c r="AB628" s="59">
        <v>2847033.84</v>
      </c>
      <c r="AC628" s="59">
        <v>3083297.58</v>
      </c>
      <c r="AD628" s="59">
        <v>4259174.9800000004</v>
      </c>
      <c r="AE628" s="403">
        <v>271540.59000000003</v>
      </c>
      <c r="AF628" s="59">
        <v>489265.17</v>
      </c>
      <c r="AG628" s="59">
        <v>773002.69000000006</v>
      </c>
      <c r="AH628" s="59">
        <v>1060613.79</v>
      </c>
      <c r="AI628" s="59">
        <v>1316438.02</v>
      </c>
      <c r="AJ628" s="59">
        <v>1590353.02</v>
      </c>
      <c r="AK628" s="59">
        <v>1794611.88</v>
      </c>
      <c r="AL628" s="59">
        <v>2014420.11</v>
      </c>
      <c r="AM628" s="59">
        <v>2232960.31</v>
      </c>
      <c r="AN628" s="59">
        <v>2445653.48</v>
      </c>
      <c r="AO628" s="59">
        <v>2654022.79</v>
      </c>
      <c r="AP628" s="404">
        <v>2632038.79</v>
      </c>
      <c r="AQ628" s="397"/>
    </row>
    <row r="629" spans="1:43" outlineLevel="3">
      <c r="A629" s="46" t="s">
        <v>3105</v>
      </c>
      <c r="B629" s="47" t="s">
        <v>3106</v>
      </c>
      <c r="C629" s="48" t="s">
        <v>3107</v>
      </c>
      <c r="D629" s="49"/>
      <c r="E629" s="50"/>
      <c r="F629" s="397">
        <v>1528763.27</v>
      </c>
      <c r="G629" s="397">
        <v>1534321.78</v>
      </c>
      <c r="H629" s="59">
        <v>-5558.5100000000093</v>
      </c>
      <c r="I629" s="398">
        <v>-3.6227798317508136E-3</v>
      </c>
      <c r="J629" s="398"/>
      <c r="K629" s="399"/>
      <c r="L629" s="400">
        <v>1534321.78</v>
      </c>
      <c r="M629" s="401">
        <v>-5558.5100000000093</v>
      </c>
      <c r="N629" s="402"/>
      <c r="O629" s="400">
        <v>1528763.27</v>
      </c>
      <c r="P629" s="401">
        <v>0</v>
      </c>
      <c r="R629" s="403">
        <v>1287188.1600000001</v>
      </c>
      <c r="S629" s="403">
        <v>1287188.1600000001</v>
      </c>
      <c r="T629" s="59">
        <v>1287188.1600000001</v>
      </c>
      <c r="U629" s="59">
        <v>1534321.78</v>
      </c>
      <c r="V629" s="59">
        <v>1534321.78</v>
      </c>
      <c r="W629" s="59">
        <v>1534321.78</v>
      </c>
      <c r="X629" s="59">
        <v>1534321.78</v>
      </c>
      <c r="Y629" s="59">
        <v>1534321.78</v>
      </c>
      <c r="Z629" s="59">
        <v>1534321.78</v>
      </c>
      <c r="AA629" s="59">
        <v>1534321.78</v>
      </c>
      <c r="AB629" s="59">
        <v>1534321.78</v>
      </c>
      <c r="AC629" s="59">
        <v>1534321.78</v>
      </c>
      <c r="AD629" s="59">
        <v>1534321.78</v>
      </c>
      <c r="AE629" s="403">
        <v>1534321.78</v>
      </c>
      <c r="AF629" s="59">
        <v>1534321.78</v>
      </c>
      <c r="AG629" s="59">
        <v>1528763.27</v>
      </c>
      <c r="AH629" s="59">
        <v>1528763.27</v>
      </c>
      <c r="AI629" s="59">
        <v>1528763.27</v>
      </c>
      <c r="AJ629" s="59">
        <v>1528763.27</v>
      </c>
      <c r="AK629" s="59">
        <v>1528763.27</v>
      </c>
      <c r="AL629" s="59">
        <v>1528763.27</v>
      </c>
      <c r="AM629" s="59">
        <v>1528763.27</v>
      </c>
      <c r="AN629" s="59">
        <v>1528763.27</v>
      </c>
      <c r="AO629" s="59">
        <v>1528763.27</v>
      </c>
      <c r="AP629" s="404">
        <v>1528763.27</v>
      </c>
      <c r="AQ629" s="397"/>
    </row>
    <row r="630" spans="1:43" outlineLevel="3">
      <c r="A630" s="46" t="s">
        <v>3108</v>
      </c>
      <c r="B630" s="47" t="s">
        <v>3109</v>
      </c>
      <c r="C630" s="48" t="s">
        <v>3110</v>
      </c>
      <c r="D630" s="49"/>
      <c r="E630" s="50"/>
      <c r="F630" s="397">
        <v>1269</v>
      </c>
      <c r="G630" s="397">
        <v>1269</v>
      </c>
      <c r="H630" s="59">
        <v>0</v>
      </c>
      <c r="I630" s="398">
        <v>0</v>
      </c>
      <c r="J630" s="398"/>
      <c r="K630" s="399"/>
      <c r="L630" s="400">
        <v>926</v>
      </c>
      <c r="M630" s="401">
        <v>343</v>
      </c>
      <c r="N630" s="402"/>
      <c r="O630" s="400">
        <v>1269</v>
      </c>
      <c r="P630" s="401">
        <v>0</v>
      </c>
      <c r="R630" s="403">
        <v>926</v>
      </c>
      <c r="S630" s="403">
        <v>926</v>
      </c>
      <c r="T630" s="59">
        <v>926</v>
      </c>
      <c r="U630" s="59">
        <v>926</v>
      </c>
      <c r="V630" s="59">
        <v>926</v>
      </c>
      <c r="W630" s="59">
        <v>926</v>
      </c>
      <c r="X630" s="59">
        <v>926</v>
      </c>
      <c r="Y630" s="59">
        <v>926</v>
      </c>
      <c r="Z630" s="59">
        <v>926</v>
      </c>
      <c r="AA630" s="59">
        <v>926</v>
      </c>
      <c r="AB630" s="59">
        <v>926</v>
      </c>
      <c r="AC630" s="59">
        <v>926</v>
      </c>
      <c r="AD630" s="59">
        <v>1269</v>
      </c>
      <c r="AE630" s="403">
        <v>1269</v>
      </c>
      <c r="AF630" s="59">
        <v>1269</v>
      </c>
      <c r="AG630" s="59">
        <v>1269</v>
      </c>
      <c r="AH630" s="59">
        <v>1269</v>
      </c>
      <c r="AI630" s="59">
        <v>1269</v>
      </c>
      <c r="AJ630" s="59">
        <v>1269</v>
      </c>
      <c r="AK630" s="59">
        <v>1269</v>
      </c>
      <c r="AL630" s="59">
        <v>1269</v>
      </c>
      <c r="AM630" s="59">
        <v>1269</v>
      </c>
      <c r="AN630" s="59">
        <v>1269</v>
      </c>
      <c r="AO630" s="59">
        <v>1269</v>
      </c>
      <c r="AP630" s="404">
        <v>1269</v>
      </c>
      <c r="AQ630" s="397"/>
    </row>
    <row r="631" spans="1:43" outlineLevel="3">
      <c r="A631" s="46" t="s">
        <v>3111</v>
      </c>
      <c r="B631" s="47" t="s">
        <v>3112</v>
      </c>
      <c r="C631" s="48" t="s">
        <v>3113</v>
      </c>
      <c r="D631" s="49"/>
      <c r="E631" s="50"/>
      <c r="F631" s="397">
        <v>288766.48</v>
      </c>
      <c r="G631" s="397">
        <v>689202.46</v>
      </c>
      <c r="H631" s="59">
        <v>-400435.98</v>
      </c>
      <c r="I631" s="398">
        <v>-0.58101356747914101</v>
      </c>
      <c r="J631" s="398"/>
      <c r="K631" s="399"/>
      <c r="L631" s="400">
        <v>1118954.4099999999</v>
      </c>
      <c r="M631" s="401">
        <v>-830187.92999999993</v>
      </c>
      <c r="N631" s="402"/>
      <c r="O631" s="400">
        <v>561412.63</v>
      </c>
      <c r="P631" s="401">
        <v>-272646.15000000002</v>
      </c>
      <c r="R631" s="403">
        <v>7135.05</v>
      </c>
      <c r="S631" s="403">
        <v>37812.379999999997</v>
      </c>
      <c r="T631" s="59">
        <v>132951.70000000001</v>
      </c>
      <c r="U631" s="59">
        <v>400924.9</v>
      </c>
      <c r="V631" s="59">
        <v>454558.76</v>
      </c>
      <c r="W631" s="59">
        <v>676482.49</v>
      </c>
      <c r="X631" s="59">
        <v>1550195.82</v>
      </c>
      <c r="Y631" s="59">
        <v>1377453.96</v>
      </c>
      <c r="Z631" s="59">
        <v>1423548.96</v>
      </c>
      <c r="AA631" s="59">
        <v>1436416.65</v>
      </c>
      <c r="AB631" s="59">
        <v>1400237.25</v>
      </c>
      <c r="AC631" s="59">
        <v>1118954.4099999999</v>
      </c>
      <c r="AD631" s="59">
        <v>689202.46</v>
      </c>
      <c r="AE631" s="403">
        <v>633344.17000000004</v>
      </c>
      <c r="AF631" s="59">
        <v>803160.74</v>
      </c>
      <c r="AG631" s="59">
        <v>917024.26</v>
      </c>
      <c r="AH631" s="59">
        <v>841676.19000000006</v>
      </c>
      <c r="AI631" s="59">
        <v>620771.20000000007</v>
      </c>
      <c r="AJ631" s="59">
        <v>675659.13</v>
      </c>
      <c r="AK631" s="59">
        <v>480395.67</v>
      </c>
      <c r="AL631" s="59">
        <v>615211.91</v>
      </c>
      <c r="AM631" s="59">
        <v>543071.46</v>
      </c>
      <c r="AN631" s="59">
        <v>561412.63</v>
      </c>
      <c r="AO631" s="59">
        <v>288766.48</v>
      </c>
      <c r="AP631" s="404">
        <v>367089.78</v>
      </c>
      <c r="AQ631" s="397"/>
    </row>
    <row r="632" spans="1:43" outlineLevel="3">
      <c r="A632" s="46" t="s">
        <v>3114</v>
      </c>
      <c r="B632" s="47" t="s">
        <v>3115</v>
      </c>
      <c r="C632" s="48" t="s">
        <v>3116</v>
      </c>
      <c r="D632" s="49"/>
      <c r="E632" s="50"/>
      <c r="F632" s="397">
        <v>4966.8900000000003</v>
      </c>
      <c r="G632" s="397">
        <v>5442.88</v>
      </c>
      <c r="H632" s="59">
        <v>-475.98999999999978</v>
      </c>
      <c r="I632" s="398">
        <v>-8.7451863719207434E-2</v>
      </c>
      <c r="J632" s="398"/>
      <c r="K632" s="399"/>
      <c r="L632" s="400">
        <v>5483.76</v>
      </c>
      <c r="M632" s="401">
        <v>-516.86999999999989</v>
      </c>
      <c r="N632" s="402"/>
      <c r="O632" s="400">
        <v>5312.83</v>
      </c>
      <c r="P632" s="401">
        <v>-345.9399999999996</v>
      </c>
      <c r="R632" s="403">
        <v>5376.57</v>
      </c>
      <c r="S632" s="403">
        <v>5612.77</v>
      </c>
      <c r="T632" s="59">
        <v>5621.93</v>
      </c>
      <c r="U632" s="59">
        <v>5626.75</v>
      </c>
      <c r="V632" s="59">
        <v>5605.27</v>
      </c>
      <c r="W632" s="59">
        <v>5591.33</v>
      </c>
      <c r="X632" s="59">
        <v>5568.1500000000005</v>
      </c>
      <c r="Y632" s="59">
        <v>5538.53</v>
      </c>
      <c r="Z632" s="59">
        <v>5515.02</v>
      </c>
      <c r="AA632" s="59">
        <v>5482.35</v>
      </c>
      <c r="AB632" s="59">
        <v>5505.31</v>
      </c>
      <c r="AC632" s="59">
        <v>5483.76</v>
      </c>
      <c r="AD632" s="59">
        <v>5442.88</v>
      </c>
      <c r="AE632" s="403">
        <v>5419.45</v>
      </c>
      <c r="AF632" s="59">
        <v>5408.83</v>
      </c>
      <c r="AG632" s="59">
        <v>5436.74</v>
      </c>
      <c r="AH632" s="59">
        <v>5385.88</v>
      </c>
      <c r="AI632" s="59">
        <v>5386.88</v>
      </c>
      <c r="AJ632" s="59">
        <v>5303.62</v>
      </c>
      <c r="AK632" s="59">
        <v>5588.31</v>
      </c>
      <c r="AL632" s="59">
        <v>5422.47</v>
      </c>
      <c r="AM632" s="59">
        <v>5357.07</v>
      </c>
      <c r="AN632" s="59">
        <v>5312.83</v>
      </c>
      <c r="AO632" s="59">
        <v>4966.8900000000003</v>
      </c>
      <c r="AP632" s="404">
        <v>7347.21</v>
      </c>
      <c r="AQ632" s="397"/>
    </row>
    <row r="633" spans="1:43" outlineLevel="3">
      <c r="A633" s="46" t="s">
        <v>3117</v>
      </c>
      <c r="B633" s="47" t="s">
        <v>3118</v>
      </c>
      <c r="C633" s="48" t="s">
        <v>3119</v>
      </c>
      <c r="D633" s="49"/>
      <c r="E633" s="50"/>
      <c r="F633" s="397">
        <v>10548.11</v>
      </c>
      <c r="G633" s="397">
        <v>5140.13</v>
      </c>
      <c r="H633" s="59">
        <v>5407.9800000000005</v>
      </c>
      <c r="I633" s="398">
        <v>1.0521095769951345</v>
      </c>
      <c r="J633" s="398"/>
      <c r="K633" s="399"/>
      <c r="L633" s="400">
        <v>5140.13</v>
      </c>
      <c r="M633" s="401">
        <v>5407.9800000000005</v>
      </c>
      <c r="N633" s="402"/>
      <c r="O633" s="400">
        <v>10911.61</v>
      </c>
      <c r="P633" s="401">
        <v>-363.5</v>
      </c>
      <c r="R633" s="403">
        <v>5192.1900000000005</v>
      </c>
      <c r="S633" s="403">
        <v>5192.1900000000005</v>
      </c>
      <c r="T633" s="59">
        <v>7389.93</v>
      </c>
      <c r="U633" s="59">
        <v>5543.62</v>
      </c>
      <c r="V633" s="59">
        <v>5543.62</v>
      </c>
      <c r="W633" s="59">
        <v>5543.62</v>
      </c>
      <c r="X633" s="59">
        <v>5543.62</v>
      </c>
      <c r="Y633" s="59">
        <v>5543.62</v>
      </c>
      <c r="Z633" s="59">
        <v>5543.62</v>
      </c>
      <c r="AA633" s="59">
        <v>5543.62</v>
      </c>
      <c r="AB633" s="59">
        <v>5140.13</v>
      </c>
      <c r="AC633" s="59">
        <v>5140.13</v>
      </c>
      <c r="AD633" s="59">
        <v>5140.13</v>
      </c>
      <c r="AE633" s="403">
        <v>5140.13</v>
      </c>
      <c r="AF633" s="59">
        <v>5140.13</v>
      </c>
      <c r="AG633" s="59">
        <v>1621.3400000000001</v>
      </c>
      <c r="AH633" s="59">
        <v>1621.3400000000001</v>
      </c>
      <c r="AI633" s="59">
        <v>1621.3400000000001</v>
      </c>
      <c r="AJ633" s="59">
        <v>8899.0400000000009</v>
      </c>
      <c r="AK633" s="59">
        <v>5192.1900000000005</v>
      </c>
      <c r="AL633" s="59">
        <v>5177</v>
      </c>
      <c r="AM633" s="59">
        <v>5177</v>
      </c>
      <c r="AN633" s="59">
        <v>10911.61</v>
      </c>
      <c r="AO633" s="59">
        <v>10548.11</v>
      </c>
      <c r="AP633" s="404">
        <v>10548.11</v>
      </c>
      <c r="AQ633" s="397"/>
    </row>
    <row r="634" spans="1:43" outlineLevel="3">
      <c r="A634" s="46" t="s">
        <v>3120</v>
      </c>
      <c r="B634" s="47" t="s">
        <v>3121</v>
      </c>
      <c r="C634" s="48" t="s">
        <v>3122</v>
      </c>
      <c r="D634" s="49"/>
      <c r="E634" s="50"/>
      <c r="F634" s="397">
        <v>177587.66</v>
      </c>
      <c r="G634" s="397">
        <v>259404.1</v>
      </c>
      <c r="H634" s="59">
        <v>-81816.44</v>
      </c>
      <c r="I634" s="398">
        <v>-0.31540149134111606</v>
      </c>
      <c r="J634" s="398"/>
      <c r="K634" s="399"/>
      <c r="L634" s="400">
        <v>108729.92</v>
      </c>
      <c r="M634" s="401">
        <v>68857.740000000005</v>
      </c>
      <c r="N634" s="402"/>
      <c r="O634" s="400">
        <v>157108.6</v>
      </c>
      <c r="P634" s="401">
        <v>20479.059999999998</v>
      </c>
      <c r="R634" s="403">
        <v>255148.15</v>
      </c>
      <c r="S634" s="403">
        <v>272882.63</v>
      </c>
      <c r="T634" s="59">
        <v>286497.2</v>
      </c>
      <c r="U634" s="59">
        <v>12031.2</v>
      </c>
      <c r="V634" s="59">
        <v>0</v>
      </c>
      <c r="W634" s="59">
        <v>6744.6</v>
      </c>
      <c r="X634" s="59">
        <v>8313.42</v>
      </c>
      <c r="Y634" s="59">
        <v>20783.23</v>
      </c>
      <c r="Z634" s="59">
        <v>24939.89</v>
      </c>
      <c r="AA634" s="59">
        <v>66370.070000000007</v>
      </c>
      <c r="AB634" s="59">
        <v>82797.240000000005</v>
      </c>
      <c r="AC634" s="59">
        <v>108729.92</v>
      </c>
      <c r="AD634" s="59">
        <v>259404.1</v>
      </c>
      <c r="AE634" s="403">
        <v>272661.14</v>
      </c>
      <c r="AF634" s="59">
        <v>285197.09000000003</v>
      </c>
      <c r="AG634" s="59">
        <v>38466.090000000004</v>
      </c>
      <c r="AH634" s="59">
        <v>51823.85</v>
      </c>
      <c r="AI634" s="59">
        <v>65181.61</v>
      </c>
      <c r="AJ634" s="59">
        <v>77686.41</v>
      </c>
      <c r="AK634" s="59">
        <v>89646.76</v>
      </c>
      <c r="AL634" s="59">
        <v>102682.97</v>
      </c>
      <c r="AM634" s="59">
        <v>136629.28</v>
      </c>
      <c r="AN634" s="59">
        <v>157108.6</v>
      </c>
      <c r="AO634" s="59">
        <v>177587.66</v>
      </c>
      <c r="AP634" s="404">
        <v>184414.06</v>
      </c>
      <c r="AQ634" s="397"/>
    </row>
    <row r="635" spans="1:43" outlineLevel="3">
      <c r="A635" s="46" t="s">
        <v>3123</v>
      </c>
      <c r="B635" s="47" t="s">
        <v>3124</v>
      </c>
      <c r="C635" s="48" t="s">
        <v>3125</v>
      </c>
      <c r="D635" s="49"/>
      <c r="E635" s="50"/>
      <c r="F635" s="397">
        <v>0</v>
      </c>
      <c r="G635" s="397">
        <v>207502.97</v>
      </c>
      <c r="H635" s="59">
        <v>-207502.97</v>
      </c>
      <c r="I635" s="398" t="s">
        <v>157</v>
      </c>
      <c r="J635" s="398"/>
      <c r="K635" s="399"/>
      <c r="L635" s="400">
        <v>0</v>
      </c>
      <c r="M635" s="401">
        <v>0</v>
      </c>
      <c r="N635" s="402"/>
      <c r="O635" s="400">
        <v>0</v>
      </c>
      <c r="P635" s="401">
        <v>0</v>
      </c>
      <c r="R635" s="403">
        <v>0</v>
      </c>
      <c r="S635" s="403">
        <v>0</v>
      </c>
      <c r="T635" s="59">
        <v>0</v>
      </c>
      <c r="U635" s="59">
        <v>238453.21</v>
      </c>
      <c r="V635" s="59">
        <v>0</v>
      </c>
      <c r="W635" s="59">
        <v>0</v>
      </c>
      <c r="X635" s="59">
        <v>0</v>
      </c>
      <c r="Y635" s="59">
        <v>0</v>
      </c>
      <c r="Z635" s="59">
        <v>0</v>
      </c>
      <c r="AA635" s="59">
        <v>0</v>
      </c>
      <c r="AB635" s="59">
        <v>0</v>
      </c>
      <c r="AC635" s="59">
        <v>0</v>
      </c>
      <c r="AD635" s="59">
        <v>207502.97</v>
      </c>
      <c r="AE635" s="403">
        <v>224565.71</v>
      </c>
      <c r="AF635" s="59">
        <v>0</v>
      </c>
      <c r="AG635" s="59">
        <v>0</v>
      </c>
      <c r="AH635" s="59">
        <v>0</v>
      </c>
      <c r="AI635" s="59">
        <v>0</v>
      </c>
      <c r="AJ635" s="59">
        <v>0</v>
      </c>
      <c r="AK635" s="59">
        <v>0</v>
      </c>
      <c r="AL635" s="59">
        <v>0</v>
      </c>
      <c r="AM635" s="59">
        <v>0</v>
      </c>
      <c r="AN635" s="59">
        <v>0</v>
      </c>
      <c r="AO635" s="59">
        <v>0</v>
      </c>
      <c r="AP635" s="404">
        <v>0</v>
      </c>
      <c r="AQ635" s="397"/>
    </row>
    <row r="636" spans="1:43" outlineLevel="3">
      <c r="A636" s="46" t="s">
        <v>3126</v>
      </c>
      <c r="B636" s="47" t="s">
        <v>3127</v>
      </c>
      <c r="C636" s="48" t="s">
        <v>3128</v>
      </c>
      <c r="D636" s="49"/>
      <c r="E636" s="50"/>
      <c r="F636" s="397">
        <v>389523.55</v>
      </c>
      <c r="G636" s="397">
        <v>145010</v>
      </c>
      <c r="H636" s="59">
        <v>244513.55</v>
      </c>
      <c r="I636" s="398">
        <v>1.6861840562719812</v>
      </c>
      <c r="J636" s="398"/>
      <c r="K636" s="399"/>
      <c r="L636" s="400">
        <v>110546.2</v>
      </c>
      <c r="M636" s="401">
        <v>278977.34999999998</v>
      </c>
      <c r="N636" s="402"/>
      <c r="O636" s="400">
        <v>455230.52</v>
      </c>
      <c r="P636" s="401">
        <v>-65706.97000000003</v>
      </c>
      <c r="R636" s="403">
        <v>238219.5</v>
      </c>
      <c r="S636" s="403">
        <v>300017.3</v>
      </c>
      <c r="T636" s="59">
        <v>358868.24</v>
      </c>
      <c r="U636" s="59">
        <v>330278.5</v>
      </c>
      <c r="V636" s="59">
        <v>344241.16000000003</v>
      </c>
      <c r="W636" s="59">
        <v>180752.18</v>
      </c>
      <c r="X636" s="59">
        <v>110390.22</v>
      </c>
      <c r="Y636" s="59">
        <v>172211.68</v>
      </c>
      <c r="Z636" s="59">
        <v>179092.24</v>
      </c>
      <c r="AA636" s="59">
        <v>191052.52</v>
      </c>
      <c r="AB636" s="59">
        <v>108612.16</v>
      </c>
      <c r="AC636" s="59">
        <v>110546.2</v>
      </c>
      <c r="AD636" s="59">
        <v>145010</v>
      </c>
      <c r="AE636" s="403">
        <v>182080.38</v>
      </c>
      <c r="AF636" s="59">
        <v>243177.76</v>
      </c>
      <c r="AG636" s="59">
        <v>270460.12</v>
      </c>
      <c r="AH636" s="59">
        <v>332211.56</v>
      </c>
      <c r="AI636" s="59">
        <v>394188.4</v>
      </c>
      <c r="AJ636" s="59">
        <v>356304.14</v>
      </c>
      <c r="AK636" s="59">
        <v>343538.04</v>
      </c>
      <c r="AL636" s="59">
        <v>330796.02</v>
      </c>
      <c r="AM636" s="59">
        <v>393070.14</v>
      </c>
      <c r="AN636" s="59">
        <v>455230.52</v>
      </c>
      <c r="AO636" s="59">
        <v>389523.55</v>
      </c>
      <c r="AP636" s="404">
        <v>389523.55</v>
      </c>
      <c r="AQ636" s="397"/>
    </row>
    <row r="637" spans="1:43" outlineLevel="3">
      <c r="A637" s="46" t="s">
        <v>3129</v>
      </c>
      <c r="B637" s="47" t="s">
        <v>3130</v>
      </c>
      <c r="C637" s="48" t="s">
        <v>3131</v>
      </c>
      <c r="D637" s="49"/>
      <c r="E637" s="50"/>
      <c r="F637" s="397">
        <v>1064.01</v>
      </c>
      <c r="G637" s="397">
        <v>0</v>
      </c>
      <c r="H637" s="59">
        <v>1064.01</v>
      </c>
      <c r="I637" s="398" t="s">
        <v>157</v>
      </c>
      <c r="J637" s="398"/>
      <c r="K637" s="399"/>
      <c r="L637" s="400">
        <v>0</v>
      </c>
      <c r="M637" s="401">
        <v>1064.01</v>
      </c>
      <c r="N637" s="402"/>
      <c r="O637" s="400">
        <v>1064.01</v>
      </c>
      <c r="P637" s="401">
        <v>0</v>
      </c>
      <c r="R637" s="403">
        <v>0</v>
      </c>
      <c r="S637" s="403">
        <v>0</v>
      </c>
      <c r="T637" s="59">
        <v>0</v>
      </c>
      <c r="U637" s="59">
        <v>0</v>
      </c>
      <c r="V637" s="59">
        <v>0</v>
      </c>
      <c r="W637" s="59">
        <v>0</v>
      </c>
      <c r="X637" s="59">
        <v>0</v>
      </c>
      <c r="Y637" s="59">
        <v>0</v>
      </c>
      <c r="Z637" s="59">
        <v>0</v>
      </c>
      <c r="AA637" s="59">
        <v>0</v>
      </c>
      <c r="AB637" s="59">
        <v>0</v>
      </c>
      <c r="AC637" s="59">
        <v>0</v>
      </c>
      <c r="AD637" s="59">
        <v>0</v>
      </c>
      <c r="AE637" s="403">
        <v>0</v>
      </c>
      <c r="AF637" s="59">
        <v>0</v>
      </c>
      <c r="AG637" s="59">
        <v>0</v>
      </c>
      <c r="AH637" s="59">
        <v>0</v>
      </c>
      <c r="AI637" s="59">
        <v>0</v>
      </c>
      <c r="AJ637" s="59">
        <v>0</v>
      </c>
      <c r="AK637" s="59">
        <v>0</v>
      </c>
      <c r="AL637" s="59">
        <v>0</v>
      </c>
      <c r="AM637" s="59">
        <v>0</v>
      </c>
      <c r="AN637" s="59">
        <v>1064.01</v>
      </c>
      <c r="AO637" s="59">
        <v>1064.01</v>
      </c>
      <c r="AP637" s="404">
        <v>1064.01</v>
      </c>
      <c r="AQ637" s="397"/>
    </row>
    <row r="638" spans="1:43" outlineLevel="3">
      <c r="A638" s="46" t="s">
        <v>3132</v>
      </c>
      <c r="B638" s="47" t="s">
        <v>3133</v>
      </c>
      <c r="C638" s="48" t="s">
        <v>3134</v>
      </c>
      <c r="D638" s="49"/>
      <c r="E638" s="50"/>
      <c r="F638" s="397">
        <v>-3668.82</v>
      </c>
      <c r="G638" s="397">
        <v>0</v>
      </c>
      <c r="H638" s="59">
        <v>-3668.82</v>
      </c>
      <c r="I638" s="398" t="s">
        <v>157</v>
      </c>
      <c r="J638" s="398"/>
      <c r="K638" s="399"/>
      <c r="L638" s="400">
        <v>-25284.799999999999</v>
      </c>
      <c r="M638" s="401">
        <v>21615.98</v>
      </c>
      <c r="N638" s="402"/>
      <c r="O638" s="400">
        <v>-11281.19</v>
      </c>
      <c r="P638" s="401">
        <v>7612.3700000000008</v>
      </c>
      <c r="R638" s="403">
        <v>72535.360000000001</v>
      </c>
      <c r="S638" s="403">
        <v>56778.62</v>
      </c>
      <c r="T638" s="59">
        <v>58215.11</v>
      </c>
      <c r="U638" s="59">
        <v>28754.25</v>
      </c>
      <c r="V638" s="59">
        <v>35237.760000000002</v>
      </c>
      <c r="W638" s="59">
        <v>839.31000000000006</v>
      </c>
      <c r="X638" s="59">
        <v>0</v>
      </c>
      <c r="Y638" s="59">
        <v>-30139.5</v>
      </c>
      <c r="Z638" s="59">
        <v>-32415.360000000001</v>
      </c>
      <c r="AA638" s="59">
        <v>0</v>
      </c>
      <c r="AB638" s="59">
        <v>-22406.12</v>
      </c>
      <c r="AC638" s="59">
        <v>-25284.799999999999</v>
      </c>
      <c r="AD638" s="59">
        <v>0</v>
      </c>
      <c r="AE638" s="403">
        <v>-14743.42</v>
      </c>
      <c r="AF638" s="59">
        <v>-34398.18</v>
      </c>
      <c r="AG638" s="59">
        <v>0</v>
      </c>
      <c r="AH638" s="59">
        <v>-14497.48</v>
      </c>
      <c r="AI638" s="59">
        <v>-7409.34</v>
      </c>
      <c r="AJ638" s="59">
        <v>0</v>
      </c>
      <c r="AK638" s="59">
        <v>-6116.33</v>
      </c>
      <c r="AL638" s="59">
        <v>-5066.8</v>
      </c>
      <c r="AM638" s="59">
        <v>0</v>
      </c>
      <c r="AN638" s="59">
        <v>-11281.19</v>
      </c>
      <c r="AO638" s="59">
        <v>-3668.82</v>
      </c>
      <c r="AP638" s="404">
        <v>-3668.82</v>
      </c>
      <c r="AQ638" s="397"/>
    </row>
    <row r="639" spans="1:43" outlineLevel="3">
      <c r="A639" s="46" t="s">
        <v>3135</v>
      </c>
      <c r="B639" s="47" t="s">
        <v>3136</v>
      </c>
      <c r="C639" s="48" t="s">
        <v>3137</v>
      </c>
      <c r="D639" s="49"/>
      <c r="E639" s="50"/>
      <c r="F639" s="397">
        <v>3427677.3119999999</v>
      </c>
      <c r="G639" s="397">
        <v>868331.64199999999</v>
      </c>
      <c r="H639" s="59">
        <v>2559345.67</v>
      </c>
      <c r="I639" s="398">
        <v>2.9474287774486054</v>
      </c>
      <c r="J639" s="398"/>
      <c r="K639" s="399"/>
      <c r="L639" s="400">
        <v>1523369.5020000001</v>
      </c>
      <c r="M639" s="401">
        <v>1904307.8099999998</v>
      </c>
      <c r="N639" s="402"/>
      <c r="O639" s="400">
        <v>782148.96200000006</v>
      </c>
      <c r="P639" s="401">
        <v>2645528.3499999996</v>
      </c>
      <c r="R639" s="403">
        <v>1758906.172</v>
      </c>
      <c r="S639" s="403">
        <v>1064768.102</v>
      </c>
      <c r="T639" s="59">
        <v>1874273.3119999999</v>
      </c>
      <c r="U639" s="59">
        <v>6347403.6220000004</v>
      </c>
      <c r="V639" s="59">
        <v>5896325.2819999997</v>
      </c>
      <c r="W639" s="59">
        <v>1105319.402</v>
      </c>
      <c r="X639" s="59">
        <v>4710423.0920000002</v>
      </c>
      <c r="Y639" s="59">
        <v>3423382.8620000002</v>
      </c>
      <c r="Z639" s="59">
        <v>1760118.2720000001</v>
      </c>
      <c r="AA639" s="59">
        <v>3790101.0920000002</v>
      </c>
      <c r="AB639" s="59">
        <v>311549.28200000001</v>
      </c>
      <c r="AC639" s="59">
        <v>1523369.5020000001</v>
      </c>
      <c r="AD639" s="59">
        <v>868331.64199999999</v>
      </c>
      <c r="AE639" s="403">
        <v>881425.022</v>
      </c>
      <c r="AF639" s="59">
        <v>845137.37199999997</v>
      </c>
      <c r="AG639" s="59">
        <v>3164748.5419999999</v>
      </c>
      <c r="AH639" s="59">
        <v>13670115.881999999</v>
      </c>
      <c r="AI639" s="59">
        <v>902865.37199999997</v>
      </c>
      <c r="AJ639" s="59">
        <v>3252085.5619999999</v>
      </c>
      <c r="AK639" s="59">
        <v>1981392.7220000001</v>
      </c>
      <c r="AL639" s="59">
        <v>1747018.602</v>
      </c>
      <c r="AM639" s="59">
        <v>5029337.5319999997</v>
      </c>
      <c r="AN639" s="59">
        <v>782148.96200000006</v>
      </c>
      <c r="AO639" s="59">
        <v>3427677.3119999999</v>
      </c>
      <c r="AP639" s="404">
        <v>2448393.4219999998</v>
      </c>
      <c r="AQ639" s="397"/>
    </row>
    <row r="640" spans="1:43" outlineLevel="3">
      <c r="A640" s="46" t="s">
        <v>3138</v>
      </c>
      <c r="B640" s="47" t="s">
        <v>3139</v>
      </c>
      <c r="C640" s="48" t="s">
        <v>3140</v>
      </c>
      <c r="D640" s="49"/>
      <c r="E640" s="50"/>
      <c r="F640" s="397">
        <v>7038.24</v>
      </c>
      <c r="G640" s="397">
        <v>7709.05</v>
      </c>
      <c r="H640" s="59">
        <v>-670.8100000000004</v>
      </c>
      <c r="I640" s="398">
        <v>-8.7015909872163288E-2</v>
      </c>
      <c r="J640" s="398"/>
      <c r="K640" s="399"/>
      <c r="L640" s="400">
        <v>7709.05</v>
      </c>
      <c r="M640" s="401">
        <v>-670.8100000000004</v>
      </c>
      <c r="N640" s="402"/>
      <c r="O640" s="400">
        <v>7038.24</v>
      </c>
      <c r="P640" s="401">
        <v>0</v>
      </c>
      <c r="R640" s="403">
        <v>12881.77</v>
      </c>
      <c r="S640" s="403">
        <v>12881.77</v>
      </c>
      <c r="T640" s="59">
        <v>12881.77</v>
      </c>
      <c r="U640" s="59">
        <v>12881.77</v>
      </c>
      <c r="V640" s="59">
        <v>12881.77</v>
      </c>
      <c r="W640" s="59">
        <v>12881.77</v>
      </c>
      <c r="X640" s="59">
        <v>12958.77</v>
      </c>
      <c r="Y640" s="59">
        <v>29641.8</v>
      </c>
      <c r="Z640" s="59">
        <v>17484.41</v>
      </c>
      <c r="AA640" s="59">
        <v>17609.28</v>
      </c>
      <c r="AB640" s="59">
        <v>7709.05</v>
      </c>
      <c r="AC640" s="59">
        <v>7709.05</v>
      </c>
      <c r="AD640" s="59">
        <v>7709.05</v>
      </c>
      <c r="AE640" s="403">
        <v>7709.05</v>
      </c>
      <c r="AF640" s="59">
        <v>7709.05</v>
      </c>
      <c r="AG640" s="59">
        <v>7709.05</v>
      </c>
      <c r="AH640" s="59">
        <v>7709.05</v>
      </c>
      <c r="AI640" s="59">
        <v>7709.05</v>
      </c>
      <c r="AJ640" s="59">
        <v>7709.05</v>
      </c>
      <c r="AK640" s="59">
        <v>10526.52</v>
      </c>
      <c r="AL640" s="59">
        <v>10526.52</v>
      </c>
      <c r="AM640" s="59">
        <v>10526.52</v>
      </c>
      <c r="AN640" s="59">
        <v>7038.24</v>
      </c>
      <c r="AO640" s="59">
        <v>7038.24</v>
      </c>
      <c r="AP640" s="404">
        <v>7038.24</v>
      </c>
      <c r="AQ640" s="397"/>
    </row>
    <row r="641" spans="1:43" outlineLevel="3">
      <c r="A641" s="46" t="s">
        <v>3141</v>
      </c>
      <c r="B641" s="47" t="s">
        <v>3142</v>
      </c>
      <c r="C641" s="48" t="s">
        <v>3143</v>
      </c>
      <c r="D641" s="49"/>
      <c r="E641" s="50"/>
      <c r="F641" s="397">
        <v>31513.155999999999</v>
      </c>
      <c r="G641" s="397">
        <v>36504.235999999997</v>
      </c>
      <c r="H641" s="59">
        <v>-4991.0799999999981</v>
      </c>
      <c r="I641" s="398">
        <v>-0.13672605009456981</v>
      </c>
      <c r="J641" s="398"/>
      <c r="K641" s="399"/>
      <c r="L641" s="400">
        <v>38333.065999999999</v>
      </c>
      <c r="M641" s="401">
        <v>-6819.91</v>
      </c>
      <c r="N641" s="402"/>
      <c r="O641" s="400">
        <v>2552.2360000000003</v>
      </c>
      <c r="P641" s="401">
        <v>28960.92</v>
      </c>
      <c r="R641" s="403">
        <v>187399.64600000001</v>
      </c>
      <c r="S641" s="403">
        <v>185570.576</v>
      </c>
      <c r="T641" s="59">
        <v>183741.74600000001</v>
      </c>
      <c r="U641" s="59">
        <v>181912.916</v>
      </c>
      <c r="V641" s="59">
        <v>180084.08600000001</v>
      </c>
      <c r="W641" s="59">
        <v>49306.046000000002</v>
      </c>
      <c r="X641" s="59">
        <v>47477.216</v>
      </c>
      <c r="Y641" s="59">
        <v>45648.385999999999</v>
      </c>
      <c r="Z641" s="59">
        <v>43819.555999999997</v>
      </c>
      <c r="AA641" s="59">
        <v>41990.726000000002</v>
      </c>
      <c r="AB641" s="59">
        <v>40161.896000000001</v>
      </c>
      <c r="AC641" s="59">
        <v>38333.065999999999</v>
      </c>
      <c r="AD641" s="59">
        <v>36504.235999999997</v>
      </c>
      <c r="AE641" s="403">
        <v>50541.156000000003</v>
      </c>
      <c r="AF641" s="59">
        <v>57802.616000000002</v>
      </c>
      <c r="AG641" s="59">
        <v>47988.995999999999</v>
      </c>
      <c r="AH641" s="59">
        <v>46712.915999999997</v>
      </c>
      <c r="AI641" s="59">
        <v>8932.6360000000004</v>
      </c>
      <c r="AJ641" s="59">
        <v>7656.5560000000005</v>
      </c>
      <c r="AK641" s="59">
        <v>6380.4760000000006</v>
      </c>
      <c r="AL641" s="59">
        <v>5104.3960000000006</v>
      </c>
      <c r="AM641" s="59">
        <v>3828.3160000000003</v>
      </c>
      <c r="AN641" s="59">
        <v>2552.2360000000003</v>
      </c>
      <c r="AO641" s="59">
        <v>31513.155999999999</v>
      </c>
      <c r="AP641" s="404">
        <v>31513.155999999999</v>
      </c>
      <c r="AQ641" s="397"/>
    </row>
    <row r="642" spans="1:43" outlineLevel="3">
      <c r="A642" s="46" t="s">
        <v>3144</v>
      </c>
      <c r="B642" s="47" t="s">
        <v>3145</v>
      </c>
      <c r="C642" s="48" t="s">
        <v>3146</v>
      </c>
      <c r="D642" s="49"/>
      <c r="E642" s="50"/>
      <c r="F642" s="397">
        <v>0</v>
      </c>
      <c r="G642" s="397">
        <v>61780.6</v>
      </c>
      <c r="H642" s="59">
        <v>-61780.6</v>
      </c>
      <c r="I642" s="398" t="s">
        <v>157</v>
      </c>
      <c r="J642" s="398"/>
      <c r="K642" s="399"/>
      <c r="L642" s="400">
        <v>61780.6</v>
      </c>
      <c r="M642" s="401">
        <v>-61780.6</v>
      </c>
      <c r="N642" s="402"/>
      <c r="O642" s="400">
        <v>0</v>
      </c>
      <c r="P642" s="401">
        <v>0</v>
      </c>
      <c r="R642" s="403">
        <v>495300.58</v>
      </c>
      <c r="S642" s="403">
        <v>0</v>
      </c>
      <c r="T642" s="59">
        <v>0</v>
      </c>
      <c r="U642" s="59">
        <v>0</v>
      </c>
      <c r="V642" s="59">
        <v>0</v>
      </c>
      <c r="W642" s="59">
        <v>0</v>
      </c>
      <c r="X642" s="59">
        <v>0</v>
      </c>
      <c r="Y642" s="59">
        <v>0</v>
      </c>
      <c r="Z642" s="59">
        <v>61780.6</v>
      </c>
      <c r="AA642" s="59">
        <v>61780.6</v>
      </c>
      <c r="AB642" s="59">
        <v>61780.6</v>
      </c>
      <c r="AC642" s="59">
        <v>61780.6</v>
      </c>
      <c r="AD642" s="59">
        <v>61780.6</v>
      </c>
      <c r="AE642" s="403">
        <v>0</v>
      </c>
      <c r="AF642" s="59">
        <v>0</v>
      </c>
      <c r="AG642" s="59">
        <v>0</v>
      </c>
      <c r="AH642" s="59">
        <v>0</v>
      </c>
      <c r="AI642" s="59">
        <v>0</v>
      </c>
      <c r="AJ642" s="59">
        <v>0</v>
      </c>
      <c r="AK642" s="59">
        <v>0</v>
      </c>
      <c r="AL642" s="59">
        <v>0</v>
      </c>
      <c r="AM642" s="59">
        <v>0</v>
      </c>
      <c r="AN642" s="59">
        <v>0</v>
      </c>
      <c r="AO642" s="59">
        <v>0</v>
      </c>
      <c r="AP642" s="404">
        <v>0</v>
      </c>
      <c r="AQ642" s="397"/>
    </row>
    <row r="643" spans="1:43" outlineLevel="3">
      <c r="A643" s="46" t="s">
        <v>3147</v>
      </c>
      <c r="B643" s="47" t="s">
        <v>3148</v>
      </c>
      <c r="C643" s="48" t="s">
        <v>3149</v>
      </c>
      <c r="D643" s="49"/>
      <c r="E643" s="50"/>
      <c r="F643" s="397">
        <v>434954.69</v>
      </c>
      <c r="G643" s="397">
        <v>541505.04</v>
      </c>
      <c r="H643" s="59">
        <v>-106550.35000000003</v>
      </c>
      <c r="I643" s="398">
        <v>-0.19676705132790642</v>
      </c>
      <c r="J643" s="398"/>
      <c r="K643" s="399"/>
      <c r="L643" s="400">
        <v>331518.72000000003</v>
      </c>
      <c r="M643" s="401">
        <v>103435.96999999997</v>
      </c>
      <c r="N643" s="402"/>
      <c r="O643" s="400">
        <v>335571.03</v>
      </c>
      <c r="P643" s="401">
        <v>99383.659999999974</v>
      </c>
      <c r="R643" s="403">
        <v>458395.41000000003</v>
      </c>
      <c r="S643" s="403">
        <v>432678.84</v>
      </c>
      <c r="T643" s="59">
        <v>420355.91000000003</v>
      </c>
      <c r="U643" s="59">
        <v>202568.35</v>
      </c>
      <c r="V643" s="59">
        <v>182195.71</v>
      </c>
      <c r="W643" s="59">
        <v>289666.85000000003</v>
      </c>
      <c r="X643" s="59">
        <v>455681.78</v>
      </c>
      <c r="Y643" s="59">
        <v>471672.69</v>
      </c>
      <c r="Z643" s="59">
        <v>410839.22000000003</v>
      </c>
      <c r="AA643" s="59">
        <v>235110.13</v>
      </c>
      <c r="AB643" s="59">
        <v>268177</v>
      </c>
      <c r="AC643" s="59">
        <v>331518.72000000003</v>
      </c>
      <c r="AD643" s="59">
        <v>541505.04</v>
      </c>
      <c r="AE643" s="403">
        <v>517371.43</v>
      </c>
      <c r="AF643" s="59">
        <v>496908.25</v>
      </c>
      <c r="AG643" s="59">
        <v>254883.78</v>
      </c>
      <c r="AH643" s="59">
        <v>498932.29000000004</v>
      </c>
      <c r="AI643" s="59">
        <v>551790.79</v>
      </c>
      <c r="AJ643" s="59">
        <v>582303.77</v>
      </c>
      <c r="AK643" s="59">
        <v>436869.29000000004</v>
      </c>
      <c r="AL643" s="59">
        <v>431282.22000000003</v>
      </c>
      <c r="AM643" s="59">
        <v>391822.53</v>
      </c>
      <c r="AN643" s="59">
        <v>335571.03</v>
      </c>
      <c r="AO643" s="59">
        <v>434954.69</v>
      </c>
      <c r="AP643" s="404">
        <v>423010.95</v>
      </c>
      <c r="AQ643" s="397"/>
    </row>
    <row r="644" spans="1:43" outlineLevel="3">
      <c r="A644" s="46" t="s">
        <v>3150</v>
      </c>
      <c r="B644" s="47" t="s">
        <v>3151</v>
      </c>
      <c r="C644" s="48" t="s">
        <v>3152</v>
      </c>
      <c r="D644" s="49"/>
      <c r="E644" s="50"/>
      <c r="F644" s="397">
        <v>69333.930000000008</v>
      </c>
      <c r="G644" s="397">
        <v>72111.02</v>
      </c>
      <c r="H644" s="59">
        <v>-2777.0899999999965</v>
      </c>
      <c r="I644" s="398">
        <v>-3.8511312140640866E-2</v>
      </c>
      <c r="J644" s="398"/>
      <c r="K644" s="399"/>
      <c r="L644" s="400">
        <v>63344.42</v>
      </c>
      <c r="M644" s="401">
        <v>5989.5100000000093</v>
      </c>
      <c r="N644" s="402"/>
      <c r="O644" s="400">
        <v>57680.11</v>
      </c>
      <c r="P644" s="401">
        <v>11653.820000000007</v>
      </c>
      <c r="R644" s="403">
        <v>70876.95</v>
      </c>
      <c r="S644" s="403">
        <v>65650.100000000006</v>
      </c>
      <c r="T644" s="59">
        <v>76290.78</v>
      </c>
      <c r="U644" s="59">
        <v>85692.14</v>
      </c>
      <c r="V644" s="59">
        <v>79474.210000000006</v>
      </c>
      <c r="W644" s="59">
        <v>87297.48</v>
      </c>
      <c r="X644" s="59">
        <v>77999.839999999997</v>
      </c>
      <c r="Y644" s="59">
        <v>54639.81</v>
      </c>
      <c r="Z644" s="59">
        <v>48334.06</v>
      </c>
      <c r="AA644" s="59">
        <v>58979.21</v>
      </c>
      <c r="AB644" s="59">
        <v>52690.630000000005</v>
      </c>
      <c r="AC644" s="59">
        <v>63344.42</v>
      </c>
      <c r="AD644" s="59">
        <v>72111.02</v>
      </c>
      <c r="AE644" s="403">
        <v>67900.160000000003</v>
      </c>
      <c r="AF644" s="59">
        <v>79563.509999999995</v>
      </c>
      <c r="AG644" s="59">
        <v>89976.01</v>
      </c>
      <c r="AH644" s="59">
        <v>84512.98</v>
      </c>
      <c r="AI644" s="59">
        <v>93276.1</v>
      </c>
      <c r="AJ644" s="59">
        <v>84217.76</v>
      </c>
      <c r="AK644" s="59">
        <v>58751.54</v>
      </c>
      <c r="AL644" s="59">
        <v>52583.68</v>
      </c>
      <c r="AM644" s="59">
        <v>64229.17</v>
      </c>
      <c r="AN644" s="59">
        <v>57680.11</v>
      </c>
      <c r="AO644" s="59">
        <v>69333.930000000008</v>
      </c>
      <c r="AP644" s="404">
        <v>67271.759999999995</v>
      </c>
      <c r="AQ644" s="397"/>
    </row>
    <row r="645" spans="1:43" outlineLevel="3">
      <c r="A645" s="46" t="s">
        <v>3153</v>
      </c>
      <c r="B645" s="47" t="s">
        <v>3154</v>
      </c>
      <c r="C645" s="48" t="s">
        <v>3155</v>
      </c>
      <c r="D645" s="49"/>
      <c r="E645" s="50"/>
      <c r="F645" s="397">
        <v>0</v>
      </c>
      <c r="G645" s="397">
        <v>0</v>
      </c>
      <c r="H645" s="59">
        <v>0</v>
      </c>
      <c r="I645" s="398">
        <v>0</v>
      </c>
      <c r="J645" s="398"/>
      <c r="K645" s="399"/>
      <c r="L645" s="400">
        <v>0</v>
      </c>
      <c r="M645" s="401">
        <v>0</v>
      </c>
      <c r="N645" s="402"/>
      <c r="O645" s="400">
        <v>0</v>
      </c>
      <c r="P645" s="401">
        <v>0</v>
      </c>
      <c r="R645" s="403">
        <v>0</v>
      </c>
      <c r="S645" s="403">
        <v>0</v>
      </c>
      <c r="T645" s="59">
        <v>953.82</v>
      </c>
      <c r="U645" s="59">
        <v>0</v>
      </c>
      <c r="V645" s="59">
        <v>0</v>
      </c>
      <c r="W645" s="59">
        <v>0</v>
      </c>
      <c r="X645" s="59">
        <v>0</v>
      </c>
      <c r="Y645" s="59">
        <v>0</v>
      </c>
      <c r="Z645" s="59">
        <v>0</v>
      </c>
      <c r="AA645" s="59">
        <v>0</v>
      </c>
      <c r="AB645" s="59">
        <v>0</v>
      </c>
      <c r="AC645" s="59">
        <v>0</v>
      </c>
      <c r="AD645" s="59">
        <v>0</v>
      </c>
      <c r="AE645" s="403">
        <v>0</v>
      </c>
      <c r="AF645" s="59">
        <v>0</v>
      </c>
      <c r="AG645" s="59">
        <v>0</v>
      </c>
      <c r="AH645" s="59">
        <v>0</v>
      </c>
      <c r="AI645" s="59">
        <v>0</v>
      </c>
      <c r="AJ645" s="59">
        <v>0</v>
      </c>
      <c r="AK645" s="59">
        <v>0</v>
      </c>
      <c r="AL645" s="59">
        <v>0</v>
      </c>
      <c r="AM645" s="59">
        <v>0</v>
      </c>
      <c r="AN645" s="59">
        <v>0</v>
      </c>
      <c r="AO645" s="59">
        <v>0</v>
      </c>
      <c r="AP645" s="404">
        <v>195.67000000000002</v>
      </c>
      <c r="AQ645" s="397"/>
    </row>
    <row r="646" spans="1:43" outlineLevel="3">
      <c r="A646" s="46" t="s">
        <v>3156</v>
      </c>
      <c r="B646" s="47" t="s">
        <v>3157</v>
      </c>
      <c r="C646" s="48" t="s">
        <v>3158</v>
      </c>
      <c r="D646" s="49"/>
      <c r="E646" s="50"/>
      <c r="F646" s="397">
        <v>2141290.2400000002</v>
      </c>
      <c r="G646" s="397">
        <v>2193703.4500000002</v>
      </c>
      <c r="H646" s="59">
        <v>-52413.209999999963</v>
      </c>
      <c r="I646" s="398">
        <v>-2.3892568523790195E-2</v>
      </c>
      <c r="J646" s="398"/>
      <c r="K646" s="399"/>
      <c r="L646" s="400">
        <v>2503951.2999999998</v>
      </c>
      <c r="M646" s="401">
        <v>-362661.05999999959</v>
      </c>
      <c r="N646" s="402"/>
      <c r="O646" s="400">
        <v>2305425.48</v>
      </c>
      <c r="P646" s="401">
        <v>-164135.23999999976</v>
      </c>
      <c r="R646" s="403">
        <v>1814300.87</v>
      </c>
      <c r="S646" s="403">
        <v>1936365.4500000002</v>
      </c>
      <c r="T646" s="59">
        <v>1945820.78</v>
      </c>
      <c r="U646" s="59">
        <v>2110162.29</v>
      </c>
      <c r="V646" s="59">
        <v>2186531.83</v>
      </c>
      <c r="W646" s="59">
        <v>2072815.44</v>
      </c>
      <c r="X646" s="59">
        <v>1865079.15</v>
      </c>
      <c r="Y646" s="59">
        <v>1821415.9500000002</v>
      </c>
      <c r="Z646" s="59">
        <v>1986199.6099999999</v>
      </c>
      <c r="AA646" s="59">
        <v>2204487.13</v>
      </c>
      <c r="AB646" s="59">
        <v>2273163.5499999998</v>
      </c>
      <c r="AC646" s="59">
        <v>2503951.2999999998</v>
      </c>
      <c r="AD646" s="59">
        <v>2193703.4500000002</v>
      </c>
      <c r="AE646" s="403">
        <v>2154266.33</v>
      </c>
      <c r="AF646" s="59">
        <v>2192429.6800000002</v>
      </c>
      <c r="AG646" s="59">
        <v>2468483.9700000002</v>
      </c>
      <c r="AH646" s="59">
        <v>2294809.7000000002</v>
      </c>
      <c r="AI646" s="59">
        <v>2281520.59</v>
      </c>
      <c r="AJ646" s="59">
        <v>2140219.64</v>
      </c>
      <c r="AK646" s="59">
        <v>2237798.48</v>
      </c>
      <c r="AL646" s="59">
        <v>2253562.33</v>
      </c>
      <c r="AM646" s="59">
        <v>2171070.19</v>
      </c>
      <c r="AN646" s="59">
        <v>2305425.48</v>
      </c>
      <c r="AO646" s="59">
        <v>2141290.2400000002</v>
      </c>
      <c r="AP646" s="404">
        <v>2141290.2400000002</v>
      </c>
      <c r="AQ646" s="397"/>
    </row>
    <row r="647" spans="1:43" outlineLevel="3">
      <c r="A647" s="46" t="s">
        <v>3159</v>
      </c>
      <c r="B647" s="47" t="s">
        <v>3160</v>
      </c>
      <c r="C647" s="48" t="s">
        <v>3161</v>
      </c>
      <c r="D647" s="49"/>
      <c r="E647" s="50"/>
      <c r="F647" s="397">
        <v>0</v>
      </c>
      <c r="G647" s="397">
        <v>0</v>
      </c>
      <c r="H647" s="59">
        <v>0</v>
      </c>
      <c r="I647" s="398">
        <v>0</v>
      </c>
      <c r="J647" s="398"/>
      <c r="K647" s="399"/>
      <c r="L647" s="400">
        <v>0</v>
      </c>
      <c r="M647" s="401">
        <v>0</v>
      </c>
      <c r="N647" s="402"/>
      <c r="O647" s="400">
        <v>0</v>
      </c>
      <c r="P647" s="401">
        <v>0</v>
      </c>
      <c r="R647" s="403">
        <v>19223.439999999999</v>
      </c>
      <c r="S647" s="403">
        <v>0</v>
      </c>
      <c r="T647" s="59">
        <v>0</v>
      </c>
      <c r="U647" s="59">
        <v>0</v>
      </c>
      <c r="V647" s="59">
        <v>0</v>
      </c>
      <c r="W647" s="59">
        <v>0</v>
      </c>
      <c r="X647" s="59">
        <v>0</v>
      </c>
      <c r="Y647" s="59">
        <v>0</v>
      </c>
      <c r="Z647" s="59">
        <v>0</v>
      </c>
      <c r="AA647" s="59">
        <v>0</v>
      </c>
      <c r="AB647" s="59">
        <v>0</v>
      </c>
      <c r="AC647" s="59">
        <v>0</v>
      </c>
      <c r="AD647" s="59">
        <v>0</v>
      </c>
      <c r="AE647" s="403">
        <v>0</v>
      </c>
      <c r="AF647" s="59">
        <v>0</v>
      </c>
      <c r="AG647" s="59">
        <v>0</v>
      </c>
      <c r="AH647" s="59">
        <v>0</v>
      </c>
      <c r="AI647" s="59">
        <v>0</v>
      </c>
      <c r="AJ647" s="59">
        <v>0</v>
      </c>
      <c r="AK647" s="59">
        <v>0</v>
      </c>
      <c r="AL647" s="59">
        <v>0</v>
      </c>
      <c r="AM647" s="59">
        <v>0</v>
      </c>
      <c r="AN647" s="59">
        <v>0</v>
      </c>
      <c r="AO647" s="59">
        <v>0</v>
      </c>
      <c r="AP647" s="404">
        <v>0</v>
      </c>
      <c r="AQ647" s="397"/>
    </row>
    <row r="648" spans="1:43" outlineLevel="3">
      <c r="A648" s="46" t="s">
        <v>3162</v>
      </c>
      <c r="B648" s="47" t="s">
        <v>3163</v>
      </c>
      <c r="C648" s="48" t="s">
        <v>3161</v>
      </c>
      <c r="D648" s="49"/>
      <c r="E648" s="50"/>
      <c r="F648" s="397">
        <v>0</v>
      </c>
      <c r="G648" s="397">
        <v>3478.53</v>
      </c>
      <c r="H648" s="59">
        <v>-3478.53</v>
      </c>
      <c r="I648" s="398" t="s">
        <v>157</v>
      </c>
      <c r="J648" s="398"/>
      <c r="K648" s="399"/>
      <c r="L648" s="400">
        <v>3593.85</v>
      </c>
      <c r="M648" s="401">
        <v>-3593.85</v>
      </c>
      <c r="N648" s="402"/>
      <c r="O648" s="400">
        <v>0</v>
      </c>
      <c r="P648" s="401">
        <v>0</v>
      </c>
      <c r="R648" s="403">
        <v>0</v>
      </c>
      <c r="S648" s="403">
        <v>11239.08</v>
      </c>
      <c r="T648" s="59">
        <v>8771.24</v>
      </c>
      <c r="U648" s="59">
        <v>10282.219999999999</v>
      </c>
      <c r="V648" s="59">
        <v>296.45</v>
      </c>
      <c r="W648" s="59">
        <v>56.82</v>
      </c>
      <c r="X648" s="59">
        <v>980.81000000000006</v>
      </c>
      <c r="Y648" s="59">
        <v>119.98</v>
      </c>
      <c r="Z648" s="59">
        <v>5887.89</v>
      </c>
      <c r="AA648" s="59">
        <v>1268.6400000000001</v>
      </c>
      <c r="AB648" s="59">
        <v>172.14000000000001</v>
      </c>
      <c r="AC648" s="59">
        <v>3593.85</v>
      </c>
      <c r="AD648" s="59">
        <v>3478.53</v>
      </c>
      <c r="AE648" s="403">
        <v>0</v>
      </c>
      <c r="AF648" s="59">
        <v>0</v>
      </c>
      <c r="AG648" s="59">
        <v>0</v>
      </c>
      <c r="AH648" s="59">
        <v>0</v>
      </c>
      <c r="AI648" s="59">
        <v>0</v>
      </c>
      <c r="AJ648" s="59">
        <v>0</v>
      </c>
      <c r="AK648" s="59">
        <v>0</v>
      </c>
      <c r="AL648" s="59">
        <v>0</v>
      </c>
      <c r="AM648" s="59">
        <v>0</v>
      </c>
      <c r="AN648" s="59">
        <v>0</v>
      </c>
      <c r="AO648" s="59">
        <v>0</v>
      </c>
      <c r="AP648" s="404">
        <v>0</v>
      </c>
      <c r="AQ648" s="397"/>
    </row>
    <row r="649" spans="1:43" outlineLevel="3">
      <c r="A649" s="46" t="s">
        <v>3164</v>
      </c>
      <c r="B649" s="47" t="s">
        <v>3165</v>
      </c>
      <c r="C649" s="48" t="s">
        <v>3161</v>
      </c>
      <c r="D649" s="49"/>
      <c r="E649" s="50"/>
      <c r="F649" s="397">
        <v>4029.48</v>
      </c>
      <c r="G649" s="397">
        <v>0</v>
      </c>
      <c r="H649" s="59">
        <v>4029.48</v>
      </c>
      <c r="I649" s="398" t="s">
        <v>157</v>
      </c>
      <c r="J649" s="398"/>
      <c r="K649" s="399"/>
      <c r="L649" s="400">
        <v>0</v>
      </c>
      <c r="M649" s="401">
        <v>4029.48</v>
      </c>
      <c r="N649" s="402"/>
      <c r="O649" s="400">
        <v>1108.67</v>
      </c>
      <c r="P649" s="401">
        <v>2920.81</v>
      </c>
      <c r="R649" s="403">
        <v>0</v>
      </c>
      <c r="S649" s="403">
        <v>0</v>
      </c>
      <c r="T649" s="59">
        <v>0</v>
      </c>
      <c r="U649" s="59">
        <v>0</v>
      </c>
      <c r="V649" s="59">
        <v>0</v>
      </c>
      <c r="W649" s="59">
        <v>0</v>
      </c>
      <c r="X649" s="59">
        <v>0</v>
      </c>
      <c r="Y649" s="59">
        <v>0</v>
      </c>
      <c r="Z649" s="59">
        <v>0</v>
      </c>
      <c r="AA649" s="59">
        <v>0</v>
      </c>
      <c r="AB649" s="59">
        <v>0</v>
      </c>
      <c r="AC649" s="59">
        <v>0</v>
      </c>
      <c r="AD649" s="59">
        <v>0</v>
      </c>
      <c r="AE649" s="403">
        <v>56.82</v>
      </c>
      <c r="AF649" s="59">
        <v>56.82</v>
      </c>
      <c r="AG649" s="59">
        <v>56.82</v>
      </c>
      <c r="AH649" s="59">
        <v>4281.99</v>
      </c>
      <c r="AI649" s="59">
        <v>56.82</v>
      </c>
      <c r="AJ649" s="59">
        <v>79.62</v>
      </c>
      <c r="AK649" s="59">
        <v>493.91</v>
      </c>
      <c r="AL649" s="59">
        <v>79.62</v>
      </c>
      <c r="AM649" s="59">
        <v>52.5</v>
      </c>
      <c r="AN649" s="59">
        <v>1108.67</v>
      </c>
      <c r="AO649" s="59">
        <v>4029.48</v>
      </c>
      <c r="AP649" s="404">
        <v>4029.48</v>
      </c>
      <c r="AQ649" s="397"/>
    </row>
    <row r="650" spans="1:43" outlineLevel="3">
      <c r="A650" s="46" t="s">
        <v>3166</v>
      </c>
      <c r="B650" s="47" t="s">
        <v>3167</v>
      </c>
      <c r="C650" s="48" t="s">
        <v>3168</v>
      </c>
      <c r="D650" s="49"/>
      <c r="E650" s="50"/>
      <c r="F650" s="397">
        <v>1740451.17</v>
      </c>
      <c r="G650" s="397">
        <v>1012236.43</v>
      </c>
      <c r="H650" s="59">
        <v>728214.73999999987</v>
      </c>
      <c r="I650" s="398">
        <v>0.71941170898186291</v>
      </c>
      <c r="J650" s="398"/>
      <c r="K650" s="399"/>
      <c r="L650" s="400">
        <v>1681342.75</v>
      </c>
      <c r="M650" s="401">
        <v>59108.419999999925</v>
      </c>
      <c r="N650" s="402"/>
      <c r="O650" s="400">
        <v>1445364.12</v>
      </c>
      <c r="P650" s="401">
        <v>295087.04999999981</v>
      </c>
      <c r="R650" s="403">
        <v>1997250.4500000002</v>
      </c>
      <c r="S650" s="403">
        <v>801914.24</v>
      </c>
      <c r="T650" s="59">
        <v>801782.18</v>
      </c>
      <c r="U650" s="59">
        <v>1129553.72</v>
      </c>
      <c r="V650" s="59">
        <v>1339844.1499999999</v>
      </c>
      <c r="W650" s="59">
        <v>1620208.3599999999</v>
      </c>
      <c r="X650" s="59">
        <v>1951427.1</v>
      </c>
      <c r="Y650" s="59">
        <v>809375.48</v>
      </c>
      <c r="Z650" s="59">
        <v>955606.8</v>
      </c>
      <c r="AA650" s="59">
        <v>1270941.72</v>
      </c>
      <c r="AB650" s="59">
        <v>1603022.71</v>
      </c>
      <c r="AC650" s="59">
        <v>1681342.75</v>
      </c>
      <c r="AD650" s="59">
        <v>1012236.43</v>
      </c>
      <c r="AE650" s="403">
        <v>763067.75</v>
      </c>
      <c r="AF650" s="59">
        <v>1656911.8</v>
      </c>
      <c r="AG650" s="59">
        <v>1243123.93</v>
      </c>
      <c r="AH650" s="59">
        <v>1565724.46</v>
      </c>
      <c r="AI650" s="59">
        <v>1727283.65</v>
      </c>
      <c r="AJ650" s="59">
        <v>2023904.62</v>
      </c>
      <c r="AK650" s="59">
        <v>767443.24</v>
      </c>
      <c r="AL650" s="59">
        <v>1034241.78</v>
      </c>
      <c r="AM650" s="59">
        <v>1303634.6499999999</v>
      </c>
      <c r="AN650" s="59">
        <v>1445364.12</v>
      </c>
      <c r="AO650" s="59">
        <v>1740451.17</v>
      </c>
      <c r="AP650" s="404">
        <v>0</v>
      </c>
      <c r="AQ650" s="397"/>
    </row>
    <row r="651" spans="1:43" outlineLevel="3">
      <c r="A651" s="46" t="s">
        <v>3169</v>
      </c>
      <c r="B651" s="47" t="s">
        <v>3170</v>
      </c>
      <c r="C651" s="48" t="s">
        <v>3171</v>
      </c>
      <c r="D651" s="49"/>
      <c r="E651" s="50"/>
      <c r="F651" s="397">
        <v>2418762.16</v>
      </c>
      <c r="G651" s="397">
        <v>3927502.4</v>
      </c>
      <c r="H651" s="59">
        <v>-1508740.2399999998</v>
      </c>
      <c r="I651" s="398">
        <v>-0.38414750300343542</v>
      </c>
      <c r="J651" s="398"/>
      <c r="K651" s="399"/>
      <c r="L651" s="400">
        <v>1467540.9100000001</v>
      </c>
      <c r="M651" s="401">
        <v>951221.25</v>
      </c>
      <c r="N651" s="402"/>
      <c r="O651" s="400">
        <v>2142338.1</v>
      </c>
      <c r="P651" s="401">
        <v>276424.06000000006</v>
      </c>
      <c r="R651" s="403">
        <v>2999083.7800000003</v>
      </c>
      <c r="S651" s="403">
        <v>3276433.79</v>
      </c>
      <c r="T651" s="59">
        <v>3450401.85</v>
      </c>
      <c r="U651" s="59">
        <v>160430.70000000001</v>
      </c>
      <c r="V651" s="59">
        <v>0.03</v>
      </c>
      <c r="W651" s="59">
        <v>89124.650000000009</v>
      </c>
      <c r="X651" s="59">
        <v>111648.69</v>
      </c>
      <c r="Y651" s="59">
        <v>279124.73</v>
      </c>
      <c r="Z651" s="59">
        <v>334950.75</v>
      </c>
      <c r="AA651" s="59">
        <v>895336.76</v>
      </c>
      <c r="AB651" s="59">
        <v>1117281.04</v>
      </c>
      <c r="AC651" s="59">
        <v>1467540.9100000001</v>
      </c>
      <c r="AD651" s="59">
        <v>3927502.4</v>
      </c>
      <c r="AE651" s="403">
        <v>2804743.0700000003</v>
      </c>
      <c r="AF651" s="59">
        <v>2975255.0700000003</v>
      </c>
      <c r="AG651" s="59">
        <v>527321.29</v>
      </c>
      <c r="AH651" s="59">
        <v>703095.29</v>
      </c>
      <c r="AI651" s="59">
        <v>878869.32000000007</v>
      </c>
      <c r="AJ651" s="59">
        <v>1048263.87</v>
      </c>
      <c r="AK651" s="59">
        <v>1211475.95</v>
      </c>
      <c r="AL651" s="59">
        <v>1384543.99</v>
      </c>
      <c r="AM651" s="59">
        <v>1865908.03</v>
      </c>
      <c r="AN651" s="59">
        <v>2142338.1</v>
      </c>
      <c r="AO651" s="59">
        <v>2418762.16</v>
      </c>
      <c r="AP651" s="404">
        <v>2510904.16</v>
      </c>
      <c r="AQ651" s="397"/>
    </row>
    <row r="652" spans="1:43" outlineLevel="3">
      <c r="A652" s="46" t="s">
        <v>3172</v>
      </c>
      <c r="B652" s="47" t="s">
        <v>3173</v>
      </c>
      <c r="C652" s="48" t="s">
        <v>3174</v>
      </c>
      <c r="D652" s="49"/>
      <c r="E652" s="50"/>
      <c r="F652" s="397">
        <v>192431.45</v>
      </c>
      <c r="G652" s="397">
        <v>421133.53</v>
      </c>
      <c r="H652" s="59">
        <v>-228702.08000000002</v>
      </c>
      <c r="I652" s="398">
        <v>-0.54306309925025442</v>
      </c>
      <c r="J652" s="398"/>
      <c r="K652" s="399"/>
      <c r="L652" s="400">
        <v>184190.01</v>
      </c>
      <c r="M652" s="401">
        <v>8241.4400000000023</v>
      </c>
      <c r="N652" s="402"/>
      <c r="O652" s="400">
        <v>170439.45</v>
      </c>
      <c r="P652" s="401">
        <v>21992</v>
      </c>
      <c r="R652" s="403">
        <v>449508.22000000003</v>
      </c>
      <c r="S652" s="403">
        <v>469626.22000000003</v>
      </c>
      <c r="T652" s="59">
        <v>492842.22000000003</v>
      </c>
      <c r="U652" s="59">
        <v>21721.38</v>
      </c>
      <c r="V652" s="59">
        <v>0</v>
      </c>
      <c r="W652" s="59">
        <v>12070</v>
      </c>
      <c r="X652" s="59">
        <v>13851</v>
      </c>
      <c r="Y652" s="59">
        <v>34628</v>
      </c>
      <c r="Z652" s="59">
        <v>41554</v>
      </c>
      <c r="AA652" s="59">
        <v>112238</v>
      </c>
      <c r="AB652" s="59">
        <v>140160.17000000001</v>
      </c>
      <c r="AC652" s="59">
        <v>184190.01</v>
      </c>
      <c r="AD652" s="59">
        <v>421133.53</v>
      </c>
      <c r="AE652" s="403">
        <v>1747881.17</v>
      </c>
      <c r="AF652" s="59">
        <v>1769411.17</v>
      </c>
      <c r="AG652" s="59">
        <v>66889.31</v>
      </c>
      <c r="AH652" s="59">
        <v>89187.31</v>
      </c>
      <c r="AI652" s="59">
        <v>111485.31</v>
      </c>
      <c r="AJ652" s="59">
        <v>110816.31</v>
      </c>
      <c r="AK652" s="59">
        <v>124442.31</v>
      </c>
      <c r="AL652" s="59">
        <v>142220.31</v>
      </c>
      <c r="AM652" s="59">
        <v>148447.45000000001</v>
      </c>
      <c r="AN652" s="59">
        <v>170439.45</v>
      </c>
      <c r="AO652" s="59">
        <v>192431.45</v>
      </c>
      <c r="AP652" s="404">
        <v>199762.45</v>
      </c>
      <c r="AQ652" s="397"/>
    </row>
    <row r="653" spans="1:43" outlineLevel="3">
      <c r="A653" s="46" t="s">
        <v>3175</v>
      </c>
      <c r="B653" s="47" t="s">
        <v>3176</v>
      </c>
      <c r="C653" s="48" t="s">
        <v>3177</v>
      </c>
      <c r="D653" s="49"/>
      <c r="E653" s="50"/>
      <c r="F653" s="397">
        <v>1889722.97</v>
      </c>
      <c r="G653" s="397">
        <v>2524181.29</v>
      </c>
      <c r="H653" s="59">
        <v>-634458.32000000007</v>
      </c>
      <c r="I653" s="398">
        <v>-0.25135212059194056</v>
      </c>
      <c r="J653" s="398"/>
      <c r="K653" s="399"/>
      <c r="L653" s="400">
        <v>1220229.19</v>
      </c>
      <c r="M653" s="401">
        <v>669493.78</v>
      </c>
      <c r="N653" s="402"/>
      <c r="O653" s="400">
        <v>1673754.97</v>
      </c>
      <c r="P653" s="401">
        <v>215968</v>
      </c>
      <c r="R653" s="403">
        <v>3134280.39</v>
      </c>
      <c r="S653" s="403">
        <v>3299512.39</v>
      </c>
      <c r="T653" s="59">
        <v>3455486.39</v>
      </c>
      <c r="U653" s="59">
        <v>138339.13</v>
      </c>
      <c r="V653" s="59">
        <v>0</v>
      </c>
      <c r="W653" s="59">
        <v>76856</v>
      </c>
      <c r="X653" s="59">
        <v>94041</v>
      </c>
      <c r="Y653" s="59">
        <v>235103</v>
      </c>
      <c r="Z653" s="59">
        <v>282123</v>
      </c>
      <c r="AA653" s="59">
        <v>745467</v>
      </c>
      <c r="AB653" s="59">
        <v>929520.89</v>
      </c>
      <c r="AC653" s="59">
        <v>1220229.19</v>
      </c>
      <c r="AD653" s="59">
        <v>2524181.29</v>
      </c>
      <c r="AE653" s="403">
        <v>2670505.89</v>
      </c>
      <c r="AF653" s="59">
        <v>2809679.89</v>
      </c>
      <c r="AG653" s="59">
        <v>422366.97000000003</v>
      </c>
      <c r="AH653" s="59">
        <v>563156.97</v>
      </c>
      <c r="AI653" s="59">
        <v>703946.97</v>
      </c>
      <c r="AJ653" s="59">
        <v>850941.97</v>
      </c>
      <c r="AK653" s="59">
        <v>977277.97</v>
      </c>
      <c r="AL653" s="59">
        <v>1116889.97</v>
      </c>
      <c r="AM653" s="59">
        <v>1457786.97</v>
      </c>
      <c r="AN653" s="59">
        <v>1673754.97</v>
      </c>
      <c r="AO653" s="59">
        <v>1889722.97</v>
      </c>
      <c r="AP653" s="404">
        <v>1961712.97</v>
      </c>
      <c r="AQ653" s="397"/>
    </row>
    <row r="654" spans="1:43">
      <c r="A654" s="228" t="s">
        <v>3178</v>
      </c>
      <c r="B654" s="524" t="s">
        <v>3179</v>
      </c>
      <c r="C654" s="548" t="s">
        <v>3180</v>
      </c>
      <c r="D654" s="462"/>
      <c r="E654" s="567"/>
      <c r="F654" s="491">
        <v>69012.56</v>
      </c>
      <c r="G654" s="491">
        <v>2002.69</v>
      </c>
      <c r="H654" s="473">
        <v>67009.87</v>
      </c>
      <c r="I654" s="144" t="s">
        <v>157</v>
      </c>
      <c r="J654" s="568"/>
      <c r="K654" s="569"/>
      <c r="L654" s="492">
        <v>63784.315999999999</v>
      </c>
      <c r="M654" s="475">
        <v>5228.2439999999988</v>
      </c>
      <c r="N654" s="468"/>
      <c r="O654" s="492">
        <v>37937.14</v>
      </c>
      <c r="P654" s="475">
        <v>31075.42</v>
      </c>
      <c r="Q654" s="570"/>
      <c r="R654" s="469">
        <v>105658.193</v>
      </c>
      <c r="S654" s="469">
        <v>136604.73300000001</v>
      </c>
      <c r="T654" s="232">
        <v>89804.703000000009</v>
      </c>
      <c r="U654" s="232">
        <v>122044.243</v>
      </c>
      <c r="V654" s="232">
        <v>143350.35</v>
      </c>
      <c r="W654" s="232">
        <v>62755.067000000003</v>
      </c>
      <c r="X654" s="232">
        <v>11175.904</v>
      </c>
      <c r="Y654" s="232">
        <v>38104.970999999998</v>
      </c>
      <c r="Z654" s="232">
        <v>69482.508000000002</v>
      </c>
      <c r="AA654" s="232">
        <v>3120.87</v>
      </c>
      <c r="AB654" s="232">
        <v>33185.082000000002</v>
      </c>
      <c r="AC654" s="232">
        <v>63784.315999999999</v>
      </c>
      <c r="AD654" s="232">
        <v>2002.69</v>
      </c>
      <c r="AE654" s="469">
        <v>31893.119999999999</v>
      </c>
      <c r="AF654" s="232">
        <v>62451.1</v>
      </c>
      <c r="AG654" s="232">
        <v>94794.49</v>
      </c>
      <c r="AH654" s="232">
        <v>125947.61</v>
      </c>
      <c r="AI654" s="232">
        <v>157100.73000000001</v>
      </c>
      <c r="AJ654" s="232">
        <v>19375.810000000001</v>
      </c>
      <c r="AK654" s="232">
        <v>50528.93</v>
      </c>
      <c r="AL654" s="232">
        <v>81682.05</v>
      </c>
      <c r="AM654" s="232">
        <v>6861.72</v>
      </c>
      <c r="AN654" s="232">
        <v>37937.14</v>
      </c>
      <c r="AO654" s="232">
        <v>69012.56</v>
      </c>
      <c r="AP654" s="470">
        <v>69012.56</v>
      </c>
    </row>
    <row r="655" spans="1:43" outlineLevel="2">
      <c r="A655" s="228" t="s">
        <v>3181</v>
      </c>
      <c r="B655" s="524" t="s">
        <v>3182</v>
      </c>
      <c r="C655" s="548" t="s">
        <v>3183</v>
      </c>
      <c r="D655" s="462"/>
      <c r="E655" s="567"/>
      <c r="F655" s="491">
        <v>573734.40500000003</v>
      </c>
      <c r="G655" s="491">
        <v>573734.40500000003</v>
      </c>
      <c r="H655" s="473">
        <v>0</v>
      </c>
      <c r="I655" s="144">
        <v>0</v>
      </c>
      <c r="J655" s="568"/>
      <c r="K655" s="569"/>
      <c r="L655" s="492">
        <v>636821.37</v>
      </c>
      <c r="M655" s="475">
        <v>-63086.964999999967</v>
      </c>
      <c r="N655" s="468"/>
      <c r="O655" s="492">
        <v>573734.40500000003</v>
      </c>
      <c r="P655" s="475">
        <v>0</v>
      </c>
      <c r="Q655" s="570"/>
      <c r="R655" s="469">
        <v>312328.18</v>
      </c>
      <c r="S655" s="469">
        <v>312328.18</v>
      </c>
      <c r="T655" s="232">
        <v>312328.18</v>
      </c>
      <c r="U655" s="232">
        <v>312328.18</v>
      </c>
      <c r="V655" s="232">
        <v>312328.18</v>
      </c>
      <c r="W655" s="232">
        <v>312328.18</v>
      </c>
      <c r="X655" s="232">
        <v>312328.18</v>
      </c>
      <c r="Y655" s="232">
        <v>312328.18</v>
      </c>
      <c r="Z655" s="232">
        <v>312328.18</v>
      </c>
      <c r="AA655" s="232">
        <v>812328.18</v>
      </c>
      <c r="AB655" s="232">
        <v>636821.37</v>
      </c>
      <c r="AC655" s="232">
        <v>636821.37</v>
      </c>
      <c r="AD655" s="232">
        <v>573734.40500000003</v>
      </c>
      <c r="AE655" s="469">
        <v>573734.40500000003</v>
      </c>
      <c r="AF655" s="232">
        <v>573734.40500000003</v>
      </c>
      <c r="AG655" s="232">
        <v>573734.40500000003</v>
      </c>
      <c r="AH655" s="232">
        <v>573734.40500000003</v>
      </c>
      <c r="AI655" s="232">
        <v>573734.40500000003</v>
      </c>
      <c r="AJ655" s="232">
        <v>573734.40500000003</v>
      </c>
      <c r="AK655" s="232">
        <v>573734.40500000003</v>
      </c>
      <c r="AL655" s="232">
        <v>573734.40500000003</v>
      </c>
      <c r="AM655" s="232">
        <v>573734.40500000003</v>
      </c>
      <c r="AN655" s="232">
        <v>573734.40500000003</v>
      </c>
      <c r="AO655" s="232">
        <v>573734.40500000003</v>
      </c>
      <c r="AP655" s="470">
        <v>573734.40500000003</v>
      </c>
    </row>
    <row r="656" spans="1:43" outlineLevel="3">
      <c r="A656" s="46" t="s">
        <v>3184</v>
      </c>
      <c r="B656" s="47" t="s">
        <v>3185</v>
      </c>
      <c r="C656" s="48" t="s">
        <v>3186</v>
      </c>
      <c r="D656" s="49"/>
      <c r="E656" s="50"/>
      <c r="F656" s="397">
        <v>44765.86</v>
      </c>
      <c r="G656" s="397">
        <v>0</v>
      </c>
      <c r="H656" s="59">
        <v>44765.86</v>
      </c>
      <c r="I656" s="398" t="s">
        <v>157</v>
      </c>
      <c r="J656" s="398"/>
      <c r="K656" s="399"/>
      <c r="L656" s="400">
        <v>0</v>
      </c>
      <c r="M656" s="401">
        <v>44765.86</v>
      </c>
      <c r="N656" s="402"/>
      <c r="O656" s="400">
        <v>39649.86</v>
      </c>
      <c r="P656" s="401">
        <v>5116</v>
      </c>
      <c r="R656" s="403">
        <v>0</v>
      </c>
      <c r="S656" s="403">
        <v>0</v>
      </c>
      <c r="T656" s="59">
        <v>0</v>
      </c>
      <c r="U656" s="59">
        <v>0</v>
      </c>
      <c r="V656" s="59">
        <v>0</v>
      </c>
      <c r="W656" s="59">
        <v>0</v>
      </c>
      <c r="X656" s="59">
        <v>0</v>
      </c>
      <c r="Y656" s="59">
        <v>0</v>
      </c>
      <c r="Z656" s="59">
        <v>0</v>
      </c>
      <c r="AA656" s="59">
        <v>0</v>
      </c>
      <c r="AB656" s="59">
        <v>0</v>
      </c>
      <c r="AC656" s="59">
        <v>0</v>
      </c>
      <c r="AD656" s="59">
        <v>0</v>
      </c>
      <c r="AE656" s="403">
        <v>0</v>
      </c>
      <c r="AF656" s="59">
        <v>0</v>
      </c>
      <c r="AG656" s="59">
        <v>0</v>
      </c>
      <c r="AH656" s="59">
        <v>0</v>
      </c>
      <c r="AI656" s="59">
        <v>0</v>
      </c>
      <c r="AJ656" s="59">
        <v>1103</v>
      </c>
      <c r="AK656" s="59">
        <v>1278</v>
      </c>
      <c r="AL656" s="59">
        <v>1460</v>
      </c>
      <c r="AM656" s="59">
        <v>34533.86</v>
      </c>
      <c r="AN656" s="59">
        <v>39649.86</v>
      </c>
      <c r="AO656" s="59">
        <v>44765.86</v>
      </c>
      <c r="AP656" s="404">
        <v>46470.86</v>
      </c>
      <c r="AQ656" s="397"/>
    </row>
    <row r="657" spans="1:43" outlineLevel="3">
      <c r="A657" s="46" t="s">
        <v>3187</v>
      </c>
      <c r="B657" s="47" t="s">
        <v>3188</v>
      </c>
      <c r="C657" s="48" t="s">
        <v>3189</v>
      </c>
      <c r="D657" s="49"/>
      <c r="E657" s="50"/>
      <c r="F657" s="397">
        <v>0</v>
      </c>
      <c r="G657" s="397">
        <v>0</v>
      </c>
      <c r="H657" s="59">
        <v>0</v>
      </c>
      <c r="I657" s="398">
        <v>0</v>
      </c>
      <c r="J657" s="398"/>
      <c r="K657" s="399"/>
      <c r="L657" s="400">
        <v>0</v>
      </c>
      <c r="M657" s="401">
        <v>0</v>
      </c>
      <c r="N657" s="402"/>
      <c r="O657" s="400">
        <v>0</v>
      </c>
      <c r="P657" s="401">
        <v>0</v>
      </c>
      <c r="R657" s="403">
        <v>230682</v>
      </c>
      <c r="S657" s="403">
        <v>230682</v>
      </c>
      <c r="T657" s="59">
        <v>230682</v>
      </c>
      <c r="U657" s="59">
        <v>230682</v>
      </c>
      <c r="V657" s="59">
        <v>230682</v>
      </c>
      <c r="W657" s="59">
        <v>230682</v>
      </c>
      <c r="X657" s="59">
        <v>230682</v>
      </c>
      <c r="Y657" s="59">
        <v>230682</v>
      </c>
      <c r="Z657" s="59">
        <v>230682</v>
      </c>
      <c r="AA657" s="59">
        <v>230682</v>
      </c>
      <c r="AB657" s="59">
        <v>230682</v>
      </c>
      <c r="AC657" s="59">
        <v>0</v>
      </c>
      <c r="AD657" s="59">
        <v>0</v>
      </c>
      <c r="AE657" s="403">
        <v>0</v>
      </c>
      <c r="AF657" s="59">
        <v>0</v>
      </c>
      <c r="AG657" s="59">
        <v>0</v>
      </c>
      <c r="AH657" s="59">
        <v>0</v>
      </c>
      <c r="AI657" s="59">
        <v>0</v>
      </c>
      <c r="AJ657" s="59">
        <v>0</v>
      </c>
      <c r="AK657" s="59">
        <v>0</v>
      </c>
      <c r="AL657" s="59">
        <v>0</v>
      </c>
      <c r="AM657" s="59">
        <v>0</v>
      </c>
      <c r="AN657" s="59">
        <v>0</v>
      </c>
      <c r="AO657" s="59">
        <v>0</v>
      </c>
      <c r="AP657" s="404">
        <v>0</v>
      </c>
      <c r="AQ657" s="397"/>
    </row>
    <row r="658" spans="1:43" outlineLevel="3">
      <c r="A658" s="46" t="s">
        <v>3190</v>
      </c>
      <c r="B658" s="47" t="s">
        <v>3191</v>
      </c>
      <c r="C658" s="48" t="s">
        <v>3192</v>
      </c>
      <c r="D658" s="49"/>
      <c r="E658" s="50"/>
      <c r="F658" s="397">
        <v>684.2</v>
      </c>
      <c r="G658" s="397">
        <v>684.2</v>
      </c>
      <c r="H658" s="59">
        <v>0</v>
      </c>
      <c r="I658" s="398">
        <v>0</v>
      </c>
      <c r="J658" s="398"/>
      <c r="K658" s="399"/>
      <c r="L658" s="400">
        <v>684.2</v>
      </c>
      <c r="M658" s="401">
        <v>0</v>
      </c>
      <c r="N658" s="402"/>
      <c r="O658" s="400">
        <v>684.2</v>
      </c>
      <c r="P658" s="401">
        <v>0</v>
      </c>
      <c r="R658" s="403">
        <v>684.2</v>
      </c>
      <c r="S658" s="403">
        <v>684.2</v>
      </c>
      <c r="T658" s="59">
        <v>684.2</v>
      </c>
      <c r="U658" s="59">
        <v>684.2</v>
      </c>
      <c r="V658" s="59">
        <v>684.2</v>
      </c>
      <c r="W658" s="59">
        <v>684.2</v>
      </c>
      <c r="X658" s="59">
        <v>684.2</v>
      </c>
      <c r="Y658" s="59">
        <v>684.2</v>
      </c>
      <c r="Z658" s="59">
        <v>684.2</v>
      </c>
      <c r="AA658" s="59">
        <v>684.2</v>
      </c>
      <c r="AB658" s="59">
        <v>684.2</v>
      </c>
      <c r="AC658" s="59">
        <v>684.2</v>
      </c>
      <c r="AD658" s="59">
        <v>684.2</v>
      </c>
      <c r="AE658" s="403">
        <v>684.2</v>
      </c>
      <c r="AF658" s="59">
        <v>684.2</v>
      </c>
      <c r="AG658" s="59">
        <v>684.2</v>
      </c>
      <c r="AH658" s="59">
        <v>684.2</v>
      </c>
      <c r="AI658" s="59">
        <v>684.2</v>
      </c>
      <c r="AJ658" s="59">
        <v>684.2</v>
      </c>
      <c r="AK658" s="59">
        <v>684.2</v>
      </c>
      <c r="AL658" s="59">
        <v>684.2</v>
      </c>
      <c r="AM658" s="59">
        <v>684.2</v>
      </c>
      <c r="AN658" s="59">
        <v>684.2</v>
      </c>
      <c r="AO658" s="59">
        <v>684.2</v>
      </c>
      <c r="AP658" s="404">
        <v>684.2</v>
      </c>
      <c r="AQ658" s="397"/>
    </row>
    <row r="659" spans="1:43" outlineLevel="3">
      <c r="A659" s="46" t="s">
        <v>3193</v>
      </c>
      <c r="B659" s="47" t="s">
        <v>1464</v>
      </c>
      <c r="C659" s="48" t="s">
        <v>3194</v>
      </c>
      <c r="D659" s="49"/>
      <c r="E659" s="50"/>
      <c r="F659" s="397">
        <v>19885764.002999995</v>
      </c>
      <c r="G659" s="397">
        <v>19615188.993000001</v>
      </c>
      <c r="H659" s="59">
        <v>270575.00999999419</v>
      </c>
      <c r="I659" s="398">
        <v>1.3794157685483087E-2</v>
      </c>
      <c r="J659" s="398"/>
      <c r="K659" s="399"/>
      <c r="L659" s="400">
        <v>17737253.794000003</v>
      </c>
      <c r="M659" s="401">
        <v>2148510.2089999914</v>
      </c>
      <c r="N659" s="402"/>
      <c r="O659" s="400">
        <v>16909997.202999998</v>
      </c>
      <c r="P659" s="401">
        <v>2975766.799999997</v>
      </c>
      <c r="R659" s="403">
        <v>20515247.050999999</v>
      </c>
      <c r="S659" s="403">
        <v>18890022.730999995</v>
      </c>
      <c r="T659" s="59">
        <v>20301670.450999998</v>
      </c>
      <c r="U659" s="59">
        <v>18582408.840999998</v>
      </c>
      <c r="V659" s="59">
        <v>18017234.728</v>
      </c>
      <c r="W659" s="59">
        <v>13569218.004999999</v>
      </c>
      <c r="X659" s="59">
        <v>18284306.762000002</v>
      </c>
      <c r="Y659" s="59">
        <v>15930408.219000004</v>
      </c>
      <c r="Z659" s="59">
        <v>14763153.466</v>
      </c>
      <c r="AA659" s="59">
        <v>18833617.978</v>
      </c>
      <c r="AB659" s="59">
        <v>15935622.840000002</v>
      </c>
      <c r="AC659" s="59">
        <v>17737253.794000003</v>
      </c>
      <c r="AD659" s="59">
        <v>19615188.993000001</v>
      </c>
      <c r="AE659" s="403">
        <v>19838492.063000001</v>
      </c>
      <c r="AF659" s="59">
        <v>21271413.563000005</v>
      </c>
      <c r="AG659" s="59">
        <v>16724756.353</v>
      </c>
      <c r="AH659" s="59">
        <v>28112849.702999994</v>
      </c>
      <c r="AI659" s="59">
        <v>15773396.183000004</v>
      </c>
      <c r="AJ659" s="59">
        <v>18450817.552999996</v>
      </c>
      <c r="AK659" s="59">
        <v>15764359.062999997</v>
      </c>
      <c r="AL659" s="59">
        <v>16224345.773</v>
      </c>
      <c r="AM659" s="59">
        <v>20394461.862999994</v>
      </c>
      <c r="AN659" s="59">
        <v>16909997.202999998</v>
      </c>
      <c r="AO659" s="59">
        <v>19885764.002999995</v>
      </c>
      <c r="AP659" s="404">
        <v>17326227.582999997</v>
      </c>
      <c r="AQ659" s="397"/>
    </row>
    <row r="660" spans="1:43">
      <c r="A660" s="228"/>
      <c r="B660" s="524"/>
      <c r="C660" s="548"/>
      <c r="D660" s="462"/>
      <c r="E660" s="567"/>
      <c r="F660" s="491"/>
      <c r="G660" s="491"/>
      <c r="H660" s="473">
        <v>0</v>
      </c>
      <c r="I660" s="144">
        <v>0</v>
      </c>
      <c r="J660" s="568"/>
      <c r="K660" s="569"/>
      <c r="L660" s="492"/>
      <c r="M660" s="475">
        <v>0</v>
      </c>
      <c r="N660" s="468"/>
      <c r="O660" s="492"/>
      <c r="P660" s="475">
        <v>0</v>
      </c>
      <c r="Q660" s="570"/>
      <c r="R660" s="469"/>
      <c r="S660" s="469"/>
      <c r="T660" s="232"/>
      <c r="U660" s="232"/>
      <c r="V660" s="232"/>
      <c r="W660" s="232"/>
      <c r="X660" s="232"/>
      <c r="Y660" s="232"/>
      <c r="Z660" s="232"/>
      <c r="AA660" s="232"/>
      <c r="AB660" s="232"/>
      <c r="AC660" s="232"/>
      <c r="AD660" s="232"/>
      <c r="AE660" s="469"/>
      <c r="AF660" s="232"/>
      <c r="AG660" s="232"/>
      <c r="AH660" s="232"/>
      <c r="AI660" s="232"/>
      <c r="AJ660" s="232"/>
      <c r="AK660" s="232"/>
      <c r="AL660" s="232"/>
      <c r="AM660" s="232"/>
      <c r="AN660" s="232"/>
      <c r="AO660" s="232"/>
      <c r="AP660" s="470"/>
    </row>
    <row r="661" spans="1:43" outlineLevel="2">
      <c r="A661" s="228" t="s">
        <v>3195</v>
      </c>
      <c r="B661" s="524" t="s">
        <v>3196</v>
      </c>
      <c r="C661" s="548" t="s">
        <v>3197</v>
      </c>
      <c r="D661" s="462"/>
      <c r="E661" s="567"/>
      <c r="F661" s="491">
        <v>805329.22</v>
      </c>
      <c r="G661" s="491">
        <v>837548.87</v>
      </c>
      <c r="H661" s="473">
        <v>-32219.650000000023</v>
      </c>
      <c r="I661" s="144">
        <v>-3.8468979129540254E-2</v>
      </c>
      <c r="J661" s="568"/>
      <c r="K661" s="569"/>
      <c r="L661" s="492">
        <v>826682.98</v>
      </c>
      <c r="M661" s="475">
        <v>-21353.760000000009</v>
      </c>
      <c r="N661" s="468"/>
      <c r="O661" s="492">
        <v>818494.58000000007</v>
      </c>
      <c r="P661" s="475">
        <v>-13165.360000000102</v>
      </c>
      <c r="Q661" s="570"/>
      <c r="R661" s="469">
        <v>603349.6</v>
      </c>
      <c r="S661" s="469">
        <v>658139.53</v>
      </c>
      <c r="T661" s="232">
        <v>731662.25</v>
      </c>
      <c r="U661" s="232">
        <v>738935.87</v>
      </c>
      <c r="V661" s="232">
        <v>774839.66</v>
      </c>
      <c r="W661" s="232">
        <v>766222.54</v>
      </c>
      <c r="X661" s="232">
        <v>765266.09</v>
      </c>
      <c r="Y661" s="232">
        <v>762257.55</v>
      </c>
      <c r="Z661" s="232">
        <v>759735.69000000006</v>
      </c>
      <c r="AA661" s="232">
        <v>764616.5</v>
      </c>
      <c r="AB661" s="232">
        <v>768322.79</v>
      </c>
      <c r="AC661" s="232">
        <v>826682.98</v>
      </c>
      <c r="AD661" s="232">
        <v>837548.87</v>
      </c>
      <c r="AE661" s="469">
        <v>830288.39</v>
      </c>
      <c r="AF661" s="232">
        <v>871666.65</v>
      </c>
      <c r="AG661" s="232">
        <v>865926.8</v>
      </c>
      <c r="AH661" s="232">
        <v>867117.31</v>
      </c>
      <c r="AI661" s="232">
        <v>902149.4</v>
      </c>
      <c r="AJ661" s="232">
        <v>894483.06</v>
      </c>
      <c r="AK661" s="232">
        <v>878621.14</v>
      </c>
      <c r="AL661" s="232">
        <v>851623.99</v>
      </c>
      <c r="AM661" s="232">
        <v>833964.93</v>
      </c>
      <c r="AN661" s="232">
        <v>818494.58000000007</v>
      </c>
      <c r="AO661" s="232">
        <v>805329.22</v>
      </c>
      <c r="AP661" s="470">
        <v>955342.4</v>
      </c>
    </row>
    <row r="662" spans="1:43" outlineLevel="3">
      <c r="A662" s="46" t="s">
        <v>3198</v>
      </c>
      <c r="B662" s="47" t="s">
        <v>3199</v>
      </c>
      <c r="C662" s="48" t="s">
        <v>3200</v>
      </c>
      <c r="D662" s="49"/>
      <c r="E662" s="50"/>
      <c r="F662" s="397">
        <v>4003.13</v>
      </c>
      <c r="G662" s="397">
        <v>28222.75</v>
      </c>
      <c r="H662" s="59">
        <v>-24219.62</v>
      </c>
      <c r="I662" s="398">
        <v>-0.85815946355333905</v>
      </c>
      <c r="J662" s="398"/>
      <c r="K662" s="399"/>
      <c r="L662" s="400">
        <v>40079.300000000003</v>
      </c>
      <c r="M662" s="401">
        <v>-36076.170000000006</v>
      </c>
      <c r="N662" s="402"/>
      <c r="O662" s="400">
        <v>211.24</v>
      </c>
      <c r="P662" s="401">
        <v>3791.8900000000003</v>
      </c>
      <c r="R662" s="403">
        <v>123629.79000000001</v>
      </c>
      <c r="S662" s="403">
        <v>70948.259999999995</v>
      </c>
      <c r="T662" s="59">
        <v>51702.21</v>
      </c>
      <c r="U662" s="59">
        <v>73213.03</v>
      </c>
      <c r="V662" s="59">
        <v>5611.2300000000005</v>
      </c>
      <c r="W662" s="59">
        <v>719.25</v>
      </c>
      <c r="X662" s="59">
        <v>2566.94</v>
      </c>
      <c r="Y662" s="59">
        <v>4405.18</v>
      </c>
      <c r="Z662" s="59">
        <v>36542.410000000003</v>
      </c>
      <c r="AA662" s="59">
        <v>28334.75</v>
      </c>
      <c r="AB662" s="59">
        <v>37809.75</v>
      </c>
      <c r="AC662" s="59">
        <v>40079.300000000003</v>
      </c>
      <c r="AD662" s="59">
        <v>28222.75</v>
      </c>
      <c r="AE662" s="403">
        <v>28222.75</v>
      </c>
      <c r="AF662" s="59">
        <v>28222.75</v>
      </c>
      <c r="AG662" s="59">
        <v>9073</v>
      </c>
      <c r="AH662" s="59">
        <v>20747.990000000002</v>
      </c>
      <c r="AI662" s="59">
        <v>2192.65</v>
      </c>
      <c r="AJ662" s="59">
        <v>1380.95</v>
      </c>
      <c r="AK662" s="59">
        <v>9175.91</v>
      </c>
      <c r="AL662" s="59">
        <v>3391.56</v>
      </c>
      <c r="AM662" s="59">
        <v>1966.01</v>
      </c>
      <c r="AN662" s="59">
        <v>211.24</v>
      </c>
      <c r="AO662" s="59">
        <v>4003.13</v>
      </c>
      <c r="AP662" s="404">
        <v>0</v>
      </c>
      <c r="AQ662" s="397"/>
    </row>
    <row r="663" spans="1:43" outlineLevel="3">
      <c r="A663" s="46" t="s">
        <v>3201</v>
      </c>
      <c r="B663" s="47" t="s">
        <v>3202</v>
      </c>
      <c r="C663" s="48" t="s">
        <v>3203</v>
      </c>
      <c r="D663" s="49"/>
      <c r="E663" s="50"/>
      <c r="F663" s="397">
        <v>2126790.88</v>
      </c>
      <c r="G663" s="397">
        <v>2108893.62</v>
      </c>
      <c r="H663" s="59">
        <v>17897.259999999776</v>
      </c>
      <c r="I663" s="398">
        <v>8.486563679774314E-3</v>
      </c>
      <c r="J663" s="398"/>
      <c r="K663" s="399"/>
      <c r="L663" s="400">
        <v>2055311.37</v>
      </c>
      <c r="M663" s="401">
        <v>71479.509999999776</v>
      </c>
      <c r="N663" s="402"/>
      <c r="O663" s="400">
        <v>2096314.25</v>
      </c>
      <c r="P663" s="401">
        <v>30476.629999999888</v>
      </c>
      <c r="R663" s="403">
        <v>1876071.37</v>
      </c>
      <c r="S663" s="403">
        <v>1877251.69</v>
      </c>
      <c r="T663" s="59">
        <v>1963029.3399999999</v>
      </c>
      <c r="U663" s="59">
        <v>1948102.88</v>
      </c>
      <c r="V663" s="59">
        <v>2042453.97</v>
      </c>
      <c r="W663" s="59">
        <v>2001454.9</v>
      </c>
      <c r="X663" s="59">
        <v>1989923.51</v>
      </c>
      <c r="Y663" s="59">
        <v>1996927.55</v>
      </c>
      <c r="Z663" s="59">
        <v>2006905.55</v>
      </c>
      <c r="AA663" s="59">
        <v>1998361.23</v>
      </c>
      <c r="AB663" s="59">
        <v>2007633.47</v>
      </c>
      <c r="AC663" s="59">
        <v>2055311.37</v>
      </c>
      <c r="AD663" s="59">
        <v>2108893.62</v>
      </c>
      <c r="AE663" s="403">
        <v>2123519.7000000002</v>
      </c>
      <c r="AF663" s="59">
        <v>2153291.52</v>
      </c>
      <c r="AG663" s="59">
        <v>2095762.08</v>
      </c>
      <c r="AH663" s="59">
        <v>2106220.61</v>
      </c>
      <c r="AI663" s="59">
        <v>2114382.9</v>
      </c>
      <c r="AJ663" s="59">
        <v>2107191.46</v>
      </c>
      <c r="AK663" s="59">
        <v>2106496.0499999998</v>
      </c>
      <c r="AL663" s="59">
        <v>2107514.92</v>
      </c>
      <c r="AM663" s="59">
        <v>2092567.31</v>
      </c>
      <c r="AN663" s="59">
        <v>2096314.25</v>
      </c>
      <c r="AO663" s="59">
        <v>2126790.88</v>
      </c>
      <c r="AP663" s="404">
        <v>2176158.19</v>
      </c>
      <c r="AQ663" s="397"/>
    </row>
    <row r="664" spans="1:43" outlineLevel="3">
      <c r="A664" s="46" t="s">
        <v>3204</v>
      </c>
      <c r="B664" s="47" t="s">
        <v>3205</v>
      </c>
      <c r="C664" s="48" t="s">
        <v>3206</v>
      </c>
      <c r="D664" s="49"/>
      <c r="E664" s="50"/>
      <c r="F664" s="397">
        <v>92067.59</v>
      </c>
      <c r="G664" s="397">
        <v>186709.67</v>
      </c>
      <c r="H664" s="59">
        <v>-94642.080000000016</v>
      </c>
      <c r="I664" s="398">
        <v>-0.50689436706732982</v>
      </c>
      <c r="J664" s="398"/>
      <c r="K664" s="399"/>
      <c r="L664" s="400">
        <v>222675.64</v>
      </c>
      <c r="M664" s="401">
        <v>-130608.05000000002</v>
      </c>
      <c r="N664" s="402"/>
      <c r="O664" s="400">
        <v>129617.56</v>
      </c>
      <c r="P664" s="401">
        <v>-37549.97</v>
      </c>
      <c r="R664" s="403">
        <v>128706.08</v>
      </c>
      <c r="S664" s="403">
        <v>200476.15</v>
      </c>
      <c r="T664" s="59">
        <v>142243.72</v>
      </c>
      <c r="U664" s="59">
        <v>183998.04</v>
      </c>
      <c r="V664" s="59">
        <v>154267.25</v>
      </c>
      <c r="W664" s="59">
        <v>147289.08000000002</v>
      </c>
      <c r="X664" s="59">
        <v>163629.54</v>
      </c>
      <c r="Y664" s="59">
        <v>163221.53</v>
      </c>
      <c r="Z664" s="59">
        <v>169452.05000000002</v>
      </c>
      <c r="AA664" s="59">
        <v>169505.89</v>
      </c>
      <c r="AB664" s="59">
        <v>182585.36000000002</v>
      </c>
      <c r="AC664" s="59">
        <v>222675.64</v>
      </c>
      <c r="AD664" s="59">
        <v>186709.67</v>
      </c>
      <c r="AE664" s="403">
        <v>169138.06</v>
      </c>
      <c r="AF664" s="59">
        <v>191692.44</v>
      </c>
      <c r="AG664" s="59">
        <v>150610.87</v>
      </c>
      <c r="AH664" s="59">
        <v>157433.46</v>
      </c>
      <c r="AI664" s="59">
        <v>170890.81</v>
      </c>
      <c r="AJ664" s="59">
        <v>142180.35</v>
      </c>
      <c r="AK664" s="59">
        <v>134496.95999999999</v>
      </c>
      <c r="AL664" s="59">
        <v>120229.51000000001</v>
      </c>
      <c r="AM664" s="59">
        <v>98631.900000000009</v>
      </c>
      <c r="AN664" s="59">
        <v>129617.56</v>
      </c>
      <c r="AO664" s="59">
        <v>92067.59</v>
      </c>
      <c r="AP664" s="404">
        <v>0</v>
      </c>
      <c r="AQ664" s="397"/>
    </row>
    <row r="665" spans="1:43" outlineLevel="3">
      <c r="A665" s="46" t="s">
        <v>3207</v>
      </c>
      <c r="B665" s="47" t="s">
        <v>1482</v>
      </c>
      <c r="C665" s="48" t="s">
        <v>3208</v>
      </c>
      <c r="D665" s="49"/>
      <c r="E665" s="50"/>
      <c r="F665" s="397">
        <v>3028190.82</v>
      </c>
      <c r="G665" s="397">
        <v>3161374.91</v>
      </c>
      <c r="H665" s="59">
        <v>-133184.09000000032</v>
      </c>
      <c r="I665" s="398">
        <v>-4.2128533878950887E-2</v>
      </c>
      <c r="J665" s="398"/>
      <c r="K665" s="399"/>
      <c r="L665" s="400">
        <v>3144749.2900000005</v>
      </c>
      <c r="M665" s="401">
        <v>-116558.47000000067</v>
      </c>
      <c r="N665" s="402"/>
      <c r="O665" s="400">
        <v>3044637.6300000004</v>
      </c>
      <c r="P665" s="401">
        <v>-16446.810000000522</v>
      </c>
      <c r="R665" s="403">
        <v>2731756.8400000003</v>
      </c>
      <c r="S665" s="403">
        <v>2806815.63</v>
      </c>
      <c r="T665" s="59">
        <v>2888637.52</v>
      </c>
      <c r="U665" s="59">
        <v>2944249.82</v>
      </c>
      <c r="V665" s="59">
        <v>2977172.11</v>
      </c>
      <c r="W665" s="59">
        <v>2915685.77</v>
      </c>
      <c r="X665" s="59">
        <v>2921386.08</v>
      </c>
      <c r="Y665" s="59">
        <v>2926811.81</v>
      </c>
      <c r="Z665" s="59">
        <v>2972635.7</v>
      </c>
      <c r="AA665" s="59">
        <v>2960818.37</v>
      </c>
      <c r="AB665" s="59">
        <v>2996351.3699999996</v>
      </c>
      <c r="AC665" s="59">
        <v>3144749.2900000005</v>
      </c>
      <c r="AD665" s="59">
        <v>3161374.91</v>
      </c>
      <c r="AE665" s="403">
        <v>3151168.9000000004</v>
      </c>
      <c r="AF665" s="59">
        <v>3244873.36</v>
      </c>
      <c r="AG665" s="59">
        <v>3121372.75</v>
      </c>
      <c r="AH665" s="59">
        <v>3151519.37</v>
      </c>
      <c r="AI665" s="59">
        <v>3189615.7600000002</v>
      </c>
      <c r="AJ665" s="59">
        <v>3145235.82</v>
      </c>
      <c r="AK665" s="59">
        <v>3128790.0599999996</v>
      </c>
      <c r="AL665" s="59">
        <v>3082759.9799999995</v>
      </c>
      <c r="AM665" s="59">
        <v>3027130.15</v>
      </c>
      <c r="AN665" s="59">
        <v>3044637.6300000004</v>
      </c>
      <c r="AO665" s="59">
        <v>3028190.82</v>
      </c>
      <c r="AP665" s="404">
        <v>3131500.59</v>
      </c>
      <c r="AQ665" s="397"/>
    </row>
    <row r="666" spans="1:43">
      <c r="A666" s="228"/>
      <c r="B666" s="524"/>
      <c r="C666" s="548"/>
      <c r="D666" s="462"/>
      <c r="E666" s="567"/>
      <c r="F666" s="491"/>
      <c r="G666" s="491"/>
      <c r="H666" s="473">
        <v>0</v>
      </c>
      <c r="I666" s="144">
        <v>0</v>
      </c>
      <c r="J666" s="568"/>
      <c r="K666" s="569"/>
      <c r="L666" s="492"/>
      <c r="M666" s="475">
        <v>0</v>
      </c>
      <c r="N666" s="468"/>
      <c r="O666" s="492"/>
      <c r="P666" s="475">
        <v>0</v>
      </c>
      <c r="Q666" s="570"/>
      <c r="R666" s="469"/>
      <c r="S666" s="469"/>
      <c r="T666" s="232"/>
      <c r="U666" s="232"/>
      <c r="V666" s="232"/>
      <c r="W666" s="232"/>
      <c r="X666" s="232"/>
      <c r="Y666" s="232"/>
      <c r="Z666" s="232"/>
      <c r="AA666" s="232"/>
      <c r="AB666" s="232"/>
      <c r="AC666" s="232"/>
      <c r="AD666" s="232"/>
      <c r="AE666" s="469"/>
      <c r="AF666" s="232"/>
      <c r="AG666" s="232"/>
      <c r="AH666" s="232"/>
      <c r="AI666" s="232"/>
      <c r="AJ666" s="232"/>
      <c r="AK666" s="232"/>
      <c r="AL666" s="232"/>
      <c r="AM666" s="232"/>
      <c r="AN666" s="232"/>
      <c r="AO666" s="232"/>
      <c r="AP666" s="470"/>
    </row>
    <row r="667" spans="1:43" outlineLevel="2">
      <c r="A667" s="228" t="s">
        <v>3209</v>
      </c>
      <c r="B667" s="524" t="s">
        <v>3210</v>
      </c>
      <c r="C667" s="548" t="s">
        <v>3211</v>
      </c>
      <c r="D667" s="462"/>
      <c r="E667" s="567"/>
      <c r="F667" s="491">
        <v>103658.07</v>
      </c>
      <c r="G667" s="491">
        <v>212684.94</v>
      </c>
      <c r="H667" s="473">
        <v>-109026.87</v>
      </c>
      <c r="I667" s="144">
        <v>-0.51262148603469526</v>
      </c>
      <c r="J667" s="568"/>
      <c r="K667" s="569"/>
      <c r="L667" s="492">
        <v>104456.63</v>
      </c>
      <c r="M667" s="475">
        <v>-798.55999999999767</v>
      </c>
      <c r="N667" s="468"/>
      <c r="O667" s="492">
        <v>1587197.38</v>
      </c>
      <c r="P667" s="475">
        <v>-1483539.3099999998</v>
      </c>
      <c r="Q667" s="570"/>
      <c r="R667" s="469">
        <v>1629741.47</v>
      </c>
      <c r="S667" s="469">
        <v>3647198.6</v>
      </c>
      <c r="T667" s="232">
        <v>3734758.5300000003</v>
      </c>
      <c r="U667" s="232">
        <v>2946506.33</v>
      </c>
      <c r="V667" s="232">
        <v>1660524.76</v>
      </c>
      <c r="W667" s="232">
        <v>789163.73</v>
      </c>
      <c r="X667" s="232">
        <v>456585.07</v>
      </c>
      <c r="Y667" s="232">
        <v>207479.42</v>
      </c>
      <c r="Z667" s="232">
        <v>275414.25</v>
      </c>
      <c r="AA667" s="232">
        <v>225656.83000000002</v>
      </c>
      <c r="AB667" s="232">
        <v>112805</v>
      </c>
      <c r="AC667" s="232">
        <v>104456.63</v>
      </c>
      <c r="AD667" s="232">
        <v>212684.94</v>
      </c>
      <c r="AE667" s="469">
        <v>143970.98000000001</v>
      </c>
      <c r="AF667" s="232">
        <v>211478.29</v>
      </c>
      <c r="AG667" s="232">
        <v>61413.61</v>
      </c>
      <c r="AH667" s="232">
        <v>152153.01</v>
      </c>
      <c r="AI667" s="232">
        <v>585343.91</v>
      </c>
      <c r="AJ667" s="232">
        <v>1391467.84</v>
      </c>
      <c r="AK667" s="232">
        <v>1364330.5</v>
      </c>
      <c r="AL667" s="232">
        <v>970941.19000000006</v>
      </c>
      <c r="AM667" s="232">
        <v>3390306.16</v>
      </c>
      <c r="AN667" s="232">
        <v>1587197.38</v>
      </c>
      <c r="AO667" s="232">
        <v>103658.07</v>
      </c>
      <c r="AP667" s="470">
        <v>0</v>
      </c>
    </row>
    <row r="668" spans="1:43" outlineLevel="3">
      <c r="A668" s="46" t="s">
        <v>2817</v>
      </c>
      <c r="B668" s="47" t="s">
        <v>2818</v>
      </c>
      <c r="C668" s="48" t="s">
        <v>2819</v>
      </c>
      <c r="D668" s="49"/>
      <c r="E668" s="50"/>
      <c r="F668" s="397">
        <v>423.81</v>
      </c>
      <c r="G668" s="397">
        <v>18809.04</v>
      </c>
      <c r="H668" s="59">
        <v>-18385.23</v>
      </c>
      <c r="I668" s="398">
        <v>-0.9774677495502162</v>
      </c>
      <c r="J668" s="398"/>
      <c r="K668" s="399"/>
      <c r="L668" s="400">
        <v>22936.82</v>
      </c>
      <c r="M668" s="401">
        <v>-22513.01</v>
      </c>
      <c r="N668" s="402"/>
      <c r="O668" s="400">
        <v>429.44</v>
      </c>
      <c r="P668" s="401">
        <v>-5.6299999999999955</v>
      </c>
      <c r="R668" s="403">
        <v>1350.88</v>
      </c>
      <c r="S668" s="403">
        <v>14829.06</v>
      </c>
      <c r="T668" s="59">
        <v>38244.82</v>
      </c>
      <c r="U668" s="59">
        <v>21092.7</v>
      </c>
      <c r="V668" s="59">
        <v>77194.55</v>
      </c>
      <c r="W668" s="59">
        <v>29249.53</v>
      </c>
      <c r="X668" s="59">
        <v>32338.21</v>
      </c>
      <c r="Y668" s="59">
        <v>34125.919999999998</v>
      </c>
      <c r="Z668" s="59">
        <v>38951.480000000003</v>
      </c>
      <c r="AA668" s="59">
        <v>40082.020000000004</v>
      </c>
      <c r="AB668" s="59">
        <v>35231.33</v>
      </c>
      <c r="AC668" s="59">
        <v>22936.82</v>
      </c>
      <c r="AD668" s="59">
        <v>18809.04</v>
      </c>
      <c r="AE668" s="403">
        <v>10666.58</v>
      </c>
      <c r="AF668" s="59">
        <v>6648.9800000000005</v>
      </c>
      <c r="AG668" s="59">
        <v>3736.38</v>
      </c>
      <c r="AH668" s="59">
        <v>2169.86</v>
      </c>
      <c r="AI668" s="59">
        <v>405.16</v>
      </c>
      <c r="AJ668" s="59">
        <v>413.98</v>
      </c>
      <c r="AK668" s="59">
        <v>414.28000000000003</v>
      </c>
      <c r="AL668" s="59">
        <v>419.43</v>
      </c>
      <c r="AM668" s="59">
        <v>418.57</v>
      </c>
      <c r="AN668" s="59">
        <v>429.44</v>
      </c>
      <c r="AO668" s="59">
        <v>423.81</v>
      </c>
      <c r="AP668" s="404">
        <v>0</v>
      </c>
      <c r="AQ668" s="397"/>
    </row>
    <row r="669" spans="1:43" outlineLevel="3">
      <c r="A669" s="46" t="s">
        <v>3212</v>
      </c>
      <c r="B669" s="47" t="s">
        <v>3213</v>
      </c>
      <c r="C669" s="48" t="s">
        <v>3214</v>
      </c>
      <c r="D669" s="49"/>
      <c r="E669" s="50"/>
      <c r="F669" s="397">
        <v>0</v>
      </c>
      <c r="G669" s="397">
        <v>0</v>
      </c>
      <c r="H669" s="59">
        <v>0</v>
      </c>
      <c r="I669" s="398">
        <v>0</v>
      </c>
      <c r="J669" s="398"/>
      <c r="K669" s="399"/>
      <c r="L669" s="400">
        <v>0</v>
      </c>
      <c r="M669" s="401">
        <v>0</v>
      </c>
      <c r="N669" s="402"/>
      <c r="O669" s="400">
        <v>-1335751</v>
      </c>
      <c r="P669" s="401">
        <v>1335751</v>
      </c>
      <c r="R669" s="403">
        <v>-150056.24</v>
      </c>
      <c r="S669" s="403">
        <v>-227592.99</v>
      </c>
      <c r="T669" s="59">
        <v>-376840.46</v>
      </c>
      <c r="U669" s="59">
        <v>-1015628.59</v>
      </c>
      <c r="V669" s="59">
        <v>-665220.53</v>
      </c>
      <c r="W669" s="59">
        <v>-326803.33</v>
      </c>
      <c r="X669" s="59">
        <v>-117160.34</v>
      </c>
      <c r="Y669" s="59">
        <v>-96586.75</v>
      </c>
      <c r="Z669" s="59">
        <v>-165360.21</v>
      </c>
      <c r="AA669" s="59">
        <v>-177237.33000000002</v>
      </c>
      <c r="AB669" s="59">
        <v>-70956.31</v>
      </c>
      <c r="AC669" s="59">
        <v>0</v>
      </c>
      <c r="AD669" s="59">
        <v>0</v>
      </c>
      <c r="AE669" s="403">
        <v>0</v>
      </c>
      <c r="AF669" s="59">
        <v>-43437.66</v>
      </c>
      <c r="AG669" s="59">
        <v>-3794.88</v>
      </c>
      <c r="AH669" s="59">
        <v>0</v>
      </c>
      <c r="AI669" s="59">
        <v>0</v>
      </c>
      <c r="AJ669" s="59">
        <v>-1106921.48</v>
      </c>
      <c r="AK669" s="59">
        <v>-1196649</v>
      </c>
      <c r="AL669" s="59">
        <v>-799966</v>
      </c>
      <c r="AM669" s="59">
        <v>-3121974</v>
      </c>
      <c r="AN669" s="59">
        <v>-1335751</v>
      </c>
      <c r="AO669" s="59">
        <v>0</v>
      </c>
      <c r="AP669" s="404">
        <v>0</v>
      </c>
      <c r="AQ669" s="397"/>
    </row>
    <row r="670" spans="1:43">
      <c r="A670" s="228" t="s">
        <v>2820</v>
      </c>
      <c r="B670" s="526" t="s">
        <v>2821</v>
      </c>
      <c r="C670" s="525" t="s">
        <v>2822</v>
      </c>
      <c r="D670" s="229"/>
      <c r="E670" s="567"/>
      <c r="F670" s="491">
        <v>0</v>
      </c>
      <c r="G670" s="491">
        <v>0</v>
      </c>
      <c r="H670" s="473">
        <v>0</v>
      </c>
      <c r="I670" s="144">
        <v>0</v>
      </c>
      <c r="J670" s="568"/>
      <c r="K670" s="569"/>
      <c r="L670" s="492">
        <v>0</v>
      </c>
      <c r="M670" s="475">
        <v>0</v>
      </c>
      <c r="N670" s="468"/>
      <c r="O670" s="492">
        <v>0</v>
      </c>
      <c r="P670" s="475">
        <v>0</v>
      </c>
      <c r="Q670" s="570"/>
      <c r="R670" s="469">
        <v>-399.51</v>
      </c>
      <c r="S670" s="469">
        <v>-399.51</v>
      </c>
      <c r="T670" s="232">
        <v>-1644.69</v>
      </c>
      <c r="U670" s="232">
        <v>-399.52</v>
      </c>
      <c r="V670" s="232">
        <v>-53377.83</v>
      </c>
      <c r="W670" s="232">
        <v>-1825.15</v>
      </c>
      <c r="X670" s="232">
        <v>-301.02</v>
      </c>
      <c r="Y670" s="232">
        <v>-265.24</v>
      </c>
      <c r="Z670" s="232">
        <v>-89.75</v>
      </c>
      <c r="AA670" s="232">
        <v>-618.27</v>
      </c>
      <c r="AB670" s="232">
        <v>-1873.08</v>
      </c>
      <c r="AC670" s="232">
        <v>0</v>
      </c>
      <c r="AD670" s="232">
        <v>0</v>
      </c>
      <c r="AE670" s="469">
        <v>0</v>
      </c>
      <c r="AF670" s="232">
        <v>0</v>
      </c>
      <c r="AG670" s="232">
        <v>0</v>
      </c>
      <c r="AH670" s="232">
        <v>0</v>
      </c>
      <c r="AI670" s="232">
        <v>0</v>
      </c>
      <c r="AJ670" s="232">
        <v>0</v>
      </c>
      <c r="AK670" s="232">
        <v>0</v>
      </c>
      <c r="AL670" s="232">
        <v>0</v>
      </c>
      <c r="AM670" s="232">
        <v>0</v>
      </c>
      <c r="AN670" s="232">
        <v>0</v>
      </c>
      <c r="AO670" s="232">
        <v>0</v>
      </c>
      <c r="AP670" s="470">
        <v>0</v>
      </c>
    </row>
    <row r="671" spans="1:43" outlineLevel="2">
      <c r="A671" s="228" t="s">
        <v>3215</v>
      </c>
      <c r="B671" s="524" t="s">
        <v>1484</v>
      </c>
      <c r="C671" s="525" t="s">
        <v>3216</v>
      </c>
      <c r="D671" s="229"/>
      <c r="E671" s="567"/>
      <c r="F671" s="491">
        <v>104081.88</v>
      </c>
      <c r="G671" s="491">
        <v>231493.98</v>
      </c>
      <c r="H671" s="473">
        <v>-127412.1</v>
      </c>
      <c r="I671" s="144">
        <v>-0.55039055443256024</v>
      </c>
      <c r="J671" s="568"/>
      <c r="K671" s="569"/>
      <c r="L671" s="492">
        <v>127393.45000000001</v>
      </c>
      <c r="M671" s="475">
        <v>-23311.570000000007</v>
      </c>
      <c r="N671" s="468"/>
      <c r="O671" s="492">
        <v>251875.81999999983</v>
      </c>
      <c r="P671" s="475">
        <v>-147793.93999999983</v>
      </c>
      <c r="Q671" s="570"/>
      <c r="R671" s="469">
        <v>1480636.5999999999</v>
      </c>
      <c r="S671" s="469">
        <v>3434035.16</v>
      </c>
      <c r="T671" s="232">
        <v>3394518.2</v>
      </c>
      <c r="U671" s="232">
        <v>1951570.9200000004</v>
      </c>
      <c r="V671" s="232">
        <v>1019120.9500000001</v>
      </c>
      <c r="W671" s="232">
        <v>489784.77999999997</v>
      </c>
      <c r="X671" s="232">
        <v>371461.92000000004</v>
      </c>
      <c r="Y671" s="232">
        <v>144753.35000000003</v>
      </c>
      <c r="Z671" s="232">
        <v>148915.76999999999</v>
      </c>
      <c r="AA671" s="232">
        <v>87883.250000000015</v>
      </c>
      <c r="AB671" s="232">
        <v>75206.940000000017</v>
      </c>
      <c r="AC671" s="232">
        <v>127393.45000000001</v>
      </c>
      <c r="AD671" s="232">
        <v>231493.98</v>
      </c>
      <c r="AE671" s="469">
        <v>154637.56</v>
      </c>
      <c r="AF671" s="232">
        <v>174689.61000000002</v>
      </c>
      <c r="AG671" s="232">
        <v>61355.11</v>
      </c>
      <c r="AH671" s="232">
        <v>154322.87</v>
      </c>
      <c r="AI671" s="232">
        <v>585749.07000000007</v>
      </c>
      <c r="AJ671" s="232">
        <v>284960.34000000008</v>
      </c>
      <c r="AK671" s="232">
        <v>168095.78000000003</v>
      </c>
      <c r="AL671" s="232">
        <v>171394.62000000011</v>
      </c>
      <c r="AM671" s="232">
        <v>268750.73</v>
      </c>
      <c r="AN671" s="232">
        <v>251875.81999999983</v>
      </c>
      <c r="AO671" s="232">
        <v>104081.88</v>
      </c>
      <c r="AP671" s="470">
        <v>0</v>
      </c>
    </row>
    <row r="672" spans="1:43">
      <c r="A672" s="228"/>
      <c r="B672" s="524"/>
      <c r="C672" s="548"/>
      <c r="D672" s="229"/>
      <c r="E672" s="567"/>
      <c r="F672" s="491"/>
      <c r="G672" s="491"/>
      <c r="H672" s="473">
        <v>0</v>
      </c>
      <c r="I672" s="144">
        <v>0</v>
      </c>
      <c r="J672" s="568"/>
      <c r="K672" s="569"/>
      <c r="L672" s="492"/>
      <c r="M672" s="475">
        <v>0</v>
      </c>
      <c r="N672" s="468"/>
      <c r="O672" s="492"/>
      <c r="P672" s="475">
        <v>0</v>
      </c>
      <c r="Q672" s="570"/>
      <c r="R672" s="469"/>
      <c r="S672" s="469"/>
      <c r="T672" s="232"/>
      <c r="U672" s="232"/>
      <c r="V672" s="232"/>
      <c r="W672" s="232"/>
      <c r="X672" s="232"/>
      <c r="Y672" s="232"/>
      <c r="Z672" s="232"/>
      <c r="AA672" s="232"/>
      <c r="AB672" s="232"/>
      <c r="AC672" s="232"/>
      <c r="AD672" s="232"/>
      <c r="AE672" s="469"/>
      <c r="AF672" s="232"/>
      <c r="AG672" s="232"/>
      <c r="AH672" s="232"/>
      <c r="AI672" s="232"/>
      <c r="AJ672" s="232"/>
      <c r="AK672" s="232"/>
      <c r="AL672" s="232"/>
      <c r="AM672" s="232"/>
      <c r="AN672" s="232"/>
      <c r="AO672" s="232"/>
      <c r="AP672" s="470"/>
    </row>
    <row r="673" spans="1:43" outlineLevel="2">
      <c r="A673" s="228" t="s">
        <v>2817</v>
      </c>
      <c r="B673" s="524" t="s">
        <v>2818</v>
      </c>
      <c r="C673" s="548" t="s">
        <v>2819</v>
      </c>
      <c r="D673" s="229"/>
      <c r="E673" s="567"/>
      <c r="F673" s="491">
        <v>423.81</v>
      </c>
      <c r="G673" s="491">
        <v>18809.04</v>
      </c>
      <c r="H673" s="473">
        <v>-18385.23</v>
      </c>
      <c r="I673" s="144">
        <v>-0.9774677495502162</v>
      </c>
      <c r="J673" s="568"/>
      <c r="K673" s="569"/>
      <c r="L673" s="492">
        <v>22936.82</v>
      </c>
      <c r="M673" s="475">
        <v>-22513.01</v>
      </c>
      <c r="N673" s="468"/>
      <c r="O673" s="492">
        <v>429.44</v>
      </c>
      <c r="P673" s="475">
        <v>-5.6299999999999955</v>
      </c>
      <c r="Q673" s="570"/>
      <c r="R673" s="469">
        <v>1350.88</v>
      </c>
      <c r="S673" s="469">
        <v>14829.06</v>
      </c>
      <c r="T673" s="232">
        <v>38244.82</v>
      </c>
      <c r="U673" s="232">
        <v>21092.7</v>
      </c>
      <c r="V673" s="232">
        <v>77194.55</v>
      </c>
      <c r="W673" s="232">
        <v>29249.53</v>
      </c>
      <c r="X673" s="232">
        <v>32338.21</v>
      </c>
      <c r="Y673" s="232">
        <v>34125.919999999998</v>
      </c>
      <c r="Z673" s="232">
        <v>38951.480000000003</v>
      </c>
      <c r="AA673" s="232">
        <v>40082.020000000004</v>
      </c>
      <c r="AB673" s="232">
        <v>35231.33</v>
      </c>
      <c r="AC673" s="232">
        <v>22936.82</v>
      </c>
      <c r="AD673" s="232">
        <v>18809.04</v>
      </c>
      <c r="AE673" s="469">
        <v>10666.58</v>
      </c>
      <c r="AF673" s="232">
        <v>6648.9800000000005</v>
      </c>
      <c r="AG673" s="232">
        <v>3736.38</v>
      </c>
      <c r="AH673" s="232">
        <v>2169.86</v>
      </c>
      <c r="AI673" s="232">
        <v>405.16</v>
      </c>
      <c r="AJ673" s="232">
        <v>413.98</v>
      </c>
      <c r="AK673" s="232">
        <v>414.28000000000003</v>
      </c>
      <c r="AL673" s="232">
        <v>419.43</v>
      </c>
      <c r="AM673" s="232">
        <v>418.57</v>
      </c>
      <c r="AN673" s="232">
        <v>429.44</v>
      </c>
      <c r="AO673" s="232">
        <v>423.81</v>
      </c>
      <c r="AP673" s="470">
        <v>0</v>
      </c>
    </row>
    <row r="674" spans="1:43">
      <c r="A674" s="207" t="s">
        <v>2820</v>
      </c>
      <c r="B674" s="488" t="s">
        <v>2821</v>
      </c>
      <c r="C674" s="528" t="s">
        <v>2822</v>
      </c>
      <c r="D674" s="586"/>
      <c r="E674" s="571"/>
      <c r="F674" s="494">
        <v>0</v>
      </c>
      <c r="G674" s="494">
        <v>0</v>
      </c>
      <c r="H674" s="482">
        <v>0</v>
      </c>
      <c r="I674" s="177">
        <v>0</v>
      </c>
      <c r="J674" s="572"/>
      <c r="K674" s="573"/>
      <c r="L674" s="494">
        <v>0</v>
      </c>
      <c r="M674" s="485">
        <v>0</v>
      </c>
      <c r="N674" s="484"/>
      <c r="O674" s="494">
        <v>0</v>
      </c>
      <c r="P674" s="485">
        <v>0</v>
      </c>
      <c r="Q674" s="571"/>
      <c r="R674" s="486">
        <v>-399.51</v>
      </c>
      <c r="S674" s="486">
        <v>-399.51</v>
      </c>
      <c r="T674" s="482">
        <v>-1644.69</v>
      </c>
      <c r="U674" s="482">
        <v>-399.52</v>
      </c>
      <c r="V674" s="482">
        <v>-53377.83</v>
      </c>
      <c r="W674" s="482">
        <v>-1825.15</v>
      </c>
      <c r="X674" s="482">
        <v>-301.02</v>
      </c>
      <c r="Y674" s="482">
        <v>-265.24</v>
      </c>
      <c r="Z674" s="482">
        <v>-89.75</v>
      </c>
      <c r="AA674" s="482">
        <v>-618.27</v>
      </c>
      <c r="AB674" s="482">
        <v>-1873.08</v>
      </c>
      <c r="AC674" s="482">
        <v>0</v>
      </c>
      <c r="AD674" s="482">
        <v>0</v>
      </c>
      <c r="AE674" s="486">
        <v>0</v>
      </c>
      <c r="AF674" s="482">
        <v>0</v>
      </c>
      <c r="AG674" s="482">
        <v>0</v>
      </c>
      <c r="AH674" s="482">
        <v>0</v>
      </c>
      <c r="AI674" s="482">
        <v>0</v>
      </c>
      <c r="AJ674" s="482">
        <v>0</v>
      </c>
      <c r="AK674" s="482">
        <v>0</v>
      </c>
      <c r="AL674" s="482">
        <v>0</v>
      </c>
      <c r="AM674" s="482">
        <v>0</v>
      </c>
      <c r="AN674" s="482">
        <v>0</v>
      </c>
      <c r="AO674" s="482">
        <v>0</v>
      </c>
      <c r="AP674" s="487">
        <v>0</v>
      </c>
    </row>
    <row r="675" spans="1:43" s="153" customFormat="1">
      <c r="A675" s="535" t="s">
        <v>2823</v>
      </c>
      <c r="B675" s="61" t="s">
        <v>1486</v>
      </c>
      <c r="C675" s="587" t="s">
        <v>3217</v>
      </c>
      <c r="D675" s="588"/>
      <c r="E675" s="574"/>
      <c r="F675" s="575">
        <v>423.81</v>
      </c>
      <c r="G675" s="575">
        <v>18809.04</v>
      </c>
      <c r="H675" s="538">
        <v>-18385.23</v>
      </c>
      <c r="I675" s="189">
        <v>-0.9774677495502162</v>
      </c>
      <c r="J675" s="576"/>
      <c r="K675" s="577"/>
      <c r="L675" s="575">
        <v>22936.82</v>
      </c>
      <c r="M675" s="541">
        <v>-22513.01</v>
      </c>
      <c r="N675" s="542"/>
      <c r="O675" s="575">
        <v>429.44</v>
      </c>
      <c r="P675" s="541">
        <v>-5.6299999999999955</v>
      </c>
      <c r="Q675" s="574"/>
      <c r="R675" s="543">
        <v>951.37000000000012</v>
      </c>
      <c r="S675" s="543">
        <v>14429.55</v>
      </c>
      <c r="T675" s="244">
        <v>36600.129999999997</v>
      </c>
      <c r="U675" s="244">
        <v>20693.18</v>
      </c>
      <c r="V675" s="244">
        <v>23816.720000000001</v>
      </c>
      <c r="W675" s="244">
        <v>27424.379999999997</v>
      </c>
      <c r="X675" s="244">
        <v>32037.19</v>
      </c>
      <c r="Y675" s="244">
        <v>33860.68</v>
      </c>
      <c r="Z675" s="244">
        <v>38861.730000000003</v>
      </c>
      <c r="AA675" s="244">
        <v>39463.750000000007</v>
      </c>
      <c r="AB675" s="244">
        <v>33358.25</v>
      </c>
      <c r="AC675" s="244">
        <v>22936.82</v>
      </c>
      <c r="AD675" s="244">
        <v>18809.04</v>
      </c>
      <c r="AE675" s="543">
        <v>10666.58</v>
      </c>
      <c r="AF675" s="244">
        <v>6648.9800000000005</v>
      </c>
      <c r="AG675" s="244">
        <v>3736.38</v>
      </c>
      <c r="AH675" s="244">
        <v>2169.86</v>
      </c>
      <c r="AI675" s="244">
        <v>405.16</v>
      </c>
      <c r="AJ675" s="244">
        <v>413.98</v>
      </c>
      <c r="AK675" s="244">
        <v>414.28000000000003</v>
      </c>
      <c r="AL675" s="244">
        <v>419.43</v>
      </c>
      <c r="AM675" s="244">
        <v>418.57</v>
      </c>
      <c r="AN675" s="244">
        <v>429.44</v>
      </c>
      <c r="AO675" s="244">
        <v>423.81</v>
      </c>
      <c r="AP675" s="544">
        <v>0</v>
      </c>
    </row>
    <row r="676" spans="1:43">
      <c r="A676" s="228"/>
      <c r="B676" s="524"/>
      <c r="C676" s="589"/>
      <c r="D676" s="590"/>
      <c r="E676" s="570"/>
      <c r="F676" s="492"/>
      <c r="G676" s="492"/>
      <c r="H676" s="473">
        <v>0</v>
      </c>
      <c r="I676" s="144">
        <v>0</v>
      </c>
      <c r="J676" s="568"/>
      <c r="K676" s="569"/>
      <c r="L676" s="492"/>
      <c r="M676" s="475">
        <v>0</v>
      </c>
      <c r="N676" s="468"/>
      <c r="O676" s="492"/>
      <c r="P676" s="475">
        <v>0</v>
      </c>
      <c r="Q676" s="570"/>
      <c r="R676" s="469"/>
      <c r="S676" s="469"/>
      <c r="T676" s="232"/>
      <c r="U676" s="232"/>
      <c r="V676" s="232"/>
      <c r="W676" s="232"/>
      <c r="X676" s="232"/>
      <c r="Y676" s="232"/>
      <c r="Z676" s="232"/>
      <c r="AA676" s="232"/>
      <c r="AB676" s="232"/>
      <c r="AC676" s="232"/>
      <c r="AD676" s="232"/>
      <c r="AE676" s="469"/>
      <c r="AF676" s="232"/>
      <c r="AG676" s="232"/>
      <c r="AH676" s="232"/>
      <c r="AI676" s="232"/>
      <c r="AJ676" s="232"/>
      <c r="AK676" s="232"/>
      <c r="AL676" s="232"/>
      <c r="AM676" s="232"/>
      <c r="AN676" s="232"/>
      <c r="AO676" s="232"/>
      <c r="AP676" s="470"/>
    </row>
    <row r="677" spans="1:43" s="533" customFormat="1">
      <c r="A677" s="498" t="s">
        <v>3218</v>
      </c>
      <c r="B677" s="499" t="s">
        <v>1495</v>
      </c>
      <c r="C677" s="500" t="s">
        <v>3219</v>
      </c>
      <c r="D677" s="501"/>
      <c r="E677" s="578"/>
      <c r="F677" s="503">
        <v>0</v>
      </c>
      <c r="G677" s="503">
        <v>0</v>
      </c>
      <c r="H677" s="504">
        <v>0</v>
      </c>
      <c r="I677" s="505">
        <v>0</v>
      </c>
      <c r="J677" s="579"/>
      <c r="K677" s="580"/>
      <c r="L677" s="508">
        <v>0</v>
      </c>
      <c r="M677" s="509">
        <v>0</v>
      </c>
      <c r="N677" s="532"/>
      <c r="O677" s="508">
        <v>0</v>
      </c>
      <c r="P677" s="509">
        <v>0</v>
      </c>
      <c r="Q677" s="581"/>
      <c r="R677" s="512">
        <v>0</v>
      </c>
      <c r="S677" s="512">
        <v>0</v>
      </c>
      <c r="T677" s="513">
        <v>0</v>
      </c>
      <c r="U677" s="513">
        <v>0</v>
      </c>
      <c r="V677" s="513">
        <v>0</v>
      </c>
      <c r="W677" s="513">
        <v>0</v>
      </c>
      <c r="X677" s="513">
        <v>0</v>
      </c>
      <c r="Y677" s="513">
        <v>0</v>
      </c>
      <c r="Z677" s="513">
        <v>0</v>
      </c>
      <c r="AA677" s="513">
        <v>0</v>
      </c>
      <c r="AB677" s="513">
        <v>0</v>
      </c>
      <c r="AC677" s="513">
        <v>0</v>
      </c>
      <c r="AD677" s="513">
        <v>0</v>
      </c>
      <c r="AE677" s="512">
        <v>0</v>
      </c>
      <c r="AF677" s="513">
        <v>0</v>
      </c>
      <c r="AG677" s="513">
        <v>0</v>
      </c>
      <c r="AH677" s="513">
        <v>0</v>
      </c>
      <c r="AI677" s="513">
        <v>0</v>
      </c>
      <c r="AJ677" s="513">
        <v>0</v>
      </c>
      <c r="AK677" s="513">
        <v>0</v>
      </c>
      <c r="AL677" s="513">
        <v>0</v>
      </c>
      <c r="AM677" s="513">
        <v>0</v>
      </c>
      <c r="AN677" s="513">
        <v>0</v>
      </c>
      <c r="AO677" s="513">
        <v>0</v>
      </c>
      <c r="AP677" s="514">
        <v>0</v>
      </c>
    </row>
    <row r="678" spans="1:43" outlineLevel="2">
      <c r="A678" s="228"/>
      <c r="B678" s="545"/>
      <c r="C678" s="546"/>
      <c r="D678" s="547"/>
      <c r="E678" s="582"/>
      <c r="F678" s="518"/>
      <c r="G678" s="518"/>
      <c r="H678" s="473">
        <v>0</v>
      </c>
      <c r="I678" s="144">
        <v>0</v>
      </c>
      <c r="J678" s="583"/>
      <c r="K678" s="584"/>
      <c r="L678" s="521"/>
      <c r="M678" s="475">
        <v>0</v>
      </c>
      <c r="N678" s="522"/>
      <c r="O678" s="521"/>
      <c r="P678" s="475">
        <v>0</v>
      </c>
      <c r="Q678" s="585"/>
      <c r="R678" s="469"/>
      <c r="S678" s="469"/>
      <c r="T678" s="232"/>
      <c r="U678" s="232"/>
      <c r="V678" s="232"/>
      <c r="W678" s="232"/>
      <c r="X678" s="232"/>
      <c r="Y678" s="232"/>
      <c r="Z678" s="232"/>
      <c r="AA678" s="232"/>
      <c r="AB678" s="232"/>
      <c r="AC678" s="232"/>
      <c r="AD678" s="232"/>
      <c r="AE678" s="469"/>
      <c r="AF678" s="232"/>
      <c r="AG678" s="232"/>
      <c r="AH678" s="232"/>
      <c r="AI678" s="232"/>
      <c r="AJ678" s="232"/>
      <c r="AK678" s="232"/>
      <c r="AL678" s="232"/>
      <c r="AM678" s="232"/>
      <c r="AN678" s="232"/>
      <c r="AO678" s="232"/>
      <c r="AP678" s="470"/>
    </row>
    <row r="679" spans="1:43" outlineLevel="3">
      <c r="A679" s="46" t="s">
        <v>2825</v>
      </c>
      <c r="B679" s="47" t="s">
        <v>1502</v>
      </c>
      <c r="C679" s="48" t="s">
        <v>3220</v>
      </c>
      <c r="D679" s="49"/>
      <c r="E679" s="50"/>
      <c r="F679" s="397">
        <v>0</v>
      </c>
      <c r="G679" s="397">
        <v>0</v>
      </c>
      <c r="H679" s="59">
        <v>0</v>
      </c>
      <c r="I679" s="398">
        <v>0</v>
      </c>
      <c r="J679" s="398"/>
      <c r="K679" s="399"/>
      <c r="L679" s="400">
        <v>0</v>
      </c>
      <c r="M679" s="401">
        <v>0</v>
      </c>
      <c r="N679" s="402"/>
      <c r="O679" s="400">
        <v>0</v>
      </c>
      <c r="P679" s="401">
        <v>0</v>
      </c>
      <c r="R679" s="403">
        <v>0</v>
      </c>
      <c r="S679" s="403">
        <v>0</v>
      </c>
      <c r="T679" s="59">
        <v>0</v>
      </c>
      <c r="U679" s="59">
        <v>0</v>
      </c>
      <c r="V679" s="59">
        <v>0</v>
      </c>
      <c r="W679" s="59">
        <v>0</v>
      </c>
      <c r="X679" s="59">
        <v>0</v>
      </c>
      <c r="Y679" s="59">
        <v>0</v>
      </c>
      <c r="Z679" s="59">
        <v>0</v>
      </c>
      <c r="AA679" s="59">
        <v>0</v>
      </c>
      <c r="AB679" s="59">
        <v>0</v>
      </c>
      <c r="AC679" s="59">
        <v>0</v>
      </c>
      <c r="AD679" s="59">
        <v>0</v>
      </c>
      <c r="AE679" s="403">
        <v>0</v>
      </c>
      <c r="AF679" s="59">
        <v>0</v>
      </c>
      <c r="AG679" s="59">
        <v>0</v>
      </c>
      <c r="AH679" s="59">
        <v>0</v>
      </c>
      <c r="AI679" s="59">
        <v>0</v>
      </c>
      <c r="AJ679" s="59">
        <v>0</v>
      </c>
      <c r="AK679" s="59">
        <v>0</v>
      </c>
      <c r="AL679" s="59">
        <v>0</v>
      </c>
      <c r="AM679" s="59">
        <v>0</v>
      </c>
      <c r="AN679" s="59">
        <v>0</v>
      </c>
      <c r="AO679" s="59">
        <v>0</v>
      </c>
      <c r="AP679" s="404">
        <v>0</v>
      </c>
      <c r="AQ679" s="397"/>
    </row>
    <row r="680" spans="1:43">
      <c r="A680" s="228"/>
      <c r="B680" s="524" t="s">
        <v>1508</v>
      </c>
      <c r="C680" s="548" t="s">
        <v>3221</v>
      </c>
      <c r="D680" s="462"/>
      <c r="E680" s="567"/>
      <c r="F680" s="491">
        <v>200631943.48699996</v>
      </c>
      <c r="G680" s="491">
        <v>236520931.618</v>
      </c>
      <c r="H680" s="473">
        <v>-35888988.131000042</v>
      </c>
      <c r="I680" s="144">
        <v>-0.15173704874866464</v>
      </c>
      <c r="J680" s="568"/>
      <c r="K680" s="569"/>
      <c r="L680" s="492">
        <v>203609192.03999993</v>
      </c>
      <c r="M680" s="475">
        <v>-2977248.5529999733</v>
      </c>
      <c r="N680" s="468"/>
      <c r="O680" s="492">
        <v>177386000.80499998</v>
      </c>
      <c r="P680" s="475">
        <v>23245942.681999981</v>
      </c>
      <c r="Q680" s="570"/>
      <c r="R680" s="469">
        <v>295422918.90399998</v>
      </c>
      <c r="S680" s="469">
        <v>284688164.87800002</v>
      </c>
      <c r="T680" s="232">
        <v>285351187.40099996</v>
      </c>
      <c r="U680" s="232">
        <v>157513229.42599997</v>
      </c>
      <c r="V680" s="232">
        <v>162343144.59</v>
      </c>
      <c r="W680" s="232">
        <v>176481819.82500005</v>
      </c>
      <c r="X680" s="232">
        <v>191533563.06900004</v>
      </c>
      <c r="Y680" s="232">
        <v>186475168.22300002</v>
      </c>
      <c r="Z680" s="232">
        <v>191871258.33499998</v>
      </c>
      <c r="AA680" s="232">
        <v>199882619.97799999</v>
      </c>
      <c r="AB680" s="232">
        <v>192353882.41100001</v>
      </c>
      <c r="AC680" s="232">
        <v>203609192.03999993</v>
      </c>
      <c r="AD680" s="232">
        <v>236520931.618</v>
      </c>
      <c r="AE680" s="469">
        <v>225919283.78800002</v>
      </c>
      <c r="AF680" s="232">
        <v>272960841.97300005</v>
      </c>
      <c r="AG680" s="232">
        <v>288231596.12199998</v>
      </c>
      <c r="AH680" s="232">
        <v>286490535.13499999</v>
      </c>
      <c r="AI680" s="232">
        <v>292187692.24899995</v>
      </c>
      <c r="AJ680" s="232">
        <v>184823260.255</v>
      </c>
      <c r="AK680" s="232">
        <v>169827151.74000001</v>
      </c>
      <c r="AL680" s="232">
        <v>158625687.52499998</v>
      </c>
      <c r="AM680" s="232">
        <v>167696293.01199999</v>
      </c>
      <c r="AN680" s="232">
        <v>177386000.80499998</v>
      </c>
      <c r="AO680" s="232">
        <v>200631943.48699996</v>
      </c>
      <c r="AP680" s="470">
        <v>137005953.61800003</v>
      </c>
    </row>
    <row r="681" spans="1:43" outlineLevel="2">
      <c r="A681" s="228"/>
      <c r="B681" s="524"/>
      <c r="C681" s="548"/>
      <c r="D681" s="462"/>
      <c r="E681" s="567"/>
      <c r="F681" s="491"/>
      <c r="G681" s="491"/>
      <c r="H681" s="473"/>
      <c r="I681" s="144"/>
      <c r="J681" s="568"/>
      <c r="K681" s="569"/>
      <c r="L681" s="492"/>
      <c r="M681" s="475"/>
      <c r="N681" s="468"/>
      <c r="O681" s="492"/>
      <c r="P681" s="475"/>
      <c r="Q681" s="570"/>
      <c r="R681" s="469"/>
      <c r="S681" s="469"/>
      <c r="T681" s="232"/>
      <c r="U681" s="232"/>
      <c r="V681" s="232"/>
      <c r="W681" s="232"/>
      <c r="X681" s="232"/>
      <c r="Y681" s="232"/>
      <c r="Z681" s="232"/>
      <c r="AA681" s="232"/>
      <c r="AB681" s="232"/>
      <c r="AC681" s="232"/>
      <c r="AD681" s="232"/>
      <c r="AE681" s="469"/>
      <c r="AF681" s="232"/>
      <c r="AG681" s="232"/>
      <c r="AH681" s="232"/>
      <c r="AI681" s="232"/>
      <c r="AJ681" s="232"/>
      <c r="AK681" s="232"/>
      <c r="AL681" s="232"/>
      <c r="AM681" s="232"/>
      <c r="AN681" s="232"/>
      <c r="AO681" s="232"/>
      <c r="AP681" s="470"/>
    </row>
    <row r="682" spans="1:43" outlineLevel="3">
      <c r="A682" s="46"/>
      <c r="B682" s="47" t="s">
        <v>1514</v>
      </c>
      <c r="C682" s="48" t="s">
        <v>3222</v>
      </c>
      <c r="D682" s="49"/>
      <c r="E682" s="50"/>
      <c r="F682" s="397"/>
      <c r="G682" s="397"/>
      <c r="H682" s="59"/>
      <c r="I682" s="398"/>
      <c r="J682" s="398"/>
      <c r="K682" s="399"/>
      <c r="L682" s="400"/>
      <c r="M682" s="401"/>
      <c r="N682" s="402"/>
      <c r="O682" s="400"/>
      <c r="P682" s="401"/>
      <c r="R682" s="403"/>
      <c r="S682" s="403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403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404"/>
      <c r="AQ682" s="397"/>
    </row>
    <row r="683" spans="1:43">
      <c r="A683" s="228"/>
      <c r="B683" s="524"/>
      <c r="C683" s="548"/>
      <c r="D683" s="462"/>
      <c r="E683" s="567"/>
      <c r="F683" s="491"/>
      <c r="G683" s="491"/>
      <c r="H683" s="473">
        <v>0</v>
      </c>
      <c r="I683" s="144">
        <v>0</v>
      </c>
      <c r="J683" s="568"/>
      <c r="K683" s="569"/>
      <c r="L683" s="492"/>
      <c r="M683" s="475">
        <v>0</v>
      </c>
      <c r="N683" s="468"/>
      <c r="O683" s="492"/>
      <c r="P683" s="475">
        <v>0</v>
      </c>
      <c r="Q683" s="570"/>
      <c r="R683" s="469"/>
      <c r="S683" s="469"/>
      <c r="T683" s="232"/>
      <c r="U683" s="232"/>
      <c r="V683" s="232"/>
      <c r="W683" s="232"/>
      <c r="X683" s="232"/>
      <c r="Y683" s="232"/>
      <c r="Z683" s="232"/>
      <c r="AA683" s="232"/>
      <c r="AB683" s="232"/>
      <c r="AC683" s="232"/>
      <c r="AD683" s="232"/>
      <c r="AE683" s="469"/>
      <c r="AF683" s="232"/>
      <c r="AG683" s="232"/>
      <c r="AH683" s="232"/>
      <c r="AI683" s="232"/>
      <c r="AJ683" s="232"/>
      <c r="AK683" s="232"/>
      <c r="AL683" s="232"/>
      <c r="AM683" s="232"/>
      <c r="AN683" s="232"/>
      <c r="AO683" s="232"/>
      <c r="AP683" s="470"/>
    </row>
    <row r="684" spans="1:43" outlineLevel="2">
      <c r="A684" s="228" t="s">
        <v>3223</v>
      </c>
      <c r="B684" s="524" t="s">
        <v>3224</v>
      </c>
      <c r="C684" s="548" t="s">
        <v>3225</v>
      </c>
      <c r="D684" s="462"/>
      <c r="E684" s="567"/>
      <c r="F684" s="491">
        <v>162915.22</v>
      </c>
      <c r="G684" s="491">
        <v>159426.71</v>
      </c>
      <c r="H684" s="473">
        <v>3488.5100000000093</v>
      </c>
      <c r="I684" s="144">
        <v>2.1881590606743433E-2</v>
      </c>
      <c r="J684" s="568"/>
      <c r="K684" s="569"/>
      <c r="L684" s="492">
        <v>159804.13</v>
      </c>
      <c r="M684" s="475">
        <v>3111.0899999999965</v>
      </c>
      <c r="N684" s="468"/>
      <c r="O684" s="492">
        <v>163793.09</v>
      </c>
      <c r="P684" s="475">
        <v>-877.86999999999534</v>
      </c>
      <c r="Q684" s="570"/>
      <c r="R684" s="469">
        <v>161327.51</v>
      </c>
      <c r="S684" s="469">
        <v>161068.39000000001</v>
      </c>
      <c r="T684" s="232">
        <v>161068.39000000001</v>
      </c>
      <c r="U684" s="232">
        <v>161168.39000000001</v>
      </c>
      <c r="V684" s="232">
        <v>161118.39000000001</v>
      </c>
      <c r="W684" s="232">
        <v>161118.39000000001</v>
      </c>
      <c r="X684" s="232">
        <v>160781.98000000001</v>
      </c>
      <c r="Y684" s="232">
        <v>160681.98000000001</v>
      </c>
      <c r="Z684" s="232">
        <v>160346.1</v>
      </c>
      <c r="AA684" s="232">
        <v>160346.1</v>
      </c>
      <c r="AB684" s="232">
        <v>159754.13</v>
      </c>
      <c r="AC684" s="232">
        <v>159804.13</v>
      </c>
      <c r="AD684" s="232">
        <v>159426.71</v>
      </c>
      <c r="AE684" s="469">
        <v>158457.65</v>
      </c>
      <c r="AF684" s="232">
        <v>158457.65</v>
      </c>
      <c r="AG684" s="232">
        <v>158407.65</v>
      </c>
      <c r="AH684" s="232">
        <v>158476.20000000001</v>
      </c>
      <c r="AI684" s="232">
        <v>163979.5</v>
      </c>
      <c r="AJ684" s="232">
        <v>164029.5</v>
      </c>
      <c r="AK684" s="232">
        <v>164029.5</v>
      </c>
      <c r="AL684" s="232">
        <v>163693.09</v>
      </c>
      <c r="AM684" s="232">
        <v>163693.09</v>
      </c>
      <c r="AN684" s="232">
        <v>163793.09</v>
      </c>
      <c r="AO684" s="232">
        <v>162915.22</v>
      </c>
      <c r="AP684" s="470">
        <v>162915.22</v>
      </c>
    </row>
    <row r="685" spans="1:43">
      <c r="A685" s="228" t="s">
        <v>3226</v>
      </c>
      <c r="B685" s="524" t="s">
        <v>1520</v>
      </c>
      <c r="C685" s="525" t="s">
        <v>3227</v>
      </c>
      <c r="D685" s="229"/>
      <c r="E685" s="567"/>
      <c r="F685" s="491">
        <v>162915.22</v>
      </c>
      <c r="G685" s="491">
        <v>159426.71</v>
      </c>
      <c r="H685" s="473">
        <v>3488.5100000000093</v>
      </c>
      <c r="I685" s="144">
        <v>2.1881590606743433E-2</v>
      </c>
      <c r="J685" s="568"/>
      <c r="K685" s="569"/>
      <c r="L685" s="492">
        <v>159804.13</v>
      </c>
      <c r="M685" s="475">
        <v>3111.0899999999965</v>
      </c>
      <c r="N685" s="468"/>
      <c r="O685" s="492">
        <v>163793.09</v>
      </c>
      <c r="P685" s="475">
        <v>-877.86999999999534</v>
      </c>
      <c r="Q685" s="570"/>
      <c r="R685" s="469">
        <v>161327.51</v>
      </c>
      <c r="S685" s="469">
        <v>161068.39000000001</v>
      </c>
      <c r="T685" s="232">
        <v>161068.39000000001</v>
      </c>
      <c r="U685" s="232">
        <v>161168.39000000001</v>
      </c>
      <c r="V685" s="232">
        <v>161118.39000000001</v>
      </c>
      <c r="W685" s="232">
        <v>161118.39000000001</v>
      </c>
      <c r="X685" s="232">
        <v>160781.98000000001</v>
      </c>
      <c r="Y685" s="232">
        <v>160681.98000000001</v>
      </c>
      <c r="Z685" s="232">
        <v>160346.1</v>
      </c>
      <c r="AA685" s="232">
        <v>160346.1</v>
      </c>
      <c r="AB685" s="232">
        <v>159754.13</v>
      </c>
      <c r="AC685" s="232">
        <v>159804.13</v>
      </c>
      <c r="AD685" s="232">
        <v>159426.71</v>
      </c>
      <c r="AE685" s="469">
        <v>158457.65</v>
      </c>
      <c r="AF685" s="232">
        <v>158457.65</v>
      </c>
      <c r="AG685" s="232">
        <v>158407.65</v>
      </c>
      <c r="AH685" s="232">
        <v>158476.20000000001</v>
      </c>
      <c r="AI685" s="232">
        <v>163979.5</v>
      </c>
      <c r="AJ685" s="232">
        <v>164029.5</v>
      </c>
      <c r="AK685" s="232">
        <v>164029.5</v>
      </c>
      <c r="AL685" s="232">
        <v>163693.09</v>
      </c>
      <c r="AM685" s="232">
        <v>163693.09</v>
      </c>
      <c r="AN685" s="232">
        <v>163793.09</v>
      </c>
      <c r="AO685" s="232">
        <v>162915.22</v>
      </c>
      <c r="AP685" s="470">
        <v>162915.22</v>
      </c>
    </row>
    <row r="686" spans="1:43" outlineLevel="2">
      <c r="A686" s="228"/>
      <c r="B686" s="524"/>
      <c r="C686" s="525"/>
      <c r="D686" s="229"/>
      <c r="E686" s="567"/>
      <c r="F686" s="491"/>
      <c r="G686" s="491"/>
      <c r="H686" s="473">
        <v>0</v>
      </c>
      <c r="I686" s="144">
        <v>0</v>
      </c>
      <c r="J686" s="568"/>
      <c r="K686" s="569"/>
      <c r="L686" s="492"/>
      <c r="M686" s="475">
        <v>0</v>
      </c>
      <c r="N686" s="468"/>
      <c r="O686" s="492"/>
      <c r="P686" s="475">
        <v>0</v>
      </c>
      <c r="Q686" s="570"/>
      <c r="R686" s="469"/>
      <c r="S686" s="469"/>
      <c r="T686" s="232"/>
      <c r="U686" s="232"/>
      <c r="V686" s="232"/>
      <c r="W686" s="232"/>
      <c r="X686" s="232"/>
      <c r="Y686" s="232"/>
      <c r="Z686" s="232"/>
      <c r="AA686" s="232"/>
      <c r="AB686" s="232"/>
      <c r="AC686" s="232"/>
      <c r="AD686" s="232"/>
      <c r="AE686" s="469"/>
      <c r="AF686" s="232"/>
      <c r="AG686" s="232"/>
      <c r="AH686" s="232"/>
      <c r="AI686" s="232"/>
      <c r="AJ686" s="232"/>
      <c r="AK686" s="232"/>
      <c r="AL686" s="232"/>
      <c r="AM686" s="232"/>
      <c r="AN686" s="232"/>
      <c r="AO686" s="232"/>
      <c r="AP686" s="470"/>
    </row>
    <row r="687" spans="1:43" outlineLevel="3">
      <c r="A687" s="46" t="s">
        <v>3228</v>
      </c>
      <c r="B687" s="47" t="s">
        <v>3229</v>
      </c>
      <c r="C687" s="48" t="s">
        <v>3230</v>
      </c>
      <c r="D687" s="49"/>
      <c r="E687" s="50"/>
      <c r="F687" s="397">
        <v>-0.38</v>
      </c>
      <c r="G687" s="397">
        <v>-0.38</v>
      </c>
      <c r="H687" s="59">
        <v>0</v>
      </c>
      <c r="I687" s="398">
        <v>0</v>
      </c>
      <c r="J687" s="398"/>
      <c r="K687" s="399"/>
      <c r="L687" s="400">
        <v>-0.38</v>
      </c>
      <c r="M687" s="401">
        <v>0</v>
      </c>
      <c r="N687" s="402"/>
      <c r="O687" s="400">
        <v>-0.38</v>
      </c>
      <c r="P687" s="401">
        <v>0</v>
      </c>
      <c r="R687" s="403">
        <v>25.62</v>
      </c>
      <c r="S687" s="403">
        <v>25.62</v>
      </c>
      <c r="T687" s="59">
        <v>25.62</v>
      </c>
      <c r="U687" s="59">
        <v>-0.38</v>
      </c>
      <c r="V687" s="59">
        <v>-0.38</v>
      </c>
      <c r="W687" s="59">
        <v>-0.38</v>
      </c>
      <c r="X687" s="59">
        <v>-0.38</v>
      </c>
      <c r="Y687" s="59">
        <v>-0.38</v>
      </c>
      <c r="Z687" s="59">
        <v>-0.38</v>
      </c>
      <c r="AA687" s="59">
        <v>-0.38</v>
      </c>
      <c r="AB687" s="59">
        <v>-0.38</v>
      </c>
      <c r="AC687" s="59">
        <v>-0.38</v>
      </c>
      <c r="AD687" s="59">
        <v>-0.38</v>
      </c>
      <c r="AE687" s="403">
        <v>-0.38</v>
      </c>
      <c r="AF687" s="59">
        <v>-0.38</v>
      </c>
      <c r="AG687" s="59">
        <v>-0.38</v>
      </c>
      <c r="AH687" s="59">
        <v>-0.38</v>
      </c>
      <c r="AI687" s="59">
        <v>-0.38</v>
      </c>
      <c r="AJ687" s="59">
        <v>-0.38</v>
      </c>
      <c r="AK687" s="59">
        <v>-0.38</v>
      </c>
      <c r="AL687" s="59">
        <v>-0.38</v>
      </c>
      <c r="AM687" s="59">
        <v>-0.38</v>
      </c>
      <c r="AN687" s="59">
        <v>-0.38</v>
      </c>
      <c r="AO687" s="59">
        <v>-0.38</v>
      </c>
      <c r="AP687" s="404">
        <v>-0.38</v>
      </c>
      <c r="AQ687" s="397"/>
    </row>
    <row r="688" spans="1:43" outlineLevel="3">
      <c r="A688" s="46" t="s">
        <v>3231</v>
      </c>
      <c r="B688" s="47" t="s">
        <v>1523</v>
      </c>
      <c r="C688" s="48" t="s">
        <v>3232</v>
      </c>
      <c r="D688" s="49"/>
      <c r="E688" s="50"/>
      <c r="F688" s="397">
        <v>-0.38</v>
      </c>
      <c r="G688" s="397">
        <v>-0.38</v>
      </c>
      <c r="H688" s="59">
        <v>0</v>
      </c>
      <c r="I688" s="398">
        <v>0</v>
      </c>
      <c r="J688" s="398"/>
      <c r="K688" s="399"/>
      <c r="L688" s="400">
        <v>-0.38</v>
      </c>
      <c r="M688" s="401">
        <v>0</v>
      </c>
      <c r="N688" s="402"/>
      <c r="O688" s="400">
        <v>-0.38</v>
      </c>
      <c r="P688" s="401">
        <v>0</v>
      </c>
      <c r="R688" s="403">
        <v>25.62</v>
      </c>
      <c r="S688" s="403">
        <v>25.62</v>
      </c>
      <c r="T688" s="59">
        <v>25.62</v>
      </c>
      <c r="U688" s="59">
        <v>-0.38</v>
      </c>
      <c r="V688" s="59">
        <v>-0.38</v>
      </c>
      <c r="W688" s="59">
        <v>-0.38</v>
      </c>
      <c r="X688" s="59">
        <v>-0.38</v>
      </c>
      <c r="Y688" s="59">
        <v>-0.38</v>
      </c>
      <c r="Z688" s="59">
        <v>-0.38</v>
      </c>
      <c r="AA688" s="59">
        <v>-0.38</v>
      </c>
      <c r="AB688" s="59">
        <v>-0.38</v>
      </c>
      <c r="AC688" s="59">
        <v>-0.38</v>
      </c>
      <c r="AD688" s="59">
        <v>-0.38</v>
      </c>
      <c r="AE688" s="403">
        <v>-0.38</v>
      </c>
      <c r="AF688" s="59">
        <v>-0.38</v>
      </c>
      <c r="AG688" s="59">
        <v>-0.38</v>
      </c>
      <c r="AH688" s="59">
        <v>-0.38</v>
      </c>
      <c r="AI688" s="59">
        <v>-0.38</v>
      </c>
      <c r="AJ688" s="59">
        <v>-0.38</v>
      </c>
      <c r="AK688" s="59">
        <v>-0.38</v>
      </c>
      <c r="AL688" s="59">
        <v>-0.38</v>
      </c>
      <c r="AM688" s="59">
        <v>-0.38</v>
      </c>
      <c r="AN688" s="59">
        <v>-0.38</v>
      </c>
      <c r="AO688" s="59">
        <v>-0.38</v>
      </c>
      <c r="AP688" s="404">
        <v>-0.38</v>
      </c>
      <c r="AQ688" s="397"/>
    </row>
    <row r="689" spans="1:43" outlineLevel="3">
      <c r="A689" s="46"/>
      <c r="B689" s="47"/>
      <c r="C689" s="48"/>
      <c r="D689" s="49"/>
      <c r="E689" s="50"/>
      <c r="F689" s="397"/>
      <c r="G689" s="397"/>
      <c r="H689" s="59">
        <v>0</v>
      </c>
      <c r="I689" s="398">
        <v>0</v>
      </c>
      <c r="J689" s="398"/>
      <c r="K689" s="399"/>
      <c r="L689" s="400"/>
      <c r="M689" s="401">
        <v>0</v>
      </c>
      <c r="N689" s="402"/>
      <c r="O689" s="400"/>
      <c r="P689" s="401">
        <v>0</v>
      </c>
      <c r="R689" s="403"/>
      <c r="S689" s="403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403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404"/>
      <c r="AQ689" s="397"/>
    </row>
    <row r="690" spans="1:43" outlineLevel="3">
      <c r="A690" s="46" t="s">
        <v>3233</v>
      </c>
      <c r="B690" s="47" t="s">
        <v>1526</v>
      </c>
      <c r="C690" s="48" t="s">
        <v>3234</v>
      </c>
      <c r="D690" s="49"/>
      <c r="E690" s="50"/>
      <c r="F690" s="397">
        <v>0</v>
      </c>
      <c r="G690" s="397">
        <v>0</v>
      </c>
      <c r="H690" s="59">
        <v>0</v>
      </c>
      <c r="I690" s="398">
        <v>0</v>
      </c>
      <c r="J690" s="398"/>
      <c r="K690" s="399"/>
      <c r="L690" s="400">
        <v>0</v>
      </c>
      <c r="M690" s="401">
        <v>0</v>
      </c>
      <c r="N690" s="402"/>
      <c r="O690" s="400">
        <v>0</v>
      </c>
      <c r="P690" s="401">
        <v>0</v>
      </c>
      <c r="R690" s="403">
        <v>0</v>
      </c>
      <c r="S690" s="403">
        <v>0</v>
      </c>
      <c r="T690" s="59">
        <v>0</v>
      </c>
      <c r="U690" s="59">
        <v>0</v>
      </c>
      <c r="V690" s="59">
        <v>0</v>
      </c>
      <c r="W690" s="59">
        <v>0</v>
      </c>
      <c r="X690" s="59">
        <v>0</v>
      </c>
      <c r="Y690" s="59">
        <v>0</v>
      </c>
      <c r="Z690" s="59">
        <v>0</v>
      </c>
      <c r="AA690" s="59">
        <v>0</v>
      </c>
      <c r="AB690" s="59">
        <v>0</v>
      </c>
      <c r="AC690" s="59">
        <v>0</v>
      </c>
      <c r="AD690" s="59">
        <v>0</v>
      </c>
      <c r="AE690" s="403">
        <v>0</v>
      </c>
      <c r="AF690" s="59">
        <v>0</v>
      </c>
      <c r="AG690" s="59">
        <v>0</v>
      </c>
      <c r="AH690" s="59">
        <v>0</v>
      </c>
      <c r="AI690" s="59">
        <v>0</v>
      </c>
      <c r="AJ690" s="59">
        <v>0</v>
      </c>
      <c r="AK690" s="59">
        <v>0</v>
      </c>
      <c r="AL690" s="59">
        <v>0</v>
      </c>
      <c r="AM690" s="59">
        <v>0</v>
      </c>
      <c r="AN690" s="59">
        <v>0</v>
      </c>
      <c r="AO690" s="59">
        <v>0</v>
      </c>
      <c r="AP690" s="404">
        <v>0</v>
      </c>
      <c r="AQ690" s="397"/>
    </row>
    <row r="691" spans="1:43" outlineLevel="3">
      <c r="A691" s="46"/>
      <c r="B691" s="47"/>
      <c r="C691" s="48"/>
      <c r="D691" s="49"/>
      <c r="E691" s="50"/>
      <c r="F691" s="397"/>
      <c r="G691" s="397"/>
      <c r="H691" s="59">
        <v>0</v>
      </c>
      <c r="I691" s="398">
        <v>0</v>
      </c>
      <c r="J691" s="398"/>
      <c r="K691" s="399"/>
      <c r="L691" s="400"/>
      <c r="M691" s="401">
        <v>0</v>
      </c>
      <c r="N691" s="402"/>
      <c r="O691" s="400"/>
      <c r="P691" s="401">
        <v>0</v>
      </c>
      <c r="R691" s="403"/>
      <c r="S691" s="403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403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404"/>
      <c r="AQ691" s="397"/>
    </row>
    <row r="692" spans="1:43" outlineLevel="3">
      <c r="A692" s="46" t="s">
        <v>3235</v>
      </c>
      <c r="B692" s="47" t="s">
        <v>3236</v>
      </c>
      <c r="C692" s="48" t="s">
        <v>3237</v>
      </c>
      <c r="D692" s="49"/>
      <c r="E692" s="50"/>
      <c r="F692" s="397">
        <v>-1.9E-2</v>
      </c>
      <c r="G692" s="397">
        <v>132694.851</v>
      </c>
      <c r="H692" s="59">
        <v>-132694.87</v>
      </c>
      <c r="I692" s="398">
        <v>-1.0000001431856613</v>
      </c>
      <c r="J692" s="398"/>
      <c r="K692" s="399"/>
      <c r="L692" s="400">
        <v>130912.451</v>
      </c>
      <c r="M692" s="401">
        <v>-130912.47</v>
      </c>
      <c r="N692" s="402"/>
      <c r="O692" s="400">
        <v>11010.550999999999</v>
      </c>
      <c r="P692" s="401">
        <v>-11010.57</v>
      </c>
      <c r="R692" s="403">
        <v>599685.19099999999</v>
      </c>
      <c r="S692" s="403">
        <v>127513.901</v>
      </c>
      <c r="T692" s="59">
        <v>127185.921</v>
      </c>
      <c r="U692" s="59">
        <v>128648.58100000001</v>
      </c>
      <c r="V692" s="59">
        <v>128347.22100000001</v>
      </c>
      <c r="W692" s="59">
        <v>128007.001</v>
      </c>
      <c r="X692" s="59">
        <v>129458.901</v>
      </c>
      <c r="Y692" s="59">
        <v>129130.05100000001</v>
      </c>
      <c r="Z692" s="59">
        <v>129130.05100000001</v>
      </c>
      <c r="AA692" s="59">
        <v>130912.451</v>
      </c>
      <c r="AB692" s="59">
        <v>130912.451</v>
      </c>
      <c r="AC692" s="59">
        <v>130912.451</v>
      </c>
      <c r="AD692" s="59">
        <v>132694.851</v>
      </c>
      <c r="AE692" s="403">
        <v>132694.851</v>
      </c>
      <c r="AF692" s="59">
        <v>132694.851</v>
      </c>
      <c r="AG692" s="59">
        <v>134477.25099999999</v>
      </c>
      <c r="AH692" s="59">
        <v>134477.25099999999</v>
      </c>
      <c r="AI692" s="59">
        <v>134477.25099999999</v>
      </c>
      <c r="AJ692" s="59">
        <v>136259.65100000001</v>
      </c>
      <c r="AK692" s="59">
        <v>136259.65100000001</v>
      </c>
      <c r="AL692" s="59">
        <v>136259.65100000001</v>
      </c>
      <c r="AM692" s="59">
        <v>138042.05100000001</v>
      </c>
      <c r="AN692" s="59">
        <v>11010.550999999999</v>
      </c>
      <c r="AO692" s="59">
        <v>-1.9E-2</v>
      </c>
      <c r="AP692" s="404">
        <v>-1.9E-2</v>
      </c>
      <c r="AQ692" s="397"/>
    </row>
    <row r="693" spans="1:43" outlineLevel="3">
      <c r="A693" s="46" t="s">
        <v>3238</v>
      </c>
      <c r="B693" s="47" t="s">
        <v>3239</v>
      </c>
      <c r="C693" s="48" t="s">
        <v>2123</v>
      </c>
      <c r="D693" s="49"/>
      <c r="E693" s="50"/>
      <c r="F693" s="397">
        <v>0</v>
      </c>
      <c r="G693" s="397">
        <v>0</v>
      </c>
      <c r="H693" s="59">
        <v>0</v>
      </c>
      <c r="I693" s="398">
        <v>0</v>
      </c>
      <c r="J693" s="398"/>
      <c r="K693" s="399"/>
      <c r="L693" s="400">
        <v>-24000</v>
      </c>
      <c r="M693" s="401">
        <v>24000</v>
      </c>
      <c r="N693" s="402"/>
      <c r="O693" s="400">
        <v>0</v>
      </c>
      <c r="P693" s="401">
        <v>0</v>
      </c>
      <c r="R693" s="403">
        <v>54.35</v>
      </c>
      <c r="S693" s="403">
        <v>-38000</v>
      </c>
      <c r="T693" s="59">
        <v>-47200</v>
      </c>
      <c r="U693" s="59">
        <v>0</v>
      </c>
      <c r="V693" s="59">
        <v>-47200</v>
      </c>
      <c r="W693" s="59">
        <v>-81000</v>
      </c>
      <c r="X693" s="59">
        <v>0</v>
      </c>
      <c r="Y693" s="59">
        <v>-81000</v>
      </c>
      <c r="Z693" s="59">
        <v>0</v>
      </c>
      <c r="AA693" s="59">
        <v>0</v>
      </c>
      <c r="AB693" s="59">
        <v>-24000</v>
      </c>
      <c r="AC693" s="59">
        <v>-24000</v>
      </c>
      <c r="AD693" s="59">
        <v>0</v>
      </c>
      <c r="AE693" s="403">
        <v>0</v>
      </c>
      <c r="AF693" s="59">
        <v>0</v>
      </c>
      <c r="AG693" s="59">
        <v>0</v>
      </c>
      <c r="AH693" s="59">
        <v>0</v>
      </c>
      <c r="AI693" s="59">
        <v>0</v>
      </c>
      <c r="AJ693" s="59">
        <v>0</v>
      </c>
      <c r="AK693" s="59">
        <v>0</v>
      </c>
      <c r="AL693" s="59">
        <v>0</v>
      </c>
      <c r="AM693" s="59">
        <v>0</v>
      </c>
      <c r="AN693" s="59">
        <v>0</v>
      </c>
      <c r="AO693" s="59">
        <v>0</v>
      </c>
      <c r="AP693" s="404">
        <v>0</v>
      </c>
      <c r="AQ693" s="397"/>
    </row>
    <row r="694" spans="1:43" outlineLevel="3">
      <c r="A694" s="46" t="s">
        <v>3240</v>
      </c>
      <c r="B694" s="47" t="s">
        <v>3241</v>
      </c>
      <c r="C694" s="48" t="s">
        <v>3242</v>
      </c>
      <c r="D694" s="49"/>
      <c r="E694" s="50"/>
      <c r="F694" s="397">
        <v>2550497.23</v>
      </c>
      <c r="G694" s="397">
        <v>2838302.51</v>
      </c>
      <c r="H694" s="59">
        <v>-287805.2799999998</v>
      </c>
      <c r="I694" s="398">
        <v>-0.10140049518541271</v>
      </c>
      <c r="J694" s="398"/>
      <c r="K694" s="399"/>
      <c r="L694" s="400">
        <v>3204341.43</v>
      </c>
      <c r="M694" s="401">
        <v>-653844.20000000019</v>
      </c>
      <c r="N694" s="402"/>
      <c r="O694" s="400">
        <v>2507667.83</v>
      </c>
      <c r="P694" s="401">
        <v>42829.399999999907</v>
      </c>
      <c r="R694" s="403">
        <v>2799427.21</v>
      </c>
      <c r="S694" s="403">
        <v>2100139.81</v>
      </c>
      <c r="T694" s="59">
        <v>1846917.52</v>
      </c>
      <c r="U694" s="59">
        <v>1789964.98</v>
      </c>
      <c r="V694" s="59">
        <v>1958094.94</v>
      </c>
      <c r="W694" s="59">
        <v>2446480.6</v>
      </c>
      <c r="X694" s="59">
        <v>2530225.38</v>
      </c>
      <c r="Y694" s="59">
        <v>2623865.46</v>
      </c>
      <c r="Z694" s="59">
        <v>2169647.48</v>
      </c>
      <c r="AA694" s="59">
        <v>2219075.02</v>
      </c>
      <c r="AB694" s="59">
        <v>2745865.09</v>
      </c>
      <c r="AC694" s="59">
        <v>3204341.43</v>
      </c>
      <c r="AD694" s="59">
        <v>2838302.51</v>
      </c>
      <c r="AE694" s="403">
        <v>1934719.12</v>
      </c>
      <c r="AF694" s="59">
        <v>1867993.57</v>
      </c>
      <c r="AG694" s="59">
        <v>1764602</v>
      </c>
      <c r="AH694" s="59">
        <v>1778414.29</v>
      </c>
      <c r="AI694" s="59">
        <v>1913047.12</v>
      </c>
      <c r="AJ694" s="59">
        <v>1907498.48</v>
      </c>
      <c r="AK694" s="59">
        <v>2087810.22</v>
      </c>
      <c r="AL694" s="59">
        <v>2515076.54</v>
      </c>
      <c r="AM694" s="59">
        <v>2134970.4</v>
      </c>
      <c r="AN694" s="59">
        <v>2507667.83</v>
      </c>
      <c r="AO694" s="59">
        <v>2550497.23</v>
      </c>
      <c r="AP694" s="404">
        <v>0</v>
      </c>
      <c r="AQ694" s="397"/>
    </row>
    <row r="695" spans="1:43" outlineLevel="3">
      <c r="A695" s="46" t="s">
        <v>3243</v>
      </c>
      <c r="B695" s="47" t="s">
        <v>3244</v>
      </c>
      <c r="C695" s="48" t="s">
        <v>3245</v>
      </c>
      <c r="D695" s="49"/>
      <c r="E695" s="50"/>
      <c r="F695" s="397">
        <v>0</v>
      </c>
      <c r="G695" s="397">
        <v>0</v>
      </c>
      <c r="H695" s="59">
        <v>0</v>
      </c>
      <c r="I695" s="398">
        <v>0</v>
      </c>
      <c r="J695" s="398"/>
      <c r="K695" s="399"/>
      <c r="L695" s="400">
        <v>0</v>
      </c>
      <c r="M695" s="401">
        <v>0</v>
      </c>
      <c r="N695" s="402"/>
      <c r="O695" s="400">
        <v>0</v>
      </c>
      <c r="P695" s="401">
        <v>0</v>
      </c>
      <c r="R695" s="403">
        <v>0</v>
      </c>
      <c r="S695" s="403">
        <v>0</v>
      </c>
      <c r="T695" s="59">
        <v>0</v>
      </c>
      <c r="U695" s="59">
        <v>0</v>
      </c>
      <c r="V695" s="59">
        <v>0</v>
      </c>
      <c r="W695" s="59">
        <v>0</v>
      </c>
      <c r="X695" s="59">
        <v>-5</v>
      </c>
      <c r="Y695" s="59">
        <v>-5</v>
      </c>
      <c r="Z695" s="59">
        <v>0</v>
      </c>
      <c r="AA695" s="59">
        <v>0</v>
      </c>
      <c r="AB695" s="59">
        <v>0</v>
      </c>
      <c r="AC695" s="59">
        <v>0</v>
      </c>
      <c r="AD695" s="59">
        <v>0</v>
      </c>
      <c r="AE695" s="403">
        <v>0</v>
      </c>
      <c r="AF695" s="59">
        <v>0</v>
      </c>
      <c r="AG695" s="59">
        <v>0</v>
      </c>
      <c r="AH695" s="59">
        <v>0</v>
      </c>
      <c r="AI695" s="59">
        <v>0</v>
      </c>
      <c r="AJ695" s="59">
        <v>0</v>
      </c>
      <c r="AK695" s="59">
        <v>0</v>
      </c>
      <c r="AL695" s="59">
        <v>0</v>
      </c>
      <c r="AM695" s="59">
        <v>0</v>
      </c>
      <c r="AN695" s="59">
        <v>0</v>
      </c>
      <c r="AO695" s="59">
        <v>0</v>
      </c>
      <c r="AP695" s="404">
        <v>0</v>
      </c>
      <c r="AQ695" s="397"/>
    </row>
    <row r="696" spans="1:43" outlineLevel="3">
      <c r="A696" s="46" t="s">
        <v>3246</v>
      </c>
      <c r="B696" s="47" t="s">
        <v>3247</v>
      </c>
      <c r="C696" s="48" t="s">
        <v>3248</v>
      </c>
      <c r="D696" s="49"/>
      <c r="E696" s="50"/>
      <c r="F696" s="397">
        <v>219618.39</v>
      </c>
      <c r="G696" s="397">
        <v>143405.79</v>
      </c>
      <c r="H696" s="59">
        <v>76212.600000000006</v>
      </c>
      <c r="I696" s="398">
        <v>0.53144716123386648</v>
      </c>
      <c r="J696" s="398"/>
      <c r="K696" s="399"/>
      <c r="L696" s="400">
        <v>215062.54</v>
      </c>
      <c r="M696" s="401">
        <v>4555.8500000000058</v>
      </c>
      <c r="N696" s="402"/>
      <c r="O696" s="400">
        <v>291721.03999999998</v>
      </c>
      <c r="P696" s="401">
        <v>-72102.649999999965</v>
      </c>
      <c r="R696" s="403">
        <v>139776.15</v>
      </c>
      <c r="S696" s="403">
        <v>67903.680000000008</v>
      </c>
      <c r="T696" s="59">
        <v>684699.92</v>
      </c>
      <c r="U696" s="59">
        <v>613812.21</v>
      </c>
      <c r="V696" s="59">
        <v>542924.5</v>
      </c>
      <c r="W696" s="59">
        <v>472036.79000000004</v>
      </c>
      <c r="X696" s="59">
        <v>401149</v>
      </c>
      <c r="Y696" s="59">
        <v>501689.54000000004</v>
      </c>
      <c r="Z696" s="59">
        <v>430032.79000000004</v>
      </c>
      <c r="AA696" s="59">
        <v>358376.04</v>
      </c>
      <c r="AB696" s="59">
        <v>286719.28999999998</v>
      </c>
      <c r="AC696" s="59">
        <v>215062.54</v>
      </c>
      <c r="AD696" s="59">
        <v>143405.79</v>
      </c>
      <c r="AE696" s="403">
        <v>71748.97</v>
      </c>
      <c r="AF696" s="59">
        <v>92.15</v>
      </c>
      <c r="AG696" s="59">
        <v>614771.42000000004</v>
      </c>
      <c r="AH696" s="59">
        <v>545434.55000000005</v>
      </c>
      <c r="AI696" s="59">
        <v>470510.01</v>
      </c>
      <c r="AJ696" s="59">
        <v>399140.06</v>
      </c>
      <c r="AK696" s="59">
        <v>508028.99</v>
      </c>
      <c r="AL696" s="59">
        <v>435926.34</v>
      </c>
      <c r="AM696" s="59">
        <v>363823.69</v>
      </c>
      <c r="AN696" s="59">
        <v>291721.03999999998</v>
      </c>
      <c r="AO696" s="59">
        <v>219618.39</v>
      </c>
      <c r="AP696" s="404">
        <v>219618.39</v>
      </c>
      <c r="AQ696" s="397"/>
    </row>
    <row r="697" spans="1:43" outlineLevel="3">
      <c r="A697" s="46" t="s">
        <v>3249</v>
      </c>
      <c r="B697" s="47" t="s">
        <v>3250</v>
      </c>
      <c r="C697" s="48" t="s">
        <v>3251</v>
      </c>
      <c r="D697" s="49"/>
      <c r="E697" s="50"/>
      <c r="F697" s="397">
        <v>0.01</v>
      </c>
      <c r="G697" s="397">
        <v>354678.26</v>
      </c>
      <c r="H697" s="59">
        <v>-354678.25</v>
      </c>
      <c r="I697" s="398">
        <v>-0.99999997180543287</v>
      </c>
      <c r="J697" s="398"/>
      <c r="K697" s="399"/>
      <c r="L697" s="400">
        <v>353741.81</v>
      </c>
      <c r="M697" s="401">
        <v>-353741.8</v>
      </c>
      <c r="N697" s="402"/>
      <c r="O697" s="400">
        <v>0.01</v>
      </c>
      <c r="P697" s="401">
        <v>0</v>
      </c>
      <c r="R697" s="403">
        <v>340526.26</v>
      </c>
      <c r="S697" s="403">
        <v>341956.47000000003</v>
      </c>
      <c r="T697" s="59">
        <v>343290.10000000003</v>
      </c>
      <c r="U697" s="59">
        <v>344725.71</v>
      </c>
      <c r="V697" s="59">
        <v>346070.14</v>
      </c>
      <c r="W697" s="59">
        <v>347454.42</v>
      </c>
      <c r="X697" s="59">
        <v>348796.96</v>
      </c>
      <c r="Y697" s="59">
        <v>349808.47000000003</v>
      </c>
      <c r="Z697" s="59">
        <v>350822.91000000003</v>
      </c>
      <c r="AA697" s="59">
        <v>351804.23</v>
      </c>
      <c r="AB697" s="59">
        <v>352789.28</v>
      </c>
      <c r="AC697" s="59">
        <v>353741.81</v>
      </c>
      <c r="AD697" s="59">
        <v>354678.26</v>
      </c>
      <c r="AE697" s="403">
        <v>355671.36</v>
      </c>
      <c r="AF697" s="59">
        <v>356560.54</v>
      </c>
      <c r="AG697" s="59">
        <v>357520.55</v>
      </c>
      <c r="AH697" s="59">
        <v>358485.86</v>
      </c>
      <c r="AI697" s="59">
        <v>0.01</v>
      </c>
      <c r="AJ697" s="59">
        <v>0.01</v>
      </c>
      <c r="AK697" s="59">
        <v>0.01</v>
      </c>
      <c r="AL697" s="59">
        <v>0.01</v>
      </c>
      <c r="AM697" s="59">
        <v>0.01</v>
      </c>
      <c r="AN697" s="59">
        <v>0.01</v>
      </c>
      <c r="AO697" s="59">
        <v>0.01</v>
      </c>
      <c r="AP697" s="404">
        <v>0.01</v>
      </c>
      <c r="AQ697" s="397"/>
    </row>
    <row r="698" spans="1:43" outlineLevel="3">
      <c r="A698" s="46" t="s">
        <v>3252</v>
      </c>
      <c r="B698" s="47" t="s">
        <v>3253</v>
      </c>
      <c r="C698" s="48" t="s">
        <v>3254</v>
      </c>
      <c r="D698" s="49"/>
      <c r="E698" s="50"/>
      <c r="F698" s="397">
        <v>73702</v>
      </c>
      <c r="G698" s="397">
        <v>88249</v>
      </c>
      <c r="H698" s="59">
        <v>-14547</v>
      </c>
      <c r="I698" s="398">
        <v>-0.16484039479200899</v>
      </c>
      <c r="J698" s="398"/>
      <c r="K698" s="399"/>
      <c r="L698" s="400">
        <v>89412</v>
      </c>
      <c r="M698" s="401">
        <v>-15710</v>
      </c>
      <c r="N698" s="402"/>
      <c r="O698" s="400">
        <v>75025</v>
      </c>
      <c r="P698" s="401">
        <v>-1323</v>
      </c>
      <c r="R698" s="403">
        <v>102206</v>
      </c>
      <c r="S698" s="403">
        <v>101042</v>
      </c>
      <c r="T698" s="59">
        <v>99879</v>
      </c>
      <c r="U698" s="59">
        <v>98716</v>
      </c>
      <c r="V698" s="59">
        <v>97553</v>
      </c>
      <c r="W698" s="59">
        <v>96390</v>
      </c>
      <c r="X698" s="59">
        <v>95227</v>
      </c>
      <c r="Y698" s="59">
        <v>94064</v>
      </c>
      <c r="Z698" s="59">
        <v>92901</v>
      </c>
      <c r="AA698" s="59">
        <v>91738</v>
      </c>
      <c r="AB698" s="59">
        <v>90575</v>
      </c>
      <c r="AC698" s="59">
        <v>89412</v>
      </c>
      <c r="AD698" s="59">
        <v>88249</v>
      </c>
      <c r="AE698" s="403">
        <v>86932</v>
      </c>
      <c r="AF698" s="59">
        <v>85609</v>
      </c>
      <c r="AG698" s="59">
        <v>84286</v>
      </c>
      <c r="AH698" s="59">
        <v>82963</v>
      </c>
      <c r="AI698" s="59">
        <v>81640</v>
      </c>
      <c r="AJ698" s="59">
        <v>80317</v>
      </c>
      <c r="AK698" s="59">
        <v>78994</v>
      </c>
      <c r="AL698" s="59">
        <v>77671</v>
      </c>
      <c r="AM698" s="59">
        <v>76348</v>
      </c>
      <c r="AN698" s="59">
        <v>75025</v>
      </c>
      <c r="AO698" s="59">
        <v>73702</v>
      </c>
      <c r="AP698" s="404">
        <v>73702</v>
      </c>
      <c r="AQ698" s="397"/>
    </row>
    <row r="699" spans="1:43" outlineLevel="3">
      <c r="A699" s="46" t="s">
        <v>3255</v>
      </c>
      <c r="B699" s="47" t="s">
        <v>3256</v>
      </c>
      <c r="C699" s="48" t="s">
        <v>3257</v>
      </c>
      <c r="D699" s="49"/>
      <c r="E699" s="50"/>
      <c r="F699" s="397">
        <v>0</v>
      </c>
      <c r="G699" s="397">
        <v>0</v>
      </c>
      <c r="H699" s="59">
        <v>0</v>
      </c>
      <c r="I699" s="398">
        <v>0</v>
      </c>
      <c r="J699" s="398"/>
      <c r="K699" s="399"/>
      <c r="L699" s="400">
        <v>0</v>
      </c>
      <c r="M699" s="401">
        <v>0</v>
      </c>
      <c r="N699" s="402"/>
      <c r="O699" s="400">
        <v>0</v>
      </c>
      <c r="P699" s="401">
        <v>0</v>
      </c>
      <c r="R699" s="403">
        <v>0</v>
      </c>
      <c r="S699" s="403">
        <v>0</v>
      </c>
      <c r="T699" s="59">
        <v>0</v>
      </c>
      <c r="U699" s="59">
        <v>77</v>
      </c>
      <c r="V699" s="59">
        <v>0</v>
      </c>
      <c r="W699" s="59">
        <v>0</v>
      </c>
      <c r="X699" s="59">
        <v>0</v>
      </c>
      <c r="Y699" s="59">
        <v>0</v>
      </c>
      <c r="Z699" s="59">
        <v>0</v>
      </c>
      <c r="AA699" s="59">
        <v>0</v>
      </c>
      <c r="AB699" s="59">
        <v>0</v>
      </c>
      <c r="AC699" s="59">
        <v>0</v>
      </c>
      <c r="AD699" s="59">
        <v>0</v>
      </c>
      <c r="AE699" s="403">
        <v>0</v>
      </c>
      <c r="AF699" s="59">
        <v>0</v>
      </c>
      <c r="AG699" s="59">
        <v>0</v>
      </c>
      <c r="AH699" s="59">
        <v>0</v>
      </c>
      <c r="AI699" s="59">
        <v>0</v>
      </c>
      <c r="AJ699" s="59">
        <v>452.1</v>
      </c>
      <c r="AK699" s="59">
        <v>0</v>
      </c>
      <c r="AL699" s="59">
        <v>0</v>
      </c>
      <c r="AM699" s="59">
        <v>794.1</v>
      </c>
      <c r="AN699" s="59">
        <v>0</v>
      </c>
      <c r="AO699" s="59">
        <v>0</v>
      </c>
      <c r="AP699" s="404">
        <v>0</v>
      </c>
      <c r="AQ699" s="397"/>
    </row>
    <row r="700" spans="1:43" outlineLevel="3">
      <c r="A700" s="46" t="s">
        <v>3258</v>
      </c>
      <c r="B700" s="47" t="s">
        <v>3259</v>
      </c>
      <c r="C700" s="48" t="s">
        <v>3260</v>
      </c>
      <c r="D700" s="49"/>
      <c r="E700" s="50"/>
      <c r="F700" s="397">
        <v>842.06000000000006</v>
      </c>
      <c r="G700" s="397">
        <v>97173.241999999998</v>
      </c>
      <c r="H700" s="59">
        <v>-96331.182000000001</v>
      </c>
      <c r="I700" s="398">
        <v>-0.99133444575205176</v>
      </c>
      <c r="J700" s="398"/>
      <c r="K700" s="399"/>
      <c r="L700" s="400">
        <v>36607.82</v>
      </c>
      <c r="M700" s="401">
        <v>-35765.760000000002</v>
      </c>
      <c r="N700" s="402"/>
      <c r="O700" s="400">
        <v>73960.47</v>
      </c>
      <c r="P700" s="401">
        <v>-73118.41</v>
      </c>
      <c r="R700" s="403">
        <v>129136.682</v>
      </c>
      <c r="S700" s="403">
        <v>40740.520000000004</v>
      </c>
      <c r="T700" s="59">
        <v>230698.67</v>
      </c>
      <c r="U700" s="59">
        <v>163132.152</v>
      </c>
      <c r="V700" s="59">
        <v>46320.67</v>
      </c>
      <c r="W700" s="59">
        <v>22926.850000000002</v>
      </c>
      <c r="X700" s="59">
        <v>277710.592</v>
      </c>
      <c r="Y700" s="59">
        <v>14155.73</v>
      </c>
      <c r="Z700" s="59">
        <v>5108.75</v>
      </c>
      <c r="AA700" s="59">
        <v>60554.052000000003</v>
      </c>
      <c r="AB700" s="59">
        <v>63095.44</v>
      </c>
      <c r="AC700" s="59">
        <v>36607.82</v>
      </c>
      <c r="AD700" s="59">
        <v>97173.241999999998</v>
      </c>
      <c r="AE700" s="403">
        <v>29114.48</v>
      </c>
      <c r="AF700" s="59">
        <v>23983.48</v>
      </c>
      <c r="AG700" s="59">
        <v>131251.552</v>
      </c>
      <c r="AH700" s="59">
        <v>0</v>
      </c>
      <c r="AI700" s="59">
        <v>4420.08</v>
      </c>
      <c r="AJ700" s="59">
        <v>126123.40000000001</v>
      </c>
      <c r="AK700" s="59">
        <v>4893.1500000000005</v>
      </c>
      <c r="AL700" s="59">
        <v>29375.56</v>
      </c>
      <c r="AM700" s="59">
        <v>404753.36200000002</v>
      </c>
      <c r="AN700" s="59">
        <v>73960.47</v>
      </c>
      <c r="AO700" s="59">
        <v>842.06000000000006</v>
      </c>
      <c r="AP700" s="404">
        <v>0</v>
      </c>
      <c r="AQ700" s="397"/>
    </row>
    <row r="701" spans="1:43" outlineLevel="3">
      <c r="A701" s="46" t="s">
        <v>3261</v>
      </c>
      <c r="B701" s="47" t="s">
        <v>3262</v>
      </c>
      <c r="C701" s="48" t="s">
        <v>3263</v>
      </c>
      <c r="D701" s="49"/>
      <c r="E701" s="50"/>
      <c r="F701" s="397">
        <v>0</v>
      </c>
      <c r="G701" s="397">
        <v>0</v>
      </c>
      <c r="H701" s="59">
        <v>0</v>
      </c>
      <c r="I701" s="398">
        <v>0</v>
      </c>
      <c r="J701" s="398"/>
      <c r="K701" s="399"/>
      <c r="L701" s="400">
        <v>0</v>
      </c>
      <c r="M701" s="401">
        <v>0</v>
      </c>
      <c r="N701" s="402"/>
      <c r="O701" s="400">
        <v>0</v>
      </c>
      <c r="P701" s="401">
        <v>0</v>
      </c>
      <c r="R701" s="403">
        <v>324493.19</v>
      </c>
      <c r="S701" s="403">
        <v>324493.19</v>
      </c>
      <c r="T701" s="59">
        <v>324493.19</v>
      </c>
      <c r="U701" s="59">
        <v>324493.19</v>
      </c>
      <c r="V701" s="59">
        <v>324493.19</v>
      </c>
      <c r="W701" s="59">
        <v>324493.19</v>
      </c>
      <c r="X701" s="59">
        <v>324493.19</v>
      </c>
      <c r="Y701" s="59">
        <v>324493.19</v>
      </c>
      <c r="Z701" s="59">
        <v>324493.19</v>
      </c>
      <c r="AA701" s="59">
        <v>-175506.81</v>
      </c>
      <c r="AB701" s="59">
        <v>0</v>
      </c>
      <c r="AC701" s="59">
        <v>0</v>
      </c>
      <c r="AD701" s="59">
        <v>0</v>
      </c>
      <c r="AE701" s="403">
        <v>0</v>
      </c>
      <c r="AF701" s="59">
        <v>0</v>
      </c>
      <c r="AG701" s="59">
        <v>0</v>
      </c>
      <c r="AH701" s="59">
        <v>0</v>
      </c>
      <c r="AI701" s="59">
        <v>0</v>
      </c>
      <c r="AJ701" s="59">
        <v>0</v>
      </c>
      <c r="AK701" s="59">
        <v>0</v>
      </c>
      <c r="AL701" s="59">
        <v>0</v>
      </c>
      <c r="AM701" s="59">
        <v>0</v>
      </c>
      <c r="AN701" s="59">
        <v>0</v>
      </c>
      <c r="AO701" s="59">
        <v>0</v>
      </c>
      <c r="AP701" s="404">
        <v>0</v>
      </c>
      <c r="AQ701" s="397"/>
    </row>
    <row r="702" spans="1:43" outlineLevel="3">
      <c r="A702" s="46" t="s">
        <v>3264</v>
      </c>
      <c r="B702" s="47" t="s">
        <v>3265</v>
      </c>
      <c r="C702" s="48" t="s">
        <v>3266</v>
      </c>
      <c r="D702" s="49"/>
      <c r="E702" s="50"/>
      <c r="F702" s="397">
        <v>130162.77</v>
      </c>
      <c r="G702" s="397">
        <v>60513.68</v>
      </c>
      <c r="H702" s="59">
        <v>69649.09</v>
      </c>
      <c r="I702" s="398">
        <v>1.1509643769805438</v>
      </c>
      <c r="J702" s="398"/>
      <c r="K702" s="399"/>
      <c r="L702" s="400">
        <v>69849.41</v>
      </c>
      <c r="M702" s="401">
        <v>60313.36</v>
      </c>
      <c r="N702" s="402"/>
      <c r="O702" s="400">
        <v>100836.5</v>
      </c>
      <c r="P702" s="401">
        <v>29326.270000000004</v>
      </c>
      <c r="R702" s="403">
        <v>61672.130000000005</v>
      </c>
      <c r="S702" s="403">
        <v>140257.63</v>
      </c>
      <c r="T702" s="59">
        <v>102487.98</v>
      </c>
      <c r="U702" s="59">
        <v>185110.59</v>
      </c>
      <c r="V702" s="59">
        <v>180012.62</v>
      </c>
      <c r="W702" s="59">
        <v>102820.61</v>
      </c>
      <c r="X702" s="59">
        <v>103999.07</v>
      </c>
      <c r="Y702" s="59">
        <v>119548.12</v>
      </c>
      <c r="Z702" s="59">
        <v>55757.18</v>
      </c>
      <c r="AA702" s="59">
        <v>110870.79000000001</v>
      </c>
      <c r="AB702" s="59">
        <v>70483.790000000008</v>
      </c>
      <c r="AC702" s="59">
        <v>69849.41</v>
      </c>
      <c r="AD702" s="59">
        <v>60513.68</v>
      </c>
      <c r="AE702" s="403">
        <v>68618.59</v>
      </c>
      <c r="AF702" s="59">
        <v>133595.84</v>
      </c>
      <c r="AG702" s="59">
        <v>64512.130000000005</v>
      </c>
      <c r="AH702" s="59">
        <v>61623.18</v>
      </c>
      <c r="AI702" s="59">
        <v>66606.95</v>
      </c>
      <c r="AJ702" s="59">
        <v>101498.67</v>
      </c>
      <c r="AK702" s="59">
        <v>84170.97</v>
      </c>
      <c r="AL702" s="59">
        <v>65769.72</v>
      </c>
      <c r="AM702" s="59">
        <v>61488.73</v>
      </c>
      <c r="AN702" s="59">
        <v>100836.5</v>
      </c>
      <c r="AO702" s="59">
        <v>130162.77</v>
      </c>
      <c r="AP702" s="404">
        <v>0</v>
      </c>
      <c r="AQ702" s="397"/>
    </row>
    <row r="703" spans="1:43" outlineLevel="3">
      <c r="A703" s="46" t="s">
        <v>3267</v>
      </c>
      <c r="B703" s="47" t="s">
        <v>3268</v>
      </c>
      <c r="C703" s="48" t="s">
        <v>3269</v>
      </c>
      <c r="D703" s="49"/>
      <c r="E703" s="50"/>
      <c r="F703" s="397">
        <v>2812.76</v>
      </c>
      <c r="G703" s="397">
        <v>8283.02</v>
      </c>
      <c r="H703" s="59">
        <v>-5470.26</v>
      </c>
      <c r="I703" s="398">
        <v>-0.66041854299518776</v>
      </c>
      <c r="J703" s="398"/>
      <c r="K703" s="399"/>
      <c r="L703" s="400">
        <v>9412.67</v>
      </c>
      <c r="M703" s="401">
        <v>-6599.91</v>
      </c>
      <c r="N703" s="402"/>
      <c r="O703" s="400">
        <v>2886.78</v>
      </c>
      <c r="P703" s="401">
        <v>-74.019999999999982</v>
      </c>
      <c r="R703" s="403">
        <v>21838.82</v>
      </c>
      <c r="S703" s="403">
        <v>20709.170000000002</v>
      </c>
      <c r="T703" s="59">
        <v>19579.52</v>
      </c>
      <c r="U703" s="59">
        <v>18449.87</v>
      </c>
      <c r="V703" s="59">
        <v>17320.22</v>
      </c>
      <c r="W703" s="59">
        <v>16190.57</v>
      </c>
      <c r="X703" s="59">
        <v>15060.92</v>
      </c>
      <c r="Y703" s="59">
        <v>13931.27</v>
      </c>
      <c r="Z703" s="59">
        <v>12801.62</v>
      </c>
      <c r="AA703" s="59">
        <v>11671.97</v>
      </c>
      <c r="AB703" s="59">
        <v>10542.32</v>
      </c>
      <c r="AC703" s="59">
        <v>9412.67</v>
      </c>
      <c r="AD703" s="59">
        <v>8283.02</v>
      </c>
      <c r="AE703" s="403">
        <v>7153.37</v>
      </c>
      <c r="AF703" s="59">
        <v>6023.72</v>
      </c>
      <c r="AG703" s="59">
        <v>4894.07</v>
      </c>
      <c r="AH703" s="59">
        <v>3764.42</v>
      </c>
      <c r="AI703" s="59">
        <v>3256.88</v>
      </c>
      <c r="AJ703" s="59">
        <v>3182.86</v>
      </c>
      <c r="AK703" s="59">
        <v>3108.84</v>
      </c>
      <c r="AL703" s="59">
        <v>3034.82</v>
      </c>
      <c r="AM703" s="59">
        <v>2960.8</v>
      </c>
      <c r="AN703" s="59">
        <v>2886.78</v>
      </c>
      <c r="AO703" s="59">
        <v>2812.76</v>
      </c>
      <c r="AP703" s="404">
        <v>2812.76</v>
      </c>
      <c r="AQ703" s="397"/>
    </row>
    <row r="704" spans="1:43" outlineLevel="3">
      <c r="A704" s="46" t="s">
        <v>3270</v>
      </c>
      <c r="B704" s="47" t="s">
        <v>3271</v>
      </c>
      <c r="C704" s="48" t="s">
        <v>3272</v>
      </c>
      <c r="D704" s="49"/>
      <c r="E704" s="50"/>
      <c r="F704" s="397">
        <v>22767.4</v>
      </c>
      <c r="G704" s="397">
        <v>22767.4</v>
      </c>
      <c r="H704" s="59">
        <v>0</v>
      </c>
      <c r="I704" s="398">
        <v>0</v>
      </c>
      <c r="J704" s="398"/>
      <c r="K704" s="399"/>
      <c r="L704" s="400">
        <v>22767.4</v>
      </c>
      <c r="M704" s="401">
        <v>0</v>
      </c>
      <c r="N704" s="402"/>
      <c r="O704" s="400">
        <v>22767.4</v>
      </c>
      <c r="P704" s="401">
        <v>0</v>
      </c>
      <c r="R704" s="403">
        <v>22767.4</v>
      </c>
      <c r="S704" s="403">
        <v>22767.4</v>
      </c>
      <c r="T704" s="59">
        <v>22767.4</v>
      </c>
      <c r="U704" s="59">
        <v>22767.4</v>
      </c>
      <c r="V704" s="59">
        <v>22767.4</v>
      </c>
      <c r="W704" s="59">
        <v>22767.4</v>
      </c>
      <c r="X704" s="59">
        <v>22767.4</v>
      </c>
      <c r="Y704" s="59">
        <v>22767.4</v>
      </c>
      <c r="Z704" s="59">
        <v>22767.4</v>
      </c>
      <c r="AA704" s="59">
        <v>22767.4</v>
      </c>
      <c r="AB704" s="59">
        <v>22767.4</v>
      </c>
      <c r="AC704" s="59">
        <v>22767.4</v>
      </c>
      <c r="AD704" s="59">
        <v>22767.4</v>
      </c>
      <c r="AE704" s="403">
        <v>22767.4</v>
      </c>
      <c r="AF704" s="59">
        <v>22767.4</v>
      </c>
      <c r="AG704" s="59">
        <v>22767.4</v>
      </c>
      <c r="AH704" s="59">
        <v>22767.4</v>
      </c>
      <c r="AI704" s="59">
        <v>22767.4</v>
      </c>
      <c r="AJ704" s="59">
        <v>22767.4</v>
      </c>
      <c r="AK704" s="59">
        <v>22767.4</v>
      </c>
      <c r="AL704" s="59">
        <v>22767.4</v>
      </c>
      <c r="AM704" s="59">
        <v>22767.4</v>
      </c>
      <c r="AN704" s="59">
        <v>22767.4</v>
      </c>
      <c r="AO704" s="59">
        <v>22767.4</v>
      </c>
      <c r="AP704" s="404">
        <v>22767.4</v>
      </c>
      <c r="AQ704" s="397"/>
    </row>
    <row r="705" spans="1:43">
      <c r="A705" s="228" t="s">
        <v>3273</v>
      </c>
      <c r="B705" s="524" t="s">
        <v>3274</v>
      </c>
      <c r="C705" s="548" t="s">
        <v>3275</v>
      </c>
      <c r="D705" s="462"/>
      <c r="E705" s="567"/>
      <c r="F705" s="491">
        <v>30356.639999999999</v>
      </c>
      <c r="G705" s="491">
        <v>51226.720000000001</v>
      </c>
      <c r="H705" s="473">
        <v>-20870.080000000002</v>
      </c>
      <c r="I705" s="144">
        <v>-0.40740613492333688</v>
      </c>
      <c r="J705" s="568"/>
      <c r="K705" s="569"/>
      <c r="L705" s="492">
        <v>53124</v>
      </c>
      <c r="M705" s="475">
        <v>-22767.360000000001</v>
      </c>
      <c r="N705" s="468"/>
      <c r="O705" s="492">
        <v>32253.920000000002</v>
      </c>
      <c r="P705" s="475">
        <v>-1897.2800000000025</v>
      </c>
      <c r="Q705" s="570"/>
      <c r="R705" s="469">
        <v>73994.080000000002</v>
      </c>
      <c r="S705" s="469">
        <v>72096.800000000003</v>
      </c>
      <c r="T705" s="232">
        <v>70199.520000000004</v>
      </c>
      <c r="U705" s="232">
        <v>68302.240000000005</v>
      </c>
      <c r="V705" s="232">
        <v>66404.960000000006</v>
      </c>
      <c r="W705" s="232">
        <v>64507.68</v>
      </c>
      <c r="X705" s="232">
        <v>62610.400000000001</v>
      </c>
      <c r="Y705" s="232">
        <v>60713.120000000003</v>
      </c>
      <c r="Z705" s="232">
        <v>58815.840000000004</v>
      </c>
      <c r="AA705" s="232">
        <v>56918.559999999998</v>
      </c>
      <c r="AB705" s="232">
        <v>55021.279999999999</v>
      </c>
      <c r="AC705" s="232">
        <v>53124</v>
      </c>
      <c r="AD705" s="232">
        <v>51226.720000000001</v>
      </c>
      <c r="AE705" s="469">
        <v>49329.440000000002</v>
      </c>
      <c r="AF705" s="232">
        <v>47432.160000000003</v>
      </c>
      <c r="AG705" s="232">
        <v>45534.879999999997</v>
      </c>
      <c r="AH705" s="232">
        <v>43637.599999999999</v>
      </c>
      <c r="AI705" s="232">
        <v>41740.32</v>
      </c>
      <c r="AJ705" s="232">
        <v>39843.040000000001</v>
      </c>
      <c r="AK705" s="232">
        <v>37945.760000000002</v>
      </c>
      <c r="AL705" s="232">
        <v>36048.480000000003</v>
      </c>
      <c r="AM705" s="232">
        <v>34151.199999999997</v>
      </c>
      <c r="AN705" s="232">
        <v>32253.920000000002</v>
      </c>
      <c r="AO705" s="232">
        <v>30356.639999999999</v>
      </c>
      <c r="AP705" s="470">
        <v>30356.639999999999</v>
      </c>
    </row>
    <row r="706" spans="1:43" outlineLevel="2">
      <c r="A706" s="228" t="s">
        <v>3276</v>
      </c>
      <c r="B706" s="524" t="s">
        <v>3277</v>
      </c>
      <c r="C706" s="548" t="s">
        <v>3278</v>
      </c>
      <c r="D706" s="462"/>
      <c r="E706" s="567"/>
      <c r="F706" s="491">
        <v>0</v>
      </c>
      <c r="G706" s="491">
        <v>0</v>
      </c>
      <c r="H706" s="473">
        <v>0</v>
      </c>
      <c r="I706" s="144">
        <v>0</v>
      </c>
      <c r="J706" s="568"/>
      <c r="K706" s="569"/>
      <c r="L706" s="492">
        <v>23496.81</v>
      </c>
      <c r="M706" s="475">
        <v>-23496.81</v>
      </c>
      <c r="N706" s="468"/>
      <c r="O706" s="492">
        <v>0</v>
      </c>
      <c r="P706" s="475">
        <v>0</v>
      </c>
      <c r="Q706" s="570"/>
      <c r="R706" s="469">
        <v>28177.87</v>
      </c>
      <c r="S706" s="469">
        <v>25792.02</v>
      </c>
      <c r="T706" s="232">
        <v>26105.37</v>
      </c>
      <c r="U706" s="232">
        <v>27014.57</v>
      </c>
      <c r="V706" s="232">
        <v>26731.24</v>
      </c>
      <c r="W706" s="232">
        <v>25230.79</v>
      </c>
      <c r="X706" s="232">
        <v>17812.43</v>
      </c>
      <c r="Y706" s="232">
        <v>18937.66</v>
      </c>
      <c r="Z706" s="232">
        <v>20751.560000000001</v>
      </c>
      <c r="AA706" s="232">
        <v>22137.100000000002</v>
      </c>
      <c r="AB706" s="232">
        <v>22870.74</v>
      </c>
      <c r="AC706" s="232">
        <v>23496.81</v>
      </c>
      <c r="AD706" s="232">
        <v>0</v>
      </c>
      <c r="AE706" s="469">
        <v>0</v>
      </c>
      <c r="AF706" s="232">
        <v>0</v>
      </c>
      <c r="AG706" s="232">
        <v>0</v>
      </c>
      <c r="AH706" s="232">
        <v>0</v>
      </c>
      <c r="AI706" s="232">
        <v>0</v>
      </c>
      <c r="AJ706" s="232">
        <v>0</v>
      </c>
      <c r="AK706" s="232">
        <v>0</v>
      </c>
      <c r="AL706" s="232">
        <v>0</v>
      </c>
      <c r="AM706" s="232">
        <v>0</v>
      </c>
      <c r="AN706" s="232">
        <v>0</v>
      </c>
      <c r="AO706" s="232">
        <v>0</v>
      </c>
      <c r="AP706" s="470">
        <v>0</v>
      </c>
    </row>
    <row r="707" spans="1:43" outlineLevel="3">
      <c r="A707" s="46" t="s">
        <v>3279</v>
      </c>
      <c r="B707" s="47" t="s">
        <v>3280</v>
      </c>
      <c r="C707" s="48" t="s">
        <v>3281</v>
      </c>
      <c r="D707" s="49"/>
      <c r="E707" s="50"/>
      <c r="F707" s="397">
        <v>523051</v>
      </c>
      <c r="G707" s="397">
        <v>0</v>
      </c>
      <c r="H707" s="59">
        <v>523051</v>
      </c>
      <c r="I707" s="398" t="s">
        <v>157</v>
      </c>
      <c r="J707" s="398"/>
      <c r="K707" s="399"/>
      <c r="L707" s="400">
        <v>200011</v>
      </c>
      <c r="M707" s="401">
        <v>323040</v>
      </c>
      <c r="N707" s="402"/>
      <c r="O707" s="400">
        <v>523051</v>
      </c>
      <c r="P707" s="401">
        <v>0</v>
      </c>
      <c r="R707" s="403">
        <v>0</v>
      </c>
      <c r="S707" s="403">
        <v>0</v>
      </c>
      <c r="T707" s="59">
        <v>0</v>
      </c>
      <c r="U707" s="59">
        <v>0</v>
      </c>
      <c r="V707" s="59">
        <v>0</v>
      </c>
      <c r="W707" s="59">
        <v>0</v>
      </c>
      <c r="X707" s="59">
        <v>400022</v>
      </c>
      <c r="Y707" s="59">
        <v>400022</v>
      </c>
      <c r="Z707" s="59">
        <v>400022</v>
      </c>
      <c r="AA707" s="59">
        <v>200011</v>
      </c>
      <c r="AB707" s="59">
        <v>200011</v>
      </c>
      <c r="AC707" s="59">
        <v>200011</v>
      </c>
      <c r="AD707" s="59">
        <v>0</v>
      </c>
      <c r="AE707" s="403">
        <v>0</v>
      </c>
      <c r="AF707" s="59">
        <v>0</v>
      </c>
      <c r="AG707" s="59">
        <v>0</v>
      </c>
      <c r="AH707" s="59">
        <v>0</v>
      </c>
      <c r="AI707" s="59">
        <v>0</v>
      </c>
      <c r="AJ707" s="59">
        <v>1046102</v>
      </c>
      <c r="AK707" s="59">
        <v>1046102</v>
      </c>
      <c r="AL707" s="59">
        <v>1046102</v>
      </c>
      <c r="AM707" s="59">
        <v>523051</v>
      </c>
      <c r="AN707" s="59">
        <v>523051</v>
      </c>
      <c r="AO707" s="59">
        <v>523051</v>
      </c>
      <c r="AP707" s="404">
        <v>523051</v>
      </c>
      <c r="AQ707" s="397"/>
    </row>
    <row r="708" spans="1:43" outlineLevel="3">
      <c r="A708" s="46" t="s">
        <v>3282</v>
      </c>
      <c r="B708" s="47" t="s">
        <v>3283</v>
      </c>
      <c r="C708" s="48" t="s">
        <v>3284</v>
      </c>
      <c r="D708" s="49"/>
      <c r="E708" s="50"/>
      <c r="F708" s="397">
        <v>100763.83</v>
      </c>
      <c r="G708" s="397">
        <v>264458.40000000002</v>
      </c>
      <c r="H708" s="59">
        <v>-163694.57</v>
      </c>
      <c r="I708" s="398">
        <v>-0.61898041431090856</v>
      </c>
      <c r="J708" s="398"/>
      <c r="K708" s="399"/>
      <c r="L708" s="400">
        <v>264458.40000000002</v>
      </c>
      <c r="M708" s="401">
        <v>-163694.57</v>
      </c>
      <c r="N708" s="402"/>
      <c r="O708" s="400">
        <v>100763.83</v>
      </c>
      <c r="P708" s="401">
        <v>0</v>
      </c>
      <c r="R708" s="403">
        <v>264458.40000000002</v>
      </c>
      <c r="S708" s="403">
        <v>264458.40000000002</v>
      </c>
      <c r="T708" s="59">
        <v>264458.40000000002</v>
      </c>
      <c r="U708" s="59">
        <v>264458.40000000002</v>
      </c>
      <c r="V708" s="59">
        <v>264458.40000000002</v>
      </c>
      <c r="W708" s="59">
        <v>264458.40000000002</v>
      </c>
      <c r="X708" s="59">
        <v>264458.40000000002</v>
      </c>
      <c r="Y708" s="59">
        <v>264458.40000000002</v>
      </c>
      <c r="Z708" s="59">
        <v>264458.40000000002</v>
      </c>
      <c r="AA708" s="59">
        <v>264458.40000000002</v>
      </c>
      <c r="AB708" s="59">
        <v>264458.40000000002</v>
      </c>
      <c r="AC708" s="59">
        <v>264458.40000000002</v>
      </c>
      <c r="AD708" s="59">
        <v>264458.40000000002</v>
      </c>
      <c r="AE708" s="403">
        <v>264458.40000000002</v>
      </c>
      <c r="AF708" s="59">
        <v>264458.40000000002</v>
      </c>
      <c r="AG708" s="59">
        <v>264458.40000000002</v>
      </c>
      <c r="AH708" s="59">
        <v>264458.40000000002</v>
      </c>
      <c r="AI708" s="59">
        <v>240702.63</v>
      </c>
      <c r="AJ708" s="59">
        <v>240702.63</v>
      </c>
      <c r="AK708" s="59">
        <v>240702.63</v>
      </c>
      <c r="AL708" s="59">
        <v>240702.63</v>
      </c>
      <c r="AM708" s="59">
        <v>100763.83</v>
      </c>
      <c r="AN708" s="59">
        <v>100763.83</v>
      </c>
      <c r="AO708" s="59">
        <v>100763.83</v>
      </c>
      <c r="AP708" s="404">
        <v>100763.83</v>
      </c>
      <c r="AQ708" s="397"/>
    </row>
    <row r="709" spans="1:43" outlineLevel="3">
      <c r="A709" s="46" t="s">
        <v>3285</v>
      </c>
      <c r="B709" s="47" t="s">
        <v>3286</v>
      </c>
      <c r="C709" s="48" t="s">
        <v>3287</v>
      </c>
      <c r="D709" s="49"/>
      <c r="E709" s="50"/>
      <c r="F709" s="397">
        <v>0</v>
      </c>
      <c r="G709" s="397">
        <v>0</v>
      </c>
      <c r="H709" s="59">
        <v>0</v>
      </c>
      <c r="I709" s="398">
        <v>0</v>
      </c>
      <c r="J709" s="398"/>
      <c r="K709" s="399"/>
      <c r="L709" s="400">
        <v>0</v>
      </c>
      <c r="M709" s="401">
        <v>0</v>
      </c>
      <c r="N709" s="402"/>
      <c r="O709" s="400">
        <v>0</v>
      </c>
      <c r="P709" s="401">
        <v>0</v>
      </c>
      <c r="R709" s="403">
        <v>2300434.65</v>
      </c>
      <c r="S709" s="403">
        <v>2277655.73</v>
      </c>
      <c r="T709" s="59">
        <v>2277655.73</v>
      </c>
      <c r="U709" s="59">
        <v>2277655.73</v>
      </c>
      <c r="V709" s="59">
        <v>2266738.52</v>
      </c>
      <c r="W709" s="59">
        <v>2266738.52</v>
      </c>
      <c r="X709" s="59">
        <v>2266738.52</v>
      </c>
      <c r="Y709" s="59">
        <v>2266738.52</v>
      </c>
      <c r="Z709" s="59">
        <v>2266738.52</v>
      </c>
      <c r="AA709" s="59">
        <v>2266738.52</v>
      </c>
      <c r="AB709" s="59">
        <v>2266182.94</v>
      </c>
      <c r="AC709" s="59">
        <v>0</v>
      </c>
      <c r="AD709" s="59">
        <v>0</v>
      </c>
      <c r="AE709" s="403">
        <v>0</v>
      </c>
      <c r="AF709" s="59">
        <v>0</v>
      </c>
      <c r="AG709" s="59">
        <v>0</v>
      </c>
      <c r="AH709" s="59">
        <v>0</v>
      </c>
      <c r="AI709" s="59">
        <v>0</v>
      </c>
      <c r="AJ709" s="59">
        <v>0</v>
      </c>
      <c r="AK709" s="59">
        <v>0</v>
      </c>
      <c r="AL709" s="59">
        <v>0</v>
      </c>
      <c r="AM709" s="59">
        <v>0</v>
      </c>
      <c r="AN709" s="59">
        <v>0</v>
      </c>
      <c r="AO709" s="59">
        <v>0</v>
      </c>
      <c r="AP709" s="404">
        <v>0</v>
      </c>
      <c r="AQ709" s="397"/>
    </row>
    <row r="710" spans="1:43" outlineLevel="3">
      <c r="A710" s="46" t="s">
        <v>3288</v>
      </c>
      <c r="B710" s="47" t="s">
        <v>1528</v>
      </c>
      <c r="C710" s="48" t="s">
        <v>3289</v>
      </c>
      <c r="D710" s="49"/>
      <c r="E710" s="50"/>
      <c r="F710" s="397">
        <v>3654574.071</v>
      </c>
      <c r="G710" s="397">
        <v>4061752.8729999997</v>
      </c>
      <c r="H710" s="59">
        <v>-407178.80199999968</v>
      </c>
      <c r="I710" s="398">
        <v>-0.10024706444024954</v>
      </c>
      <c r="J710" s="398"/>
      <c r="K710" s="399"/>
      <c r="L710" s="400">
        <v>4649197.7410000004</v>
      </c>
      <c r="M710" s="401">
        <v>-994623.67000000039</v>
      </c>
      <c r="N710" s="402"/>
      <c r="O710" s="400">
        <v>3741944.3309999998</v>
      </c>
      <c r="P710" s="401">
        <v>-87370.259999999776</v>
      </c>
      <c r="R710" s="403">
        <v>7208648.3830000013</v>
      </c>
      <c r="S710" s="403">
        <v>5889526.7209999999</v>
      </c>
      <c r="T710" s="59">
        <v>6393218.2410000004</v>
      </c>
      <c r="U710" s="59">
        <v>6327328.6229999997</v>
      </c>
      <c r="V710" s="59">
        <v>6241037.0209999997</v>
      </c>
      <c r="W710" s="59">
        <v>6519502.8210000005</v>
      </c>
      <c r="X710" s="59">
        <v>7260525.1630000006</v>
      </c>
      <c r="Y710" s="59">
        <v>7123317.9309999999</v>
      </c>
      <c r="Z710" s="59">
        <v>6604248.6909999996</v>
      </c>
      <c r="AA710" s="59">
        <v>5992526.7230000002</v>
      </c>
      <c r="AB710" s="59">
        <v>6558294.4210000001</v>
      </c>
      <c r="AC710" s="59">
        <v>4649197.7410000004</v>
      </c>
      <c r="AD710" s="59">
        <v>4061752.8729999997</v>
      </c>
      <c r="AE710" s="403">
        <v>3023207.9809999997</v>
      </c>
      <c r="AF710" s="59">
        <v>2941211.111</v>
      </c>
      <c r="AG710" s="59">
        <v>3489075.6529999995</v>
      </c>
      <c r="AH710" s="59">
        <v>3296025.9509999999</v>
      </c>
      <c r="AI710" s="59">
        <v>2979168.6509999996</v>
      </c>
      <c r="AJ710" s="59">
        <v>4103887.3009999995</v>
      </c>
      <c r="AK710" s="59">
        <v>4250783.6209999993</v>
      </c>
      <c r="AL710" s="59">
        <v>4608734.1509999996</v>
      </c>
      <c r="AM710" s="59">
        <v>3863914.5729999999</v>
      </c>
      <c r="AN710" s="59">
        <v>3741944.3309999998</v>
      </c>
      <c r="AO710" s="59">
        <v>3654574.071</v>
      </c>
      <c r="AP710" s="404">
        <v>973072.01100000006</v>
      </c>
      <c r="AQ710" s="397"/>
    </row>
    <row r="711" spans="1:43" outlineLevel="3">
      <c r="A711" s="46"/>
      <c r="B711" s="47"/>
      <c r="C711" s="48"/>
      <c r="D711" s="49"/>
      <c r="E711" s="50"/>
      <c r="F711" s="397"/>
      <c r="G711" s="397"/>
      <c r="H711" s="59">
        <v>0</v>
      </c>
      <c r="I711" s="398">
        <v>0</v>
      </c>
      <c r="J711" s="398"/>
      <c r="K711" s="399"/>
      <c r="L711" s="400"/>
      <c r="M711" s="401">
        <v>0</v>
      </c>
      <c r="N711" s="402"/>
      <c r="O711" s="400"/>
      <c r="P711" s="401">
        <v>0</v>
      </c>
      <c r="R711" s="403"/>
      <c r="S711" s="403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403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404"/>
      <c r="AQ711" s="397"/>
    </row>
    <row r="712" spans="1:43" outlineLevel="3">
      <c r="A712" s="46" t="s">
        <v>3290</v>
      </c>
      <c r="B712" s="47" t="s">
        <v>3291</v>
      </c>
      <c r="C712" s="48" t="s">
        <v>3292</v>
      </c>
      <c r="D712" s="49"/>
      <c r="E712" s="50"/>
      <c r="F712" s="397">
        <v>0</v>
      </c>
      <c r="G712" s="397">
        <v>313289.14</v>
      </c>
      <c r="H712" s="59">
        <v>-313289.14</v>
      </c>
      <c r="I712" s="398" t="s">
        <v>157</v>
      </c>
      <c r="J712" s="398"/>
      <c r="K712" s="399"/>
      <c r="L712" s="400">
        <v>0</v>
      </c>
      <c r="M712" s="401">
        <v>0</v>
      </c>
      <c r="N712" s="402"/>
      <c r="O712" s="400">
        <v>0</v>
      </c>
      <c r="P712" s="401">
        <v>0</v>
      </c>
      <c r="R712" s="403">
        <v>222646.13</v>
      </c>
      <c r="S712" s="403">
        <v>0</v>
      </c>
      <c r="T712" s="59">
        <v>0</v>
      </c>
      <c r="U712" s="59">
        <v>3546453.02</v>
      </c>
      <c r="V712" s="59">
        <v>0</v>
      </c>
      <c r="W712" s="59">
        <v>0</v>
      </c>
      <c r="X712" s="59">
        <v>4558526.74</v>
      </c>
      <c r="Y712" s="59">
        <v>0</v>
      </c>
      <c r="Z712" s="59">
        <v>0</v>
      </c>
      <c r="AA712" s="59">
        <v>2554616.27</v>
      </c>
      <c r="AB712" s="59">
        <v>0</v>
      </c>
      <c r="AC712" s="59">
        <v>0</v>
      </c>
      <c r="AD712" s="59">
        <v>313289.14</v>
      </c>
      <c r="AE712" s="403">
        <v>0</v>
      </c>
      <c r="AF712" s="59">
        <v>0</v>
      </c>
      <c r="AG712" s="59">
        <v>0</v>
      </c>
      <c r="AH712" s="59">
        <v>0</v>
      </c>
      <c r="AI712" s="59">
        <v>0</v>
      </c>
      <c r="AJ712" s="59">
        <v>0</v>
      </c>
      <c r="AK712" s="59">
        <v>0</v>
      </c>
      <c r="AL712" s="59">
        <v>0</v>
      </c>
      <c r="AM712" s="59">
        <v>0</v>
      </c>
      <c r="AN712" s="59">
        <v>0</v>
      </c>
      <c r="AO712" s="59">
        <v>0</v>
      </c>
      <c r="AP712" s="404">
        <v>0</v>
      </c>
      <c r="AQ712" s="397"/>
    </row>
    <row r="713" spans="1:43" outlineLevel="3">
      <c r="A713" s="46" t="s">
        <v>3293</v>
      </c>
      <c r="B713" s="47" t="s">
        <v>3294</v>
      </c>
      <c r="C713" s="48" t="s">
        <v>3295</v>
      </c>
      <c r="D713" s="49"/>
      <c r="E713" s="50"/>
      <c r="F713" s="397">
        <v>4836111</v>
      </c>
      <c r="G713" s="397">
        <v>355857.26</v>
      </c>
      <c r="H713" s="59">
        <v>4480253.74</v>
      </c>
      <c r="I713" s="398" t="s">
        <v>157</v>
      </c>
      <c r="J713" s="398"/>
      <c r="K713" s="399"/>
      <c r="L713" s="400">
        <v>748898.70000000007</v>
      </c>
      <c r="M713" s="401">
        <v>4087212.3</v>
      </c>
      <c r="N713" s="402"/>
      <c r="O713" s="400">
        <v>1211604.18</v>
      </c>
      <c r="P713" s="401">
        <v>3624506.8200000003</v>
      </c>
      <c r="R713" s="403">
        <v>2071</v>
      </c>
      <c r="S713" s="403">
        <v>0</v>
      </c>
      <c r="T713" s="59">
        <v>0</v>
      </c>
      <c r="U713" s="59">
        <v>0</v>
      </c>
      <c r="V713" s="59">
        <v>0</v>
      </c>
      <c r="W713" s="59">
        <v>0</v>
      </c>
      <c r="X713" s="59">
        <v>226169.25</v>
      </c>
      <c r="Y713" s="59">
        <v>1501724.37</v>
      </c>
      <c r="Z713" s="59">
        <v>1219749.8500000001</v>
      </c>
      <c r="AA713" s="59">
        <v>509056.33</v>
      </c>
      <c r="AB713" s="59">
        <v>466945.56</v>
      </c>
      <c r="AC713" s="59">
        <v>748898.70000000007</v>
      </c>
      <c r="AD713" s="59">
        <v>355857.26</v>
      </c>
      <c r="AE713" s="403">
        <v>299027.41000000003</v>
      </c>
      <c r="AF713" s="59">
        <v>138014</v>
      </c>
      <c r="AG713" s="59">
        <v>120327</v>
      </c>
      <c r="AH713" s="59">
        <v>140697</v>
      </c>
      <c r="AI713" s="59">
        <v>156098</v>
      </c>
      <c r="AJ713" s="59">
        <v>162490</v>
      </c>
      <c r="AK713" s="59">
        <v>159686</v>
      </c>
      <c r="AL713" s="59">
        <v>110956</v>
      </c>
      <c r="AM713" s="59">
        <v>135801</v>
      </c>
      <c r="AN713" s="59">
        <v>1211604.18</v>
      </c>
      <c r="AO713" s="59">
        <v>4836111</v>
      </c>
      <c r="AP713" s="404">
        <v>0</v>
      </c>
      <c r="AQ713" s="397"/>
    </row>
    <row r="714" spans="1:43" outlineLevel="3">
      <c r="A714" s="46" t="s">
        <v>3296</v>
      </c>
      <c r="B714" s="47" t="s">
        <v>3297</v>
      </c>
      <c r="C714" s="48" t="s">
        <v>3298</v>
      </c>
      <c r="D714" s="49"/>
      <c r="E714" s="50"/>
      <c r="F714" s="397">
        <v>1324219.3900000001</v>
      </c>
      <c r="G714" s="397">
        <v>117554</v>
      </c>
      <c r="H714" s="59">
        <v>1206665.3900000001</v>
      </c>
      <c r="I714" s="398" t="s">
        <v>157</v>
      </c>
      <c r="J714" s="398"/>
      <c r="K714" s="399"/>
      <c r="L714" s="400">
        <v>570890</v>
      </c>
      <c r="M714" s="401">
        <v>753329.39000000013</v>
      </c>
      <c r="N714" s="402"/>
      <c r="O714" s="400">
        <v>1229235.93</v>
      </c>
      <c r="P714" s="401">
        <v>94983.460000000196</v>
      </c>
      <c r="R714" s="403">
        <v>152106</v>
      </c>
      <c r="S714" s="403">
        <v>0</v>
      </c>
      <c r="T714" s="59">
        <v>0</v>
      </c>
      <c r="U714" s="59">
        <v>0</v>
      </c>
      <c r="V714" s="59">
        <v>0</v>
      </c>
      <c r="W714" s="59">
        <v>0</v>
      </c>
      <c r="X714" s="59">
        <v>0</v>
      </c>
      <c r="Y714" s="59">
        <v>0</v>
      </c>
      <c r="Z714" s="59">
        <v>0</v>
      </c>
      <c r="AA714" s="59">
        <v>667521</v>
      </c>
      <c r="AB714" s="59">
        <v>547890</v>
      </c>
      <c r="AC714" s="59">
        <v>570890</v>
      </c>
      <c r="AD714" s="59">
        <v>117554</v>
      </c>
      <c r="AE714" s="403">
        <v>213352</v>
      </c>
      <c r="AF714" s="59">
        <v>1156558</v>
      </c>
      <c r="AG714" s="59">
        <v>1854680.98</v>
      </c>
      <c r="AH714" s="59">
        <v>1767821.98</v>
      </c>
      <c r="AI714" s="59">
        <v>1634955.98</v>
      </c>
      <c r="AJ714" s="59">
        <v>1550824.6600000001</v>
      </c>
      <c r="AK714" s="59">
        <v>1182016.8</v>
      </c>
      <c r="AL714" s="59">
        <v>974606.06</v>
      </c>
      <c r="AM714" s="59">
        <v>987564.94000000006</v>
      </c>
      <c r="AN714" s="59">
        <v>1229235.93</v>
      </c>
      <c r="AO714" s="59">
        <v>1324219.3900000001</v>
      </c>
      <c r="AP714" s="404">
        <v>1324219.3900000001</v>
      </c>
      <c r="AQ714" s="397"/>
    </row>
    <row r="715" spans="1:43" outlineLevel="3">
      <c r="A715" s="46" t="s">
        <v>3299</v>
      </c>
      <c r="B715" s="47" t="s">
        <v>3300</v>
      </c>
      <c r="C715" s="48" t="s">
        <v>3301</v>
      </c>
      <c r="D715" s="49"/>
      <c r="E715" s="50"/>
      <c r="F715" s="397">
        <v>1059472.9099999999</v>
      </c>
      <c r="G715" s="397">
        <v>474331.82</v>
      </c>
      <c r="H715" s="59">
        <v>585141.08999999985</v>
      </c>
      <c r="I715" s="398">
        <v>1.2336112934611889</v>
      </c>
      <c r="J715" s="398"/>
      <c r="K715" s="399"/>
      <c r="L715" s="400">
        <v>395537.16000000003</v>
      </c>
      <c r="M715" s="401">
        <v>663935.74999999988</v>
      </c>
      <c r="N715" s="402"/>
      <c r="O715" s="400">
        <v>998897.31</v>
      </c>
      <c r="P715" s="401">
        <v>60575.59999999986</v>
      </c>
      <c r="R715" s="403">
        <v>723134.06</v>
      </c>
      <c r="S715" s="403">
        <v>539952.24</v>
      </c>
      <c r="T715" s="59">
        <v>320146.3</v>
      </c>
      <c r="U715" s="59">
        <v>133205.08000000002</v>
      </c>
      <c r="V715" s="59">
        <v>-64655.85</v>
      </c>
      <c r="W715" s="59">
        <v>-75433.38</v>
      </c>
      <c r="X715" s="59">
        <v>792.89</v>
      </c>
      <c r="Y715" s="59">
        <v>82345.72</v>
      </c>
      <c r="Z715" s="59">
        <v>163806.78</v>
      </c>
      <c r="AA715" s="59">
        <v>245858.29</v>
      </c>
      <c r="AB715" s="59">
        <v>322378.91000000003</v>
      </c>
      <c r="AC715" s="59">
        <v>395537.16000000003</v>
      </c>
      <c r="AD715" s="59">
        <v>474331.82</v>
      </c>
      <c r="AE715" s="403">
        <v>255471</v>
      </c>
      <c r="AF715" s="59">
        <v>77872.509999999995</v>
      </c>
      <c r="AG715" s="59">
        <v>1866099.12</v>
      </c>
      <c r="AH715" s="59">
        <v>1463259.55</v>
      </c>
      <c r="AI715" s="59">
        <v>1273110.18</v>
      </c>
      <c r="AJ715" s="59">
        <v>1105831.49</v>
      </c>
      <c r="AK715" s="59">
        <v>1045785.94</v>
      </c>
      <c r="AL715" s="59">
        <v>1023006.55</v>
      </c>
      <c r="AM715" s="59">
        <v>1028227.07</v>
      </c>
      <c r="AN715" s="59">
        <v>998897.31</v>
      </c>
      <c r="AO715" s="59">
        <v>1059472.9099999999</v>
      </c>
      <c r="AP715" s="404">
        <v>1059722.3</v>
      </c>
      <c r="AQ715" s="397"/>
    </row>
    <row r="716" spans="1:43" outlineLevel="3">
      <c r="A716" s="46" t="s">
        <v>3302</v>
      </c>
      <c r="B716" s="47" t="s">
        <v>3303</v>
      </c>
      <c r="C716" s="48" t="s">
        <v>2412</v>
      </c>
      <c r="D716" s="49"/>
      <c r="E716" s="50"/>
      <c r="F716" s="397">
        <v>0</v>
      </c>
      <c r="G716" s="397">
        <v>0</v>
      </c>
      <c r="H716" s="59">
        <v>0</v>
      </c>
      <c r="I716" s="398">
        <v>0</v>
      </c>
      <c r="J716" s="398"/>
      <c r="K716" s="399"/>
      <c r="L716" s="400">
        <v>0</v>
      </c>
      <c r="M716" s="401">
        <v>0</v>
      </c>
      <c r="N716" s="402"/>
      <c r="O716" s="400">
        <v>0</v>
      </c>
      <c r="P716" s="401">
        <v>0</v>
      </c>
      <c r="R716" s="403">
        <v>315866.69</v>
      </c>
      <c r="S716" s="403">
        <v>490354.28</v>
      </c>
      <c r="T716" s="59">
        <v>604895.48</v>
      </c>
      <c r="U716" s="59">
        <v>385050.07</v>
      </c>
      <c r="V716" s="59">
        <v>174731.44</v>
      </c>
      <c r="W716" s="59">
        <v>200314.25</v>
      </c>
      <c r="X716" s="59">
        <v>0</v>
      </c>
      <c r="Y716" s="59">
        <v>79246.16</v>
      </c>
      <c r="Z716" s="59">
        <v>0</v>
      </c>
      <c r="AA716" s="59">
        <v>0</v>
      </c>
      <c r="AB716" s="59">
        <v>0</v>
      </c>
      <c r="AC716" s="59">
        <v>0</v>
      </c>
      <c r="AD716" s="59">
        <v>0</v>
      </c>
      <c r="AE716" s="403">
        <v>0</v>
      </c>
      <c r="AF716" s="59">
        <v>0</v>
      </c>
      <c r="AG716" s="59">
        <v>0</v>
      </c>
      <c r="AH716" s="59">
        <v>0</v>
      </c>
      <c r="AI716" s="59">
        <v>0</v>
      </c>
      <c r="AJ716" s="59">
        <v>0</v>
      </c>
      <c r="AK716" s="59">
        <v>128963.90000000001</v>
      </c>
      <c r="AL716" s="59">
        <v>0</v>
      </c>
      <c r="AM716" s="59">
        <v>0</v>
      </c>
      <c r="AN716" s="59">
        <v>0</v>
      </c>
      <c r="AO716" s="59">
        <v>0</v>
      </c>
      <c r="AP716" s="404">
        <v>0</v>
      </c>
      <c r="AQ716" s="397"/>
    </row>
    <row r="717" spans="1:43" outlineLevel="3">
      <c r="A717" s="46" t="s">
        <v>3304</v>
      </c>
      <c r="B717" s="47" t="s">
        <v>3305</v>
      </c>
      <c r="C717" s="48" t="s">
        <v>3306</v>
      </c>
      <c r="D717" s="49"/>
      <c r="E717" s="50"/>
      <c r="F717" s="397">
        <v>2698020.9380000001</v>
      </c>
      <c r="G717" s="397">
        <v>2636456.9180000001</v>
      </c>
      <c r="H717" s="59">
        <v>61564.020000000019</v>
      </c>
      <c r="I717" s="398">
        <v>2.3351043432449526E-2</v>
      </c>
      <c r="J717" s="398"/>
      <c r="K717" s="399"/>
      <c r="L717" s="400">
        <v>2679208.3480000002</v>
      </c>
      <c r="M717" s="401">
        <v>18812.589999999851</v>
      </c>
      <c r="N717" s="402"/>
      <c r="O717" s="400">
        <v>2752351.4580000001</v>
      </c>
      <c r="P717" s="401">
        <v>-54330.520000000019</v>
      </c>
      <c r="R717" s="403">
        <v>3149474.0780000002</v>
      </c>
      <c r="S717" s="403">
        <v>3106722.648</v>
      </c>
      <c r="T717" s="59">
        <v>3063971.2179999999</v>
      </c>
      <c r="U717" s="59">
        <v>3021219.7880000002</v>
      </c>
      <c r="V717" s="59">
        <v>2978468.358</v>
      </c>
      <c r="W717" s="59">
        <v>2935716.9279999998</v>
      </c>
      <c r="X717" s="59">
        <v>2892965.4980000001</v>
      </c>
      <c r="Y717" s="59">
        <v>2850214.068</v>
      </c>
      <c r="Z717" s="59">
        <v>2807462.6379999998</v>
      </c>
      <c r="AA717" s="59">
        <v>2764711.2080000001</v>
      </c>
      <c r="AB717" s="59">
        <v>2721959.7779999999</v>
      </c>
      <c r="AC717" s="59">
        <v>2679208.3480000002</v>
      </c>
      <c r="AD717" s="59">
        <v>2636456.9180000001</v>
      </c>
      <c r="AE717" s="403">
        <v>2592992.4980000001</v>
      </c>
      <c r="AF717" s="59">
        <v>2549528.0780000002</v>
      </c>
      <c r="AG717" s="59">
        <v>2506063.6680000001</v>
      </c>
      <c r="AH717" s="59">
        <v>3078334.5780000002</v>
      </c>
      <c r="AI717" s="59">
        <v>3024004.0580000002</v>
      </c>
      <c r="AJ717" s="59">
        <v>2969673.5380000002</v>
      </c>
      <c r="AK717" s="59">
        <v>2915343.0180000002</v>
      </c>
      <c r="AL717" s="59">
        <v>2861012.4980000001</v>
      </c>
      <c r="AM717" s="59">
        <v>2806681.9780000001</v>
      </c>
      <c r="AN717" s="59">
        <v>2752351.4580000001</v>
      </c>
      <c r="AO717" s="59">
        <v>2698020.9380000001</v>
      </c>
      <c r="AP717" s="404">
        <v>2698020.9380000001</v>
      </c>
      <c r="AQ717" s="397"/>
    </row>
    <row r="718" spans="1:43">
      <c r="A718" s="228" t="s">
        <v>3307</v>
      </c>
      <c r="B718" s="524" t="s">
        <v>3308</v>
      </c>
      <c r="C718" s="548" t="s">
        <v>3309</v>
      </c>
      <c r="D718" s="462"/>
      <c r="E718" s="567"/>
      <c r="F718" s="491">
        <v>2097759.92</v>
      </c>
      <c r="G718" s="491">
        <v>1332349.31</v>
      </c>
      <c r="H718" s="473">
        <v>765410.60999999987</v>
      </c>
      <c r="I718" s="144">
        <v>0.57448193522162727</v>
      </c>
      <c r="J718" s="568"/>
      <c r="K718" s="569"/>
      <c r="L718" s="492">
        <v>2379174.12</v>
      </c>
      <c r="M718" s="475">
        <v>-281414.20000000019</v>
      </c>
      <c r="N718" s="468"/>
      <c r="O718" s="492">
        <v>2097759.92</v>
      </c>
      <c r="P718" s="475">
        <v>0</v>
      </c>
      <c r="Q718" s="570"/>
      <c r="R718" s="469">
        <v>0</v>
      </c>
      <c r="S718" s="469">
        <v>0</v>
      </c>
      <c r="T718" s="232">
        <v>0</v>
      </c>
      <c r="U718" s="232">
        <v>0</v>
      </c>
      <c r="V718" s="232">
        <v>0</v>
      </c>
      <c r="W718" s="232">
        <v>847177.06</v>
      </c>
      <c r="X718" s="232">
        <v>1612243.23</v>
      </c>
      <c r="Y718" s="232">
        <v>2435546.59</v>
      </c>
      <c r="Z718" s="232">
        <v>3312779.07</v>
      </c>
      <c r="AA718" s="232">
        <v>3535797.48</v>
      </c>
      <c r="AB718" s="232">
        <v>2514095.17</v>
      </c>
      <c r="AC718" s="232">
        <v>2379174.12</v>
      </c>
      <c r="AD718" s="232">
        <v>1332349.31</v>
      </c>
      <c r="AE718" s="469">
        <v>1401565.81</v>
      </c>
      <c r="AF718" s="232">
        <v>1401565.81</v>
      </c>
      <c r="AG718" s="232">
        <v>2097759.92</v>
      </c>
      <c r="AH718" s="232">
        <v>2097759.92</v>
      </c>
      <c r="AI718" s="232">
        <v>2097759.92</v>
      </c>
      <c r="AJ718" s="232">
        <v>2097759.92</v>
      </c>
      <c r="AK718" s="232">
        <v>2097759.92</v>
      </c>
      <c r="AL718" s="232">
        <v>2097759.92</v>
      </c>
      <c r="AM718" s="232">
        <v>2097759.92</v>
      </c>
      <c r="AN718" s="232">
        <v>2097759.92</v>
      </c>
      <c r="AO718" s="232">
        <v>2097759.92</v>
      </c>
      <c r="AP718" s="470">
        <v>2097759.92</v>
      </c>
    </row>
    <row r="719" spans="1:43" outlineLevel="2">
      <c r="A719" s="228" t="s">
        <v>3310</v>
      </c>
      <c r="B719" s="524" t="s">
        <v>3311</v>
      </c>
      <c r="C719" s="548" t="s">
        <v>3312</v>
      </c>
      <c r="D719" s="462"/>
      <c r="E719" s="567"/>
      <c r="F719" s="491">
        <v>-11.33</v>
      </c>
      <c r="G719" s="491">
        <v>-11.33</v>
      </c>
      <c r="H719" s="473">
        <v>0</v>
      </c>
      <c r="I719" s="144">
        <v>0</v>
      </c>
      <c r="J719" s="568"/>
      <c r="K719" s="569"/>
      <c r="L719" s="492">
        <v>-11.33</v>
      </c>
      <c r="M719" s="475">
        <v>0</v>
      </c>
      <c r="N719" s="468"/>
      <c r="O719" s="492">
        <v>-11.33</v>
      </c>
      <c r="P719" s="475">
        <v>0</v>
      </c>
      <c r="Q719" s="570"/>
      <c r="R719" s="469">
        <v>-4.42</v>
      </c>
      <c r="S719" s="469">
        <v>-4.42</v>
      </c>
      <c r="T719" s="232">
        <v>-4.42</v>
      </c>
      <c r="U719" s="232">
        <v>-11.32</v>
      </c>
      <c r="V719" s="232">
        <v>-11.33</v>
      </c>
      <c r="W719" s="232">
        <v>-11.33</v>
      </c>
      <c r="X719" s="232">
        <v>-11.33</v>
      </c>
      <c r="Y719" s="232">
        <v>-11.33</v>
      </c>
      <c r="Z719" s="232">
        <v>-11.33</v>
      </c>
      <c r="AA719" s="232">
        <v>-11.33</v>
      </c>
      <c r="AB719" s="232">
        <v>-11.33</v>
      </c>
      <c r="AC719" s="232">
        <v>-11.33</v>
      </c>
      <c r="AD719" s="232">
        <v>-11.33</v>
      </c>
      <c r="AE719" s="469">
        <v>-11.33</v>
      </c>
      <c r="AF719" s="232">
        <v>-11.33</v>
      </c>
      <c r="AG719" s="232">
        <v>-11.33</v>
      </c>
      <c r="AH719" s="232">
        <v>-11.33</v>
      </c>
      <c r="AI719" s="232">
        <v>-11.33</v>
      </c>
      <c r="AJ719" s="232">
        <v>-11.33</v>
      </c>
      <c r="AK719" s="232">
        <v>-11.33</v>
      </c>
      <c r="AL719" s="232">
        <v>-11.33</v>
      </c>
      <c r="AM719" s="232">
        <v>-11.33</v>
      </c>
      <c r="AN719" s="232">
        <v>-11.33</v>
      </c>
      <c r="AO719" s="232">
        <v>-11.33</v>
      </c>
      <c r="AP719" s="470">
        <v>-11.33</v>
      </c>
    </row>
    <row r="720" spans="1:43">
      <c r="A720" s="228" t="s">
        <v>3313</v>
      </c>
      <c r="B720" s="524" t="s">
        <v>3314</v>
      </c>
      <c r="C720" s="548" t="s">
        <v>3315</v>
      </c>
      <c r="D720" s="462"/>
      <c r="E720" s="567"/>
      <c r="F720" s="491">
        <v>56638.97</v>
      </c>
      <c r="G720" s="491">
        <v>9479</v>
      </c>
      <c r="H720" s="473">
        <v>47159.97</v>
      </c>
      <c r="I720" s="144">
        <v>4.9752051904209305</v>
      </c>
      <c r="J720" s="568"/>
      <c r="K720" s="569"/>
      <c r="L720" s="492">
        <v>20420.939999999999</v>
      </c>
      <c r="M720" s="475">
        <v>36218.03</v>
      </c>
      <c r="N720" s="468"/>
      <c r="O720" s="492">
        <v>49651.590000000004</v>
      </c>
      <c r="P720" s="475">
        <v>6987.3799999999974</v>
      </c>
      <c r="Q720" s="570"/>
      <c r="R720" s="469">
        <v>114249.7</v>
      </c>
      <c r="S720" s="469">
        <v>8848.2800000000007</v>
      </c>
      <c r="T720" s="232">
        <v>16484.25</v>
      </c>
      <c r="U720" s="232">
        <v>27514.170000000002</v>
      </c>
      <c r="V720" s="232">
        <v>22811.510000000002</v>
      </c>
      <c r="W720" s="232">
        <v>31009.43</v>
      </c>
      <c r="X720" s="232">
        <v>39915.31</v>
      </c>
      <c r="Y720" s="232">
        <v>39198.230000000003</v>
      </c>
      <c r="Z720" s="232">
        <v>48653.270000000004</v>
      </c>
      <c r="AA720" s="232">
        <v>41661.700000000004</v>
      </c>
      <c r="AB720" s="232">
        <v>37024.629999999997</v>
      </c>
      <c r="AC720" s="232">
        <v>20420.939999999999</v>
      </c>
      <c r="AD720" s="232">
        <v>9479</v>
      </c>
      <c r="AE720" s="469">
        <v>52961.14</v>
      </c>
      <c r="AF720" s="232">
        <v>26011.9</v>
      </c>
      <c r="AG720" s="232">
        <v>37536.410000000003</v>
      </c>
      <c r="AH720" s="232">
        <v>66657.36</v>
      </c>
      <c r="AI720" s="232">
        <v>68111.05</v>
      </c>
      <c r="AJ720" s="232">
        <v>68042.52</v>
      </c>
      <c r="AK720" s="232">
        <v>65296.630000000005</v>
      </c>
      <c r="AL720" s="232">
        <v>70721.400000000009</v>
      </c>
      <c r="AM720" s="232">
        <v>55674.92</v>
      </c>
      <c r="AN720" s="232">
        <v>49651.590000000004</v>
      </c>
      <c r="AO720" s="232">
        <v>56638.97</v>
      </c>
      <c r="AP720" s="470">
        <v>56638.97</v>
      </c>
    </row>
    <row r="721" spans="1:43" outlineLevel="2">
      <c r="A721" s="228" t="s">
        <v>3316</v>
      </c>
      <c r="B721" s="524" t="s">
        <v>3317</v>
      </c>
      <c r="C721" s="548" t="s">
        <v>3318</v>
      </c>
      <c r="D721" s="462"/>
      <c r="E721" s="567"/>
      <c r="F721" s="491">
        <v>-2E-3</v>
      </c>
      <c r="G721" s="491">
        <v>-2E-3</v>
      </c>
      <c r="H721" s="473">
        <v>0</v>
      </c>
      <c r="I721" s="144">
        <v>0</v>
      </c>
      <c r="J721" s="568"/>
      <c r="K721" s="569"/>
      <c r="L721" s="492">
        <v>-2E-3</v>
      </c>
      <c r="M721" s="475">
        <v>0</v>
      </c>
      <c r="N721" s="468"/>
      <c r="O721" s="492">
        <v>-2E-3</v>
      </c>
      <c r="P721" s="475">
        <v>0</v>
      </c>
      <c r="Q721" s="570"/>
      <c r="R721" s="469">
        <v>1190327.858</v>
      </c>
      <c r="S721" s="469">
        <v>-2E-3</v>
      </c>
      <c r="T721" s="232">
        <v>-2017305.382</v>
      </c>
      <c r="U721" s="232">
        <v>-2E-3</v>
      </c>
      <c r="V721" s="232">
        <v>-2E-3</v>
      </c>
      <c r="W721" s="232">
        <v>-2E-3</v>
      </c>
      <c r="X721" s="232">
        <v>-2E-3</v>
      </c>
      <c r="Y721" s="232">
        <v>-2E-3</v>
      </c>
      <c r="Z721" s="232">
        <v>-2E-3</v>
      </c>
      <c r="AA721" s="232">
        <v>-2E-3</v>
      </c>
      <c r="AB721" s="232">
        <v>-2E-3</v>
      </c>
      <c r="AC721" s="232">
        <v>-2E-3</v>
      </c>
      <c r="AD721" s="232">
        <v>-2E-3</v>
      </c>
      <c r="AE721" s="469">
        <v>-2E-3</v>
      </c>
      <c r="AF721" s="232">
        <v>-2E-3</v>
      </c>
      <c r="AG721" s="232">
        <v>-2E-3</v>
      </c>
      <c r="AH721" s="232">
        <v>-2E-3</v>
      </c>
      <c r="AI721" s="232">
        <v>-2E-3</v>
      </c>
      <c r="AJ721" s="232">
        <v>-2E-3</v>
      </c>
      <c r="AK721" s="232">
        <v>-2E-3</v>
      </c>
      <c r="AL721" s="232">
        <v>-2E-3</v>
      </c>
      <c r="AM721" s="232">
        <v>-2E-3</v>
      </c>
      <c r="AN721" s="232">
        <v>-2E-3</v>
      </c>
      <c r="AO721" s="232">
        <v>-2E-3</v>
      </c>
      <c r="AP721" s="470">
        <v>-2E-3</v>
      </c>
    </row>
    <row r="722" spans="1:43" outlineLevel="3">
      <c r="A722" s="46" t="s">
        <v>3319</v>
      </c>
      <c r="B722" s="47" t="s">
        <v>3320</v>
      </c>
      <c r="C722" s="48" t="s">
        <v>3321</v>
      </c>
      <c r="D722" s="49"/>
      <c r="E722" s="50"/>
      <c r="F722" s="397">
        <v>206051983.18000001</v>
      </c>
      <c r="G722" s="397">
        <v>244040771.94999999</v>
      </c>
      <c r="H722" s="59">
        <v>-37988788.769999981</v>
      </c>
      <c r="I722" s="398">
        <v>-0.1556657457950644</v>
      </c>
      <c r="J722" s="398"/>
      <c r="K722" s="399"/>
      <c r="L722" s="400">
        <v>244161796.74000001</v>
      </c>
      <c r="M722" s="401">
        <v>-38109813.560000002</v>
      </c>
      <c r="N722" s="402"/>
      <c r="O722" s="400">
        <v>209517545.90000001</v>
      </c>
      <c r="P722" s="401">
        <v>-3465562.7199999988</v>
      </c>
      <c r="R722" s="403">
        <v>256239655.56999999</v>
      </c>
      <c r="S722" s="403">
        <v>256239655.56999999</v>
      </c>
      <c r="T722" s="59">
        <v>256239655.56999999</v>
      </c>
      <c r="U722" s="59">
        <v>253541083.16</v>
      </c>
      <c r="V722" s="59">
        <v>252538343.08000001</v>
      </c>
      <c r="W722" s="59">
        <v>251535603.75</v>
      </c>
      <c r="X722" s="59">
        <v>250532864.46000001</v>
      </c>
      <c r="Y722" s="59">
        <v>249530135.72</v>
      </c>
      <c r="Z722" s="59">
        <v>248527400.36000001</v>
      </c>
      <c r="AA722" s="59">
        <v>247109437.99000001</v>
      </c>
      <c r="AB722" s="59">
        <v>245518714.34</v>
      </c>
      <c r="AC722" s="59">
        <v>244161796.74000001</v>
      </c>
      <c r="AD722" s="59">
        <v>244040771.94999999</v>
      </c>
      <c r="AE722" s="403">
        <v>244040771.94999999</v>
      </c>
      <c r="AF722" s="59">
        <v>240564508.69</v>
      </c>
      <c r="AG722" s="59">
        <v>237088245.43000001</v>
      </c>
      <c r="AH722" s="59">
        <v>233611982.13999999</v>
      </c>
      <c r="AI722" s="59">
        <v>230135718.94999999</v>
      </c>
      <c r="AJ722" s="59">
        <v>226637356.71000001</v>
      </c>
      <c r="AK722" s="59">
        <v>223156675.56999999</v>
      </c>
      <c r="AL722" s="59">
        <v>219675994.33000001</v>
      </c>
      <c r="AM722" s="59">
        <v>216198320.77000001</v>
      </c>
      <c r="AN722" s="59">
        <v>209517545.90000001</v>
      </c>
      <c r="AO722" s="59">
        <v>206051983.18000001</v>
      </c>
      <c r="AP722" s="404">
        <v>206051983.18000001</v>
      </c>
      <c r="AQ722" s="397"/>
    </row>
    <row r="723" spans="1:43" outlineLevel="3">
      <c r="A723" s="46" t="s">
        <v>3322</v>
      </c>
      <c r="B723" s="47" t="s">
        <v>1530</v>
      </c>
      <c r="C723" s="48" t="s">
        <v>3323</v>
      </c>
      <c r="D723" s="49"/>
      <c r="E723" s="50"/>
      <c r="F723" s="397">
        <v>218124194.97600001</v>
      </c>
      <c r="G723" s="397">
        <v>249280078.06599998</v>
      </c>
      <c r="H723" s="59">
        <v>-31155883.089999974</v>
      </c>
      <c r="I723" s="398">
        <v>-0.12498344565565753</v>
      </c>
      <c r="J723" s="398"/>
      <c r="K723" s="399"/>
      <c r="L723" s="400">
        <v>250955914.676</v>
      </c>
      <c r="M723" s="401">
        <v>-32831719.699999988</v>
      </c>
      <c r="N723" s="402"/>
      <c r="O723" s="400">
        <v>217857034.956</v>
      </c>
      <c r="P723" s="401">
        <v>267160.02000001073</v>
      </c>
      <c r="R723" s="403">
        <v>262109526.66600001</v>
      </c>
      <c r="S723" s="403">
        <v>260385528.59599999</v>
      </c>
      <c r="T723" s="59">
        <v>258227843.016</v>
      </c>
      <c r="U723" s="59">
        <v>260654513.96599999</v>
      </c>
      <c r="V723" s="59">
        <v>255649687.206</v>
      </c>
      <c r="W723" s="59">
        <v>255474376.706</v>
      </c>
      <c r="X723" s="59">
        <v>259863466.046</v>
      </c>
      <c r="Y723" s="59">
        <v>256518399.52599999</v>
      </c>
      <c r="Z723" s="59">
        <v>256079840.63600001</v>
      </c>
      <c r="AA723" s="59">
        <v>257428648.93600002</v>
      </c>
      <c r="AB723" s="59">
        <v>252128997.05599999</v>
      </c>
      <c r="AC723" s="59">
        <v>250955914.676</v>
      </c>
      <c r="AD723" s="59">
        <v>249280078.06599998</v>
      </c>
      <c r="AE723" s="403">
        <v>248856130.47599998</v>
      </c>
      <c r="AF723" s="59">
        <v>245914047.65599999</v>
      </c>
      <c r="AG723" s="59">
        <v>245570701.19600001</v>
      </c>
      <c r="AH723" s="59">
        <v>242226501.19599998</v>
      </c>
      <c r="AI723" s="59">
        <v>238389746.80599999</v>
      </c>
      <c r="AJ723" s="59">
        <v>234591967.50600001</v>
      </c>
      <c r="AK723" s="59">
        <v>230751516.44599998</v>
      </c>
      <c r="AL723" s="59">
        <v>226814045.426</v>
      </c>
      <c r="AM723" s="59">
        <v>223310019.266</v>
      </c>
      <c r="AN723" s="59">
        <v>217857034.956</v>
      </c>
      <c r="AO723" s="59">
        <v>218124194.97600001</v>
      </c>
      <c r="AP723" s="404">
        <v>213288333.366</v>
      </c>
      <c r="AQ723" s="397"/>
    </row>
    <row r="724" spans="1:43">
      <c r="A724" s="228"/>
      <c r="B724" s="524"/>
      <c r="C724" s="548"/>
      <c r="D724" s="462"/>
      <c r="E724" s="567"/>
      <c r="F724" s="491"/>
      <c r="G724" s="491"/>
      <c r="H724" s="473">
        <v>0</v>
      </c>
      <c r="I724" s="144">
        <v>0</v>
      </c>
      <c r="J724" s="568"/>
      <c r="K724" s="569"/>
      <c r="L724" s="492"/>
      <c r="M724" s="475">
        <v>0</v>
      </c>
      <c r="N724" s="468"/>
      <c r="O724" s="492"/>
      <c r="P724" s="475">
        <v>0</v>
      </c>
      <c r="Q724" s="570"/>
      <c r="R724" s="469"/>
      <c r="S724" s="469"/>
      <c r="T724" s="232"/>
      <c r="U724" s="232"/>
      <c r="V724" s="232"/>
      <c r="W724" s="232"/>
      <c r="X724" s="232"/>
      <c r="Y724" s="232"/>
      <c r="Z724" s="232"/>
      <c r="AA724" s="232"/>
      <c r="AB724" s="232"/>
      <c r="AC724" s="232"/>
      <c r="AD724" s="232"/>
      <c r="AE724" s="469"/>
      <c r="AF724" s="232"/>
      <c r="AG724" s="232"/>
      <c r="AH724" s="232"/>
      <c r="AI724" s="232"/>
      <c r="AJ724" s="232"/>
      <c r="AK724" s="232"/>
      <c r="AL724" s="232"/>
      <c r="AM724" s="232"/>
      <c r="AN724" s="232"/>
      <c r="AO724" s="232"/>
      <c r="AP724" s="470"/>
    </row>
    <row r="725" spans="1:43" outlineLevel="2">
      <c r="A725" s="228" t="s">
        <v>3324</v>
      </c>
      <c r="B725" s="524" t="s">
        <v>1532</v>
      </c>
      <c r="C725" s="548" t="s">
        <v>3325</v>
      </c>
      <c r="D725" s="462"/>
      <c r="E725" s="567"/>
      <c r="F725" s="491">
        <v>0</v>
      </c>
      <c r="G725" s="491">
        <v>0</v>
      </c>
      <c r="H725" s="473">
        <v>0</v>
      </c>
      <c r="I725" s="144">
        <v>0</v>
      </c>
      <c r="J725" s="568"/>
      <c r="K725" s="569"/>
      <c r="L725" s="492">
        <v>0</v>
      </c>
      <c r="M725" s="475">
        <v>0</v>
      </c>
      <c r="N725" s="468"/>
      <c r="O725" s="492">
        <v>0</v>
      </c>
      <c r="P725" s="475">
        <v>0</v>
      </c>
      <c r="Q725" s="570"/>
      <c r="R725" s="469">
        <v>0</v>
      </c>
      <c r="S725" s="469">
        <v>0</v>
      </c>
      <c r="T725" s="232">
        <v>0</v>
      </c>
      <c r="U725" s="232">
        <v>0</v>
      </c>
      <c r="V725" s="232">
        <v>0</v>
      </c>
      <c r="W725" s="232">
        <v>0</v>
      </c>
      <c r="X725" s="232">
        <v>0</v>
      </c>
      <c r="Y725" s="232">
        <v>0</v>
      </c>
      <c r="Z725" s="232">
        <v>0</v>
      </c>
      <c r="AA725" s="232">
        <v>0</v>
      </c>
      <c r="AB725" s="232">
        <v>0</v>
      </c>
      <c r="AC725" s="232">
        <v>0</v>
      </c>
      <c r="AD725" s="232">
        <v>0</v>
      </c>
      <c r="AE725" s="469">
        <v>0</v>
      </c>
      <c r="AF725" s="232">
        <v>0</v>
      </c>
      <c r="AG725" s="232">
        <v>0</v>
      </c>
      <c r="AH725" s="232">
        <v>0</v>
      </c>
      <c r="AI725" s="232">
        <v>0</v>
      </c>
      <c r="AJ725" s="232">
        <v>0</v>
      </c>
      <c r="AK725" s="232">
        <v>0</v>
      </c>
      <c r="AL725" s="232">
        <v>0</v>
      </c>
      <c r="AM725" s="232">
        <v>0</v>
      </c>
      <c r="AN725" s="232">
        <v>0</v>
      </c>
      <c r="AO725" s="232">
        <v>0</v>
      </c>
      <c r="AP725" s="470">
        <v>0</v>
      </c>
    </row>
    <row r="726" spans="1:43" outlineLevel="3">
      <c r="A726" s="46"/>
      <c r="B726" s="47"/>
      <c r="C726" s="48"/>
      <c r="D726" s="49"/>
      <c r="E726" s="50"/>
      <c r="F726" s="397"/>
      <c r="G726" s="397"/>
      <c r="H726" s="59">
        <v>0</v>
      </c>
      <c r="I726" s="398">
        <v>0</v>
      </c>
      <c r="J726" s="398"/>
      <c r="K726" s="399"/>
      <c r="L726" s="400"/>
      <c r="M726" s="401">
        <v>0</v>
      </c>
      <c r="N726" s="402"/>
      <c r="O726" s="400"/>
      <c r="P726" s="401">
        <v>0</v>
      </c>
      <c r="R726" s="403"/>
      <c r="S726" s="403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403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404"/>
      <c r="AQ726" s="397"/>
    </row>
    <row r="727" spans="1:43" outlineLevel="3">
      <c r="A727" s="46" t="s">
        <v>3326</v>
      </c>
      <c r="B727" s="47" t="s">
        <v>3327</v>
      </c>
      <c r="C727" s="48" t="s">
        <v>3328</v>
      </c>
      <c r="D727" s="49"/>
      <c r="E727" s="50"/>
      <c r="F727" s="397">
        <v>45831155.549999997</v>
      </c>
      <c r="G727" s="397">
        <v>47839411.109999999</v>
      </c>
      <c r="H727" s="59">
        <v>-2008255.5600000024</v>
      </c>
      <c r="I727" s="398">
        <v>-4.197910286525687E-2</v>
      </c>
      <c r="J727" s="398"/>
      <c r="K727" s="399"/>
      <c r="L727" s="400">
        <v>48053957.789999999</v>
      </c>
      <c r="M727" s="401">
        <v>-2222802.2400000021</v>
      </c>
      <c r="N727" s="402"/>
      <c r="O727" s="400">
        <v>46013761.399999999</v>
      </c>
      <c r="P727" s="401">
        <v>-182605.85000000149</v>
      </c>
      <c r="R727" s="403">
        <v>51367232.520000003</v>
      </c>
      <c r="S727" s="403">
        <v>51367232.520000003</v>
      </c>
      <c r="T727" s="59">
        <v>51367232.520000003</v>
      </c>
      <c r="U727" s="59">
        <v>51008073.520000003</v>
      </c>
      <c r="V727" s="59">
        <v>50828493.520000003</v>
      </c>
      <c r="W727" s="59">
        <v>50648913.520000003</v>
      </c>
      <c r="X727" s="59">
        <v>50469139.270000003</v>
      </c>
      <c r="Y727" s="59">
        <v>48974942.210000001</v>
      </c>
      <c r="Z727" s="59">
        <v>48795324.32</v>
      </c>
      <c r="AA727" s="59">
        <v>48615706.439999998</v>
      </c>
      <c r="AB727" s="59">
        <v>48256536.670000002</v>
      </c>
      <c r="AC727" s="59">
        <v>48053957.789999999</v>
      </c>
      <c r="AD727" s="59">
        <v>47839411.109999999</v>
      </c>
      <c r="AE727" s="403">
        <v>47839411.109999999</v>
      </c>
      <c r="AF727" s="59">
        <v>47656533.240000002</v>
      </c>
      <c r="AG727" s="59">
        <v>47473655.380000003</v>
      </c>
      <c r="AH727" s="59">
        <v>47290777.350000001</v>
      </c>
      <c r="AI727" s="59">
        <v>47107899.5</v>
      </c>
      <c r="AJ727" s="59">
        <v>46925021.649999999</v>
      </c>
      <c r="AK727" s="59">
        <v>46742143.799999997</v>
      </c>
      <c r="AL727" s="59">
        <v>46559265.950000003</v>
      </c>
      <c r="AM727" s="59">
        <v>46378567.100000001</v>
      </c>
      <c r="AN727" s="59">
        <v>46013761.399999999</v>
      </c>
      <c r="AO727" s="59">
        <v>45831155.549999997</v>
      </c>
      <c r="AP727" s="404">
        <v>45831155.549999997</v>
      </c>
      <c r="AQ727" s="397"/>
    </row>
    <row r="728" spans="1:43" outlineLevel="3">
      <c r="A728" s="46" t="s">
        <v>3329</v>
      </c>
      <c r="B728" s="47" t="s">
        <v>3330</v>
      </c>
      <c r="C728" s="48" t="s">
        <v>3331</v>
      </c>
      <c r="D728" s="49"/>
      <c r="E728" s="50"/>
      <c r="F728" s="397">
        <v>-17151189.27</v>
      </c>
      <c r="G728" s="397">
        <v>-17694477.27</v>
      </c>
      <c r="H728" s="59">
        <v>543288</v>
      </c>
      <c r="I728" s="398">
        <v>3.0703817451624555E-2</v>
      </c>
      <c r="J728" s="398"/>
      <c r="K728" s="399"/>
      <c r="L728" s="400">
        <v>-17775845.27</v>
      </c>
      <c r="M728" s="401">
        <v>624656</v>
      </c>
      <c r="N728" s="402"/>
      <c r="O728" s="400">
        <v>-17200616.27</v>
      </c>
      <c r="P728" s="401">
        <v>49427</v>
      </c>
      <c r="R728" s="403">
        <v>-19624152.27</v>
      </c>
      <c r="S728" s="403">
        <v>-19624152.27</v>
      </c>
      <c r="T728" s="59">
        <v>-19624152.27</v>
      </c>
      <c r="U728" s="59">
        <v>-19531273.27</v>
      </c>
      <c r="V728" s="59">
        <v>-19484833.27</v>
      </c>
      <c r="W728" s="59">
        <v>-19438393.27</v>
      </c>
      <c r="X728" s="59">
        <v>-19391953.27</v>
      </c>
      <c r="Y728" s="59">
        <v>-18030935.27</v>
      </c>
      <c r="Z728" s="59">
        <v>-17984496.27</v>
      </c>
      <c r="AA728" s="59">
        <v>-17938057.27</v>
      </c>
      <c r="AB728" s="59">
        <v>-17845245.27</v>
      </c>
      <c r="AC728" s="59">
        <v>-17775845.27</v>
      </c>
      <c r="AD728" s="59">
        <v>-17694477.27</v>
      </c>
      <c r="AE728" s="403">
        <v>-17694477.27</v>
      </c>
      <c r="AF728" s="59">
        <v>-17644778.27</v>
      </c>
      <c r="AG728" s="59">
        <v>-17595079.27</v>
      </c>
      <c r="AH728" s="59">
        <v>-17545380.27</v>
      </c>
      <c r="AI728" s="59">
        <v>-17495681.27</v>
      </c>
      <c r="AJ728" s="59">
        <v>-17445982.27</v>
      </c>
      <c r="AK728" s="59">
        <v>-17396283.27</v>
      </c>
      <c r="AL728" s="59">
        <v>-17346584.27</v>
      </c>
      <c r="AM728" s="59">
        <v>-17299064.27</v>
      </c>
      <c r="AN728" s="59">
        <v>-17200616.27</v>
      </c>
      <c r="AO728" s="59">
        <v>-17151189.27</v>
      </c>
      <c r="AP728" s="404">
        <v>-17151189.27</v>
      </c>
      <c r="AQ728" s="397"/>
    </row>
    <row r="729" spans="1:43">
      <c r="A729" s="228" t="s">
        <v>3332</v>
      </c>
      <c r="B729" s="524" t="s">
        <v>1544</v>
      </c>
      <c r="C729" s="548" t="s">
        <v>3333</v>
      </c>
      <c r="D729" s="462"/>
      <c r="E729" s="567"/>
      <c r="F729" s="491">
        <v>28679966.279999997</v>
      </c>
      <c r="G729" s="491">
        <v>30144933.84</v>
      </c>
      <c r="H729" s="473">
        <v>-1464967.5600000024</v>
      </c>
      <c r="I729" s="144">
        <v>-4.8597471395213462E-2</v>
      </c>
      <c r="J729" s="568"/>
      <c r="K729" s="569"/>
      <c r="L729" s="492">
        <v>30278112.52</v>
      </c>
      <c r="M729" s="475">
        <v>-1598146.2400000021</v>
      </c>
      <c r="N729" s="468"/>
      <c r="O729" s="492">
        <v>28813145.129999999</v>
      </c>
      <c r="P729" s="475">
        <v>-133178.85000000149</v>
      </c>
      <c r="Q729" s="570"/>
      <c r="R729" s="469">
        <v>31743080.250000004</v>
      </c>
      <c r="S729" s="469">
        <v>31743080.250000004</v>
      </c>
      <c r="T729" s="232">
        <v>31743080.250000004</v>
      </c>
      <c r="U729" s="232">
        <v>31476800.250000004</v>
      </c>
      <c r="V729" s="232">
        <v>31343660.250000004</v>
      </c>
      <c r="W729" s="232">
        <v>31210520.250000004</v>
      </c>
      <c r="X729" s="232">
        <v>31077186.000000004</v>
      </c>
      <c r="Y729" s="232">
        <v>30944006.940000001</v>
      </c>
      <c r="Z729" s="232">
        <v>30810828.050000001</v>
      </c>
      <c r="AA729" s="232">
        <v>30677649.169999998</v>
      </c>
      <c r="AB729" s="232">
        <v>30411291.400000002</v>
      </c>
      <c r="AC729" s="232">
        <v>30278112.52</v>
      </c>
      <c r="AD729" s="232">
        <v>30144933.84</v>
      </c>
      <c r="AE729" s="469">
        <v>30144933.84</v>
      </c>
      <c r="AF729" s="232">
        <v>30011754.970000003</v>
      </c>
      <c r="AG729" s="232">
        <v>29878576.110000003</v>
      </c>
      <c r="AH729" s="232">
        <v>29745397.080000002</v>
      </c>
      <c r="AI729" s="232">
        <v>29612218.23</v>
      </c>
      <c r="AJ729" s="232">
        <v>29479039.379999999</v>
      </c>
      <c r="AK729" s="232">
        <v>29345860.529999997</v>
      </c>
      <c r="AL729" s="232">
        <v>29212681.680000003</v>
      </c>
      <c r="AM729" s="232">
        <v>29079502.830000002</v>
      </c>
      <c r="AN729" s="232">
        <v>28813145.129999999</v>
      </c>
      <c r="AO729" s="232">
        <v>28679966.279999997</v>
      </c>
      <c r="AP729" s="470">
        <v>28679966.279999997</v>
      </c>
    </row>
    <row r="730" spans="1:43" outlineLevel="2">
      <c r="A730" s="228"/>
      <c r="B730" s="524"/>
      <c r="C730" s="548"/>
      <c r="D730" s="462"/>
      <c r="E730" s="567"/>
      <c r="F730" s="491"/>
      <c r="G730" s="491"/>
      <c r="H730" s="473">
        <v>0</v>
      </c>
      <c r="I730" s="144">
        <v>0</v>
      </c>
      <c r="J730" s="568"/>
      <c r="K730" s="569"/>
      <c r="L730" s="492"/>
      <c r="M730" s="475">
        <v>0</v>
      </c>
      <c r="N730" s="468"/>
      <c r="O730" s="492"/>
      <c r="P730" s="475">
        <v>0</v>
      </c>
      <c r="Q730" s="570"/>
      <c r="R730" s="469"/>
      <c r="S730" s="469"/>
      <c r="T730" s="232"/>
      <c r="U730" s="232"/>
      <c r="V730" s="232"/>
      <c r="W730" s="232"/>
      <c r="X730" s="232"/>
      <c r="Y730" s="232"/>
      <c r="Z730" s="232"/>
      <c r="AA730" s="232"/>
      <c r="AB730" s="232"/>
      <c r="AC730" s="232"/>
      <c r="AD730" s="232"/>
      <c r="AE730" s="469"/>
      <c r="AF730" s="232"/>
      <c r="AG730" s="232"/>
      <c r="AH730" s="232"/>
      <c r="AI730" s="232"/>
      <c r="AJ730" s="232"/>
      <c r="AK730" s="232"/>
      <c r="AL730" s="232"/>
      <c r="AM730" s="232"/>
      <c r="AN730" s="232"/>
      <c r="AO730" s="232"/>
      <c r="AP730" s="470"/>
    </row>
    <row r="731" spans="1:43" outlineLevel="3">
      <c r="A731" s="46" t="s">
        <v>3334</v>
      </c>
      <c r="B731" s="47" t="s">
        <v>3335</v>
      </c>
      <c r="C731" s="48" t="s">
        <v>3336</v>
      </c>
      <c r="D731" s="49"/>
      <c r="E731" s="50"/>
      <c r="F731" s="397">
        <v>360915768.52999997</v>
      </c>
      <c r="G731" s="397">
        <v>372208787.11000001</v>
      </c>
      <c r="H731" s="59">
        <v>-11293018.580000043</v>
      </c>
      <c r="I731" s="398">
        <v>-3.0340548023286142E-2</v>
      </c>
      <c r="J731" s="398"/>
      <c r="K731" s="399"/>
      <c r="L731" s="400">
        <v>370821309.41000003</v>
      </c>
      <c r="M731" s="401">
        <v>-9905540.8800000548</v>
      </c>
      <c r="N731" s="402"/>
      <c r="O731" s="400">
        <v>360030131.94</v>
      </c>
      <c r="P731" s="401">
        <v>885636.58999997377</v>
      </c>
      <c r="R731" s="403">
        <v>373067825.5</v>
      </c>
      <c r="S731" s="403">
        <v>373067825.5</v>
      </c>
      <c r="T731" s="59">
        <v>373067825.5</v>
      </c>
      <c r="U731" s="59">
        <v>372932406.87</v>
      </c>
      <c r="V731" s="59">
        <v>372627165.69</v>
      </c>
      <c r="W731" s="59">
        <v>372411976.89999998</v>
      </c>
      <c r="X731" s="59">
        <v>372056748.69999999</v>
      </c>
      <c r="Y731" s="59">
        <v>373059562.97000003</v>
      </c>
      <c r="Z731" s="59">
        <v>372929888.98000002</v>
      </c>
      <c r="AA731" s="59">
        <v>368813926.77999997</v>
      </c>
      <c r="AB731" s="59">
        <v>373570618.11000001</v>
      </c>
      <c r="AC731" s="59">
        <v>370821309.41000003</v>
      </c>
      <c r="AD731" s="59">
        <v>372208787.11000001</v>
      </c>
      <c r="AE731" s="403">
        <v>372208787.11000001</v>
      </c>
      <c r="AF731" s="59">
        <v>371107205.77999997</v>
      </c>
      <c r="AG731" s="59">
        <v>370067815.50999999</v>
      </c>
      <c r="AH731" s="59">
        <v>367738454.19999999</v>
      </c>
      <c r="AI731" s="59">
        <v>366266230.75</v>
      </c>
      <c r="AJ731" s="59">
        <v>364821626.19999999</v>
      </c>
      <c r="AK731" s="59">
        <v>363336969.26999998</v>
      </c>
      <c r="AL731" s="59">
        <v>361865342.82999998</v>
      </c>
      <c r="AM731" s="59">
        <v>360391048.68000001</v>
      </c>
      <c r="AN731" s="59">
        <v>360030131.94</v>
      </c>
      <c r="AO731" s="59">
        <v>360915768.52999997</v>
      </c>
      <c r="AP731" s="404">
        <v>360915768.52999997</v>
      </c>
      <c r="AQ731" s="397"/>
    </row>
    <row r="732" spans="1:43" outlineLevel="3">
      <c r="A732" s="46" t="s">
        <v>3337</v>
      </c>
      <c r="B732" s="47" t="s">
        <v>3338</v>
      </c>
      <c r="C732" s="48" t="s">
        <v>3339</v>
      </c>
      <c r="D732" s="49"/>
      <c r="E732" s="50"/>
      <c r="F732" s="397">
        <v>33387433.34</v>
      </c>
      <c r="G732" s="397">
        <v>32001136.079999998</v>
      </c>
      <c r="H732" s="59">
        <v>1386297.2600000016</v>
      </c>
      <c r="I732" s="398">
        <v>4.3320251397774803E-2</v>
      </c>
      <c r="J732" s="398"/>
      <c r="K732" s="399"/>
      <c r="L732" s="400">
        <v>31848466.899999999</v>
      </c>
      <c r="M732" s="401">
        <v>1538966.4400000013</v>
      </c>
      <c r="N732" s="402"/>
      <c r="O732" s="400">
        <v>33295340.489999998</v>
      </c>
      <c r="P732" s="401">
        <v>92092.85000000149</v>
      </c>
      <c r="R732" s="403">
        <v>31569369.550000001</v>
      </c>
      <c r="S732" s="403">
        <v>31569369.550000001</v>
      </c>
      <c r="T732" s="59">
        <v>31569369.550000001</v>
      </c>
      <c r="U732" s="59">
        <v>31466578.48</v>
      </c>
      <c r="V732" s="59">
        <v>31385290.969999999</v>
      </c>
      <c r="W732" s="59">
        <v>31591729.640000001</v>
      </c>
      <c r="X732" s="59">
        <v>31075843.489999998</v>
      </c>
      <c r="Y732" s="59">
        <v>31940313.23</v>
      </c>
      <c r="Z732" s="59">
        <v>31877309.75</v>
      </c>
      <c r="AA732" s="59">
        <v>32128731.690000001</v>
      </c>
      <c r="AB732" s="59">
        <v>31653649.640000001</v>
      </c>
      <c r="AC732" s="59">
        <v>31848466.899999999</v>
      </c>
      <c r="AD732" s="59">
        <v>32001136.079999998</v>
      </c>
      <c r="AE732" s="403">
        <v>32001136.079999998</v>
      </c>
      <c r="AF732" s="59">
        <v>32009489.5</v>
      </c>
      <c r="AG732" s="59">
        <v>32970399.109999999</v>
      </c>
      <c r="AH732" s="59">
        <v>32754208.18</v>
      </c>
      <c r="AI732" s="59">
        <v>32658075</v>
      </c>
      <c r="AJ732" s="59">
        <v>32741728.079999998</v>
      </c>
      <c r="AK732" s="59">
        <v>32838246.52</v>
      </c>
      <c r="AL732" s="59">
        <v>32828518.460000001</v>
      </c>
      <c r="AM732" s="59">
        <v>32934838.600000001</v>
      </c>
      <c r="AN732" s="59">
        <v>33295340.489999998</v>
      </c>
      <c r="AO732" s="59">
        <v>33387433.34</v>
      </c>
      <c r="AP732" s="404">
        <v>33387433.34</v>
      </c>
      <c r="AQ732" s="397"/>
    </row>
    <row r="733" spans="1:43" outlineLevel="3">
      <c r="A733" s="46" t="s">
        <v>3340</v>
      </c>
      <c r="B733" s="47" t="s">
        <v>3341</v>
      </c>
      <c r="C733" s="48" t="s">
        <v>3342</v>
      </c>
      <c r="D733" s="49"/>
      <c r="E733" s="50"/>
      <c r="F733" s="397">
        <v>-114543371.01000001</v>
      </c>
      <c r="G733" s="397">
        <v>-133140573.01000001</v>
      </c>
      <c r="H733" s="59">
        <v>18597202</v>
      </c>
      <c r="I733" s="398">
        <v>0.13968095209116449</v>
      </c>
      <c r="J733" s="398"/>
      <c r="K733" s="399"/>
      <c r="L733" s="400">
        <v>-133441346.01000001</v>
      </c>
      <c r="M733" s="401">
        <v>18897975</v>
      </c>
      <c r="N733" s="402"/>
      <c r="O733" s="400">
        <v>-116242941.01000001</v>
      </c>
      <c r="P733" s="401">
        <v>1699570</v>
      </c>
      <c r="R733" s="403">
        <v>-138826310.19999999</v>
      </c>
      <c r="S733" s="403">
        <v>-138826310.19999999</v>
      </c>
      <c r="T733" s="59">
        <v>-138826310.19999999</v>
      </c>
      <c r="U733" s="59">
        <v>-137465301.19999999</v>
      </c>
      <c r="V733" s="59">
        <v>-136784796.19999999</v>
      </c>
      <c r="W733" s="59">
        <v>-136104291.19999999</v>
      </c>
      <c r="X733" s="59">
        <v>-135423786.19999999</v>
      </c>
      <c r="Y733" s="59">
        <v>-135881877.00999999</v>
      </c>
      <c r="Z733" s="59">
        <v>-135201373.00999999</v>
      </c>
      <c r="AA733" s="59">
        <v>-134520869.00999999</v>
      </c>
      <c r="AB733" s="59">
        <v>-134252972.00999999</v>
      </c>
      <c r="AC733" s="59">
        <v>-133441346.01000001</v>
      </c>
      <c r="AD733" s="59">
        <v>-133140573.01000001</v>
      </c>
      <c r="AE733" s="403">
        <v>-133140573.01000001</v>
      </c>
      <c r="AF733" s="59">
        <v>-131432237.01000001</v>
      </c>
      <c r="AG733" s="59">
        <v>-129723901.01000001</v>
      </c>
      <c r="AH733" s="59">
        <v>-128015565.01000001</v>
      </c>
      <c r="AI733" s="59">
        <v>-126307229.01000001</v>
      </c>
      <c r="AJ733" s="59">
        <v>-124595231.01000001</v>
      </c>
      <c r="AK733" s="59">
        <v>-122886163.01000001</v>
      </c>
      <c r="AL733" s="59">
        <v>-121177095.01000001</v>
      </c>
      <c r="AM733" s="59">
        <v>-119477196.01000001</v>
      </c>
      <c r="AN733" s="59">
        <v>-116242941.01000001</v>
      </c>
      <c r="AO733" s="59">
        <v>-114543371.01000001</v>
      </c>
      <c r="AP733" s="404">
        <v>-114543371.01000001</v>
      </c>
      <c r="AQ733" s="397"/>
    </row>
    <row r="734" spans="1:43" outlineLevel="3">
      <c r="A734" s="46" t="s">
        <v>3343</v>
      </c>
      <c r="B734" s="47" t="s">
        <v>1556</v>
      </c>
      <c r="C734" s="48" t="s">
        <v>3344</v>
      </c>
      <c r="D734" s="49"/>
      <c r="E734" s="50"/>
      <c r="F734" s="397">
        <v>279759830.85999995</v>
      </c>
      <c r="G734" s="397">
        <v>271069350.18000001</v>
      </c>
      <c r="H734" s="59">
        <v>8690480.6799999475</v>
      </c>
      <c r="I734" s="398">
        <v>3.2059990088252874E-2</v>
      </c>
      <c r="J734" s="398"/>
      <c r="K734" s="399"/>
      <c r="L734" s="400">
        <v>269228430.30000001</v>
      </c>
      <c r="M734" s="401">
        <v>10531400.559999943</v>
      </c>
      <c r="N734" s="402"/>
      <c r="O734" s="400">
        <v>277082531.42000002</v>
      </c>
      <c r="P734" s="401">
        <v>2677299.439999938</v>
      </c>
      <c r="R734" s="403">
        <v>265810884.85000002</v>
      </c>
      <c r="S734" s="403">
        <v>265810884.85000002</v>
      </c>
      <c r="T734" s="59">
        <v>265810884.85000002</v>
      </c>
      <c r="U734" s="59">
        <v>266933684.15000004</v>
      </c>
      <c r="V734" s="59">
        <v>267227660.45999998</v>
      </c>
      <c r="W734" s="59">
        <v>267899415.33999997</v>
      </c>
      <c r="X734" s="59">
        <v>267708805.99000001</v>
      </c>
      <c r="Y734" s="59">
        <v>269117999.19000006</v>
      </c>
      <c r="Z734" s="59">
        <v>269605825.72000003</v>
      </c>
      <c r="AA734" s="59">
        <v>266421789.45999998</v>
      </c>
      <c r="AB734" s="59">
        <v>270971295.74000001</v>
      </c>
      <c r="AC734" s="59">
        <v>269228430.30000001</v>
      </c>
      <c r="AD734" s="59">
        <v>271069350.18000001</v>
      </c>
      <c r="AE734" s="403">
        <v>271069350.18000001</v>
      </c>
      <c r="AF734" s="59">
        <v>271684458.26999998</v>
      </c>
      <c r="AG734" s="59">
        <v>273314313.61000001</v>
      </c>
      <c r="AH734" s="59">
        <v>272477097.37</v>
      </c>
      <c r="AI734" s="59">
        <v>272617076.74000001</v>
      </c>
      <c r="AJ734" s="59">
        <v>272968123.26999998</v>
      </c>
      <c r="AK734" s="59">
        <v>273289052.77999997</v>
      </c>
      <c r="AL734" s="59">
        <v>273516766.27999997</v>
      </c>
      <c r="AM734" s="59">
        <v>273848691.27000004</v>
      </c>
      <c r="AN734" s="59">
        <v>277082531.42000002</v>
      </c>
      <c r="AO734" s="59">
        <v>279759830.85999995</v>
      </c>
      <c r="AP734" s="404">
        <v>279759830.85999995</v>
      </c>
      <c r="AQ734" s="397"/>
    </row>
    <row r="735" spans="1:43" outlineLevel="3">
      <c r="A735" s="46"/>
      <c r="B735" s="47"/>
      <c r="C735" s="48"/>
      <c r="D735" s="49"/>
      <c r="E735" s="50"/>
      <c r="F735" s="397"/>
      <c r="G735" s="397"/>
      <c r="H735" s="59">
        <v>0</v>
      </c>
      <c r="I735" s="398">
        <v>0</v>
      </c>
      <c r="J735" s="398"/>
      <c r="K735" s="399"/>
      <c r="L735" s="400"/>
      <c r="M735" s="401">
        <v>0</v>
      </c>
      <c r="N735" s="402"/>
      <c r="O735" s="400"/>
      <c r="P735" s="401">
        <v>0</v>
      </c>
      <c r="R735" s="403"/>
      <c r="S735" s="403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403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404"/>
      <c r="AQ735" s="397"/>
    </row>
    <row r="736" spans="1:43" outlineLevel="3">
      <c r="A736" s="46" t="s">
        <v>3345</v>
      </c>
      <c r="B736" s="47" t="s">
        <v>3346</v>
      </c>
      <c r="C736" s="48" t="s">
        <v>2652</v>
      </c>
      <c r="D736" s="49"/>
      <c r="E736" s="50"/>
      <c r="F736" s="397">
        <v>129089091.93000001</v>
      </c>
      <c r="G736" s="397">
        <v>126291706.37</v>
      </c>
      <c r="H736" s="59">
        <v>2797385.5600000024</v>
      </c>
      <c r="I736" s="398">
        <v>2.2150192125874293E-2</v>
      </c>
      <c r="J736" s="398"/>
      <c r="K736" s="399"/>
      <c r="L736" s="400">
        <v>124569668.33</v>
      </c>
      <c r="M736" s="401">
        <v>4519423.6000000089</v>
      </c>
      <c r="N736" s="402"/>
      <c r="O736" s="400">
        <v>127178776.05</v>
      </c>
      <c r="P736" s="401">
        <v>1910315.8800000101</v>
      </c>
      <c r="R736" s="403">
        <v>117509808.09999999</v>
      </c>
      <c r="S736" s="403">
        <v>117509808.09999999</v>
      </c>
      <c r="T736" s="59">
        <v>117509808.09999999</v>
      </c>
      <c r="U736" s="59">
        <v>117152536.13</v>
      </c>
      <c r="V736" s="59">
        <v>119365611.02</v>
      </c>
      <c r="W736" s="59">
        <v>119207355.52</v>
      </c>
      <c r="X736" s="59">
        <v>119676902.70999999</v>
      </c>
      <c r="Y736" s="59">
        <v>122018100.48</v>
      </c>
      <c r="Z736" s="59">
        <v>122142726.69</v>
      </c>
      <c r="AA736" s="59">
        <v>122847462.02</v>
      </c>
      <c r="AB736" s="59">
        <v>122760122.15000001</v>
      </c>
      <c r="AC736" s="59">
        <v>124569668.33</v>
      </c>
      <c r="AD736" s="59">
        <v>126291706.37</v>
      </c>
      <c r="AE736" s="403">
        <v>126291706.37</v>
      </c>
      <c r="AF736" s="59">
        <v>125422164.63</v>
      </c>
      <c r="AG736" s="59">
        <v>124539062.62</v>
      </c>
      <c r="AH736" s="59">
        <v>123800437.3</v>
      </c>
      <c r="AI736" s="59">
        <v>122931319.7</v>
      </c>
      <c r="AJ736" s="59">
        <v>121932707.78</v>
      </c>
      <c r="AK736" s="59">
        <v>121512625.89</v>
      </c>
      <c r="AL736" s="59">
        <v>129983126.94</v>
      </c>
      <c r="AM736" s="59">
        <v>129818981.23999999</v>
      </c>
      <c r="AN736" s="59">
        <v>127178776.05</v>
      </c>
      <c r="AO736" s="59">
        <v>129089091.93000001</v>
      </c>
      <c r="AP736" s="404">
        <v>129089091.93000001</v>
      </c>
      <c r="AQ736" s="397"/>
    </row>
    <row r="737" spans="1:43">
      <c r="A737" s="207" t="s">
        <v>3347</v>
      </c>
      <c r="B737" s="527" t="s">
        <v>3348</v>
      </c>
      <c r="C737" s="591" t="s">
        <v>3349</v>
      </c>
      <c r="D737" s="586"/>
      <c r="E737" s="571"/>
      <c r="F737" s="494">
        <v>2625072</v>
      </c>
      <c r="G737" s="494">
        <v>3040058</v>
      </c>
      <c r="H737" s="482">
        <v>-414986</v>
      </c>
      <c r="I737" s="177">
        <v>-0.13650594824177698</v>
      </c>
      <c r="J737" s="572"/>
      <c r="K737" s="573"/>
      <c r="L737" s="494">
        <v>3077777</v>
      </c>
      <c r="M737" s="485">
        <v>-452705</v>
      </c>
      <c r="N737" s="484"/>
      <c r="O737" s="494">
        <v>2662798</v>
      </c>
      <c r="P737" s="485">
        <v>-37726</v>
      </c>
      <c r="Q737" s="571"/>
      <c r="R737" s="486">
        <v>3492682</v>
      </c>
      <c r="S737" s="486">
        <v>3492682</v>
      </c>
      <c r="T737" s="482">
        <v>3492682</v>
      </c>
      <c r="U737" s="482">
        <v>3492682</v>
      </c>
      <c r="V737" s="482">
        <v>3379526</v>
      </c>
      <c r="W737" s="482">
        <v>3341808</v>
      </c>
      <c r="X737" s="482">
        <v>3304089</v>
      </c>
      <c r="Y737" s="482">
        <v>3266370</v>
      </c>
      <c r="Z737" s="482">
        <v>3228652</v>
      </c>
      <c r="AA737" s="482">
        <v>3190933</v>
      </c>
      <c r="AB737" s="482">
        <v>3115496</v>
      </c>
      <c r="AC737" s="482">
        <v>3077777</v>
      </c>
      <c r="AD737" s="482">
        <v>3040058</v>
      </c>
      <c r="AE737" s="486">
        <v>3040058</v>
      </c>
      <c r="AF737" s="482">
        <v>3002339</v>
      </c>
      <c r="AG737" s="482">
        <v>2964606</v>
      </c>
      <c r="AH737" s="482">
        <v>2926880</v>
      </c>
      <c r="AI737" s="482">
        <v>2889154</v>
      </c>
      <c r="AJ737" s="482">
        <v>2851428</v>
      </c>
      <c r="AK737" s="482">
        <v>2813702</v>
      </c>
      <c r="AL737" s="482">
        <v>2775976</v>
      </c>
      <c r="AM737" s="482">
        <v>2738250</v>
      </c>
      <c r="AN737" s="482">
        <v>2662798</v>
      </c>
      <c r="AO737" s="482">
        <v>2625072</v>
      </c>
      <c r="AP737" s="487">
        <v>2625072</v>
      </c>
    </row>
    <row r="738" spans="1:43" s="153" customFormat="1">
      <c r="A738" s="535" t="s">
        <v>3350</v>
      </c>
      <c r="B738" s="61" t="s">
        <v>3351</v>
      </c>
      <c r="C738" s="587" t="s">
        <v>3352</v>
      </c>
      <c r="D738" s="588"/>
      <c r="E738" s="574"/>
      <c r="F738" s="575">
        <v>95720.400000000009</v>
      </c>
      <c r="G738" s="575">
        <v>95720.400000000009</v>
      </c>
      <c r="H738" s="538">
        <v>0</v>
      </c>
      <c r="I738" s="189">
        <v>0</v>
      </c>
      <c r="J738" s="576"/>
      <c r="K738" s="577"/>
      <c r="L738" s="575">
        <v>95720.400000000009</v>
      </c>
      <c r="M738" s="541">
        <v>0</v>
      </c>
      <c r="N738" s="542"/>
      <c r="O738" s="575">
        <v>95720.400000000009</v>
      </c>
      <c r="P738" s="541">
        <v>0</v>
      </c>
      <c r="Q738" s="574"/>
      <c r="R738" s="543">
        <v>95720.400000000009</v>
      </c>
      <c r="S738" s="543">
        <v>95720.400000000009</v>
      </c>
      <c r="T738" s="244">
        <v>95720.400000000009</v>
      </c>
      <c r="U738" s="244">
        <v>95720.400000000009</v>
      </c>
      <c r="V738" s="244">
        <v>95720.400000000009</v>
      </c>
      <c r="W738" s="244">
        <v>95720.400000000009</v>
      </c>
      <c r="X738" s="244">
        <v>95720.400000000009</v>
      </c>
      <c r="Y738" s="244">
        <v>95720.400000000009</v>
      </c>
      <c r="Z738" s="244">
        <v>95720.400000000009</v>
      </c>
      <c r="AA738" s="244">
        <v>95720.400000000009</v>
      </c>
      <c r="AB738" s="244">
        <v>95720.400000000009</v>
      </c>
      <c r="AC738" s="244">
        <v>95720.400000000009</v>
      </c>
      <c r="AD738" s="244">
        <v>95720.400000000009</v>
      </c>
      <c r="AE738" s="543">
        <v>95720.400000000009</v>
      </c>
      <c r="AF738" s="244">
        <v>95720.400000000009</v>
      </c>
      <c r="AG738" s="244">
        <v>95720.400000000009</v>
      </c>
      <c r="AH738" s="244">
        <v>95720.400000000009</v>
      </c>
      <c r="AI738" s="244">
        <v>95720.400000000009</v>
      </c>
      <c r="AJ738" s="244">
        <v>95720.400000000009</v>
      </c>
      <c r="AK738" s="244">
        <v>95720.400000000009</v>
      </c>
      <c r="AL738" s="244">
        <v>95720.400000000009</v>
      </c>
      <c r="AM738" s="244">
        <v>95720.400000000009</v>
      </c>
      <c r="AN738" s="244">
        <v>95720.400000000009</v>
      </c>
      <c r="AO738" s="244">
        <v>95720.400000000009</v>
      </c>
      <c r="AP738" s="544">
        <v>95720.400000000009</v>
      </c>
    </row>
    <row r="739" spans="1:43" s="153" customFormat="1">
      <c r="A739" s="535" t="s">
        <v>3353</v>
      </c>
      <c r="B739" s="61" t="s">
        <v>3354</v>
      </c>
      <c r="C739" s="109" t="s">
        <v>3355</v>
      </c>
      <c r="D739" s="592"/>
      <c r="E739" s="593"/>
      <c r="F739" s="594">
        <v>27160100.969999999</v>
      </c>
      <c r="G739" s="594">
        <v>30764835.789999999</v>
      </c>
      <c r="H739" s="538">
        <v>-3604734.8200000003</v>
      </c>
      <c r="I739" s="189">
        <v>-0.11717061792904829</v>
      </c>
      <c r="J739" s="576"/>
      <c r="K739" s="577"/>
      <c r="L739" s="575">
        <v>30705504.43</v>
      </c>
      <c r="M739" s="541">
        <v>-3545403.4600000009</v>
      </c>
      <c r="N739" s="542"/>
      <c r="O739" s="575">
        <v>26912500.079999998</v>
      </c>
      <c r="P739" s="541">
        <v>247600.8900000006</v>
      </c>
      <c r="Q739" s="574"/>
      <c r="R739" s="543">
        <v>31757719.219999999</v>
      </c>
      <c r="S739" s="543">
        <v>31757719.219999999</v>
      </c>
      <c r="T739" s="244">
        <v>31757719.219999999</v>
      </c>
      <c r="U739" s="244">
        <v>31861871.73</v>
      </c>
      <c r="V739" s="244">
        <v>32133204.719999999</v>
      </c>
      <c r="W739" s="244">
        <v>32155306.940000001</v>
      </c>
      <c r="X739" s="244">
        <v>29649314.359999999</v>
      </c>
      <c r="Y739" s="244">
        <v>30114451.32</v>
      </c>
      <c r="Z739" s="244">
        <v>30153506.640000001</v>
      </c>
      <c r="AA739" s="244">
        <v>30370088.829999998</v>
      </c>
      <c r="AB739" s="244">
        <v>30439363.890000001</v>
      </c>
      <c r="AC739" s="244">
        <v>30705504.43</v>
      </c>
      <c r="AD739" s="244">
        <v>30764835.789999999</v>
      </c>
      <c r="AE739" s="543">
        <v>30764835.789999999</v>
      </c>
      <c r="AF739" s="244">
        <v>30817718.210000001</v>
      </c>
      <c r="AG739" s="244">
        <v>31171963.640000001</v>
      </c>
      <c r="AH739" s="244">
        <v>31159009.34</v>
      </c>
      <c r="AI739" s="244">
        <v>31146088.949999999</v>
      </c>
      <c r="AJ739" s="244">
        <v>26147395.359999999</v>
      </c>
      <c r="AK739" s="244">
        <v>31325114.260000002</v>
      </c>
      <c r="AL739" s="244">
        <v>31935347.829999998</v>
      </c>
      <c r="AM739" s="244">
        <v>26683914.059999999</v>
      </c>
      <c r="AN739" s="244">
        <v>26912500.079999998</v>
      </c>
      <c r="AO739" s="244">
        <v>27160100.969999999</v>
      </c>
      <c r="AP739" s="544">
        <v>27160100.969999999</v>
      </c>
    </row>
    <row r="740" spans="1:43">
      <c r="A740" s="60" t="s">
        <v>3356</v>
      </c>
      <c r="B740" s="60" t="s">
        <v>3357</v>
      </c>
      <c r="C740" s="109" t="s">
        <v>3358</v>
      </c>
      <c r="D740" s="462"/>
      <c r="E740" s="595"/>
      <c r="F740" s="596">
        <v>98400712.790000007</v>
      </c>
      <c r="G740" s="596">
        <v>117320923.38</v>
      </c>
      <c r="H740" s="473">
        <v>-18920210.589999989</v>
      </c>
      <c r="I740" s="144">
        <v>-0.16126885166695992</v>
      </c>
      <c r="J740" s="597"/>
      <c r="K740" s="598"/>
      <c r="L740" s="599">
        <v>117231645.38</v>
      </c>
      <c r="M740" s="475">
        <v>-18830932.589999989</v>
      </c>
      <c r="N740" s="542"/>
      <c r="O740" s="599">
        <v>97338233.790000007</v>
      </c>
      <c r="P740" s="475">
        <v>1062479</v>
      </c>
      <c r="Q740" s="188"/>
      <c r="R740" s="469">
        <v>111261340.38</v>
      </c>
      <c r="S740" s="469">
        <v>111261340.38</v>
      </c>
      <c r="T740" s="232">
        <v>111261340.38</v>
      </c>
      <c r="U740" s="232">
        <v>111887420.38</v>
      </c>
      <c r="V740" s="232">
        <v>113282377.38</v>
      </c>
      <c r="W740" s="232">
        <v>113126311.38</v>
      </c>
      <c r="X740" s="232">
        <v>113180173.38</v>
      </c>
      <c r="Y740" s="232">
        <v>114300845.38</v>
      </c>
      <c r="Z740" s="232">
        <v>114566574.38</v>
      </c>
      <c r="AA740" s="232">
        <v>115279662.38</v>
      </c>
      <c r="AB740" s="232">
        <v>116210913.38</v>
      </c>
      <c r="AC740" s="232">
        <v>117231645.38</v>
      </c>
      <c r="AD740" s="232">
        <v>117320923.38</v>
      </c>
      <c r="AE740" s="469">
        <v>117320923.38</v>
      </c>
      <c r="AF740" s="232">
        <v>117562170.38</v>
      </c>
      <c r="AG740" s="232">
        <v>118032712.38</v>
      </c>
      <c r="AH740" s="232">
        <v>118244684.38</v>
      </c>
      <c r="AI740" s="232">
        <v>118304846.38</v>
      </c>
      <c r="AJ740" s="232">
        <v>94395653.629999995</v>
      </c>
      <c r="AK740" s="232">
        <v>118929282.38</v>
      </c>
      <c r="AL740" s="232">
        <v>121847470.38</v>
      </c>
      <c r="AM740" s="232">
        <v>96706060.790000007</v>
      </c>
      <c r="AN740" s="232">
        <v>97338233.790000007</v>
      </c>
      <c r="AO740" s="232">
        <v>98400712.790000007</v>
      </c>
      <c r="AP740" s="470">
        <v>98400712.790000007</v>
      </c>
    </row>
    <row r="741" spans="1:43">
      <c r="A741" s="228" t="s">
        <v>3359</v>
      </c>
      <c r="B741" s="214" t="s">
        <v>3360</v>
      </c>
      <c r="C741" s="214" t="s">
        <v>3361</v>
      </c>
      <c r="D741" s="229"/>
      <c r="E741" s="230"/>
      <c r="F741" s="232">
        <v>-21564735.140000001</v>
      </c>
      <c r="G741" s="232">
        <v>-30679906.140000001</v>
      </c>
      <c r="H741" s="473">
        <v>9115171</v>
      </c>
      <c r="I741" s="144">
        <v>0.29710556995856574</v>
      </c>
      <c r="J741" s="555"/>
      <c r="K741" s="556"/>
      <c r="L741" s="473">
        <v>-30387782.140000001</v>
      </c>
      <c r="M741" s="475">
        <v>8823047</v>
      </c>
      <c r="N741" s="468"/>
      <c r="O741" s="473">
        <v>-22393387.140000001</v>
      </c>
      <c r="P741" s="475">
        <v>828652</v>
      </c>
      <c r="Q741" s="143"/>
      <c r="R741" s="469">
        <v>-34002544.170000002</v>
      </c>
      <c r="S741" s="469">
        <v>-34002544.170000002</v>
      </c>
      <c r="T741" s="232">
        <v>-34002544.170000002</v>
      </c>
      <c r="U741" s="232">
        <v>-33964782.170000002</v>
      </c>
      <c r="V741" s="232">
        <v>-33945900.170000002</v>
      </c>
      <c r="W741" s="232">
        <v>-33927018.170000002</v>
      </c>
      <c r="X741" s="232">
        <v>-31527966.93</v>
      </c>
      <c r="Y741" s="232">
        <v>-31685075.140000001</v>
      </c>
      <c r="Z741" s="232">
        <v>-31666194.140000001</v>
      </c>
      <c r="AA741" s="232">
        <v>-31647313.140000001</v>
      </c>
      <c r="AB741" s="232">
        <v>-30516017.140000001</v>
      </c>
      <c r="AC741" s="232">
        <v>-30387782.140000001</v>
      </c>
      <c r="AD741" s="232">
        <v>-30679906.140000001</v>
      </c>
      <c r="AE741" s="469">
        <v>-30679906.140000001</v>
      </c>
      <c r="AF741" s="232">
        <v>-29852333.140000001</v>
      </c>
      <c r="AG741" s="232">
        <v>-29024760.140000001</v>
      </c>
      <c r="AH741" s="232">
        <v>-28197187.140000001</v>
      </c>
      <c r="AI741" s="232">
        <v>-27369614.140000001</v>
      </c>
      <c r="AJ741" s="232">
        <v>-26529266.140000001</v>
      </c>
      <c r="AK741" s="232">
        <v>-25699139.140000001</v>
      </c>
      <c r="AL741" s="232">
        <v>-24869012.140000001</v>
      </c>
      <c r="AM741" s="232">
        <v>-24029774.140000001</v>
      </c>
      <c r="AN741" s="232">
        <v>-22393387.140000001</v>
      </c>
      <c r="AO741" s="232">
        <v>-21564735.140000001</v>
      </c>
      <c r="AP741" s="470">
        <v>-21564735.140000001</v>
      </c>
    </row>
    <row r="742" spans="1:43">
      <c r="A742" s="228" t="s">
        <v>3362</v>
      </c>
      <c r="B742" s="214" t="s">
        <v>1562</v>
      </c>
      <c r="C742" s="214" t="s">
        <v>3363</v>
      </c>
      <c r="D742" s="229"/>
      <c r="E742" s="230"/>
      <c r="F742" s="232">
        <v>235805962.95000005</v>
      </c>
      <c r="G742" s="232">
        <v>246833337.80000001</v>
      </c>
      <c r="H742" s="473">
        <v>-11027374.849999964</v>
      </c>
      <c r="I742" s="144">
        <v>-4.4675386835043497E-2</v>
      </c>
      <c r="L742" s="474">
        <v>245292533.39999998</v>
      </c>
      <c r="M742" s="600">
        <v>-9486570.4499999285</v>
      </c>
      <c r="N742" s="468"/>
      <c r="O742" s="474">
        <v>231794641.18000001</v>
      </c>
      <c r="P742" s="600">
        <v>4011321.7700000405</v>
      </c>
      <c r="R742" s="469">
        <v>230114725.93000001</v>
      </c>
      <c r="S742" s="469">
        <v>230114725.93000001</v>
      </c>
      <c r="T742" s="232">
        <v>230114725.93000001</v>
      </c>
      <c r="U742" s="232">
        <v>230525448.46999997</v>
      </c>
      <c r="V742" s="232">
        <v>234310539.34999996</v>
      </c>
      <c r="W742" s="232">
        <v>233999484.06999999</v>
      </c>
      <c r="X742" s="232">
        <v>234378232.91999999</v>
      </c>
      <c r="Y742" s="232">
        <v>238110412.44000006</v>
      </c>
      <c r="Z742" s="232">
        <v>238520985.97000003</v>
      </c>
      <c r="AA742" s="232">
        <v>240136553.49000001</v>
      </c>
      <c r="AB742" s="232">
        <v>242105598.68000001</v>
      </c>
      <c r="AC742" s="232">
        <v>245292533.39999998</v>
      </c>
      <c r="AD742" s="232">
        <v>246833337.80000001</v>
      </c>
      <c r="AE742" s="469">
        <v>246833337.80000001</v>
      </c>
      <c r="AF742" s="232">
        <v>247047779.48000002</v>
      </c>
      <c r="AG742" s="232">
        <v>247779304.90000004</v>
      </c>
      <c r="AH742" s="232">
        <v>248029544.27999997</v>
      </c>
      <c r="AI742" s="232">
        <v>247997515.29000002</v>
      </c>
      <c r="AJ742" s="232">
        <v>218893639.03000003</v>
      </c>
      <c r="AK742" s="232">
        <v>248977305.79000002</v>
      </c>
      <c r="AL742" s="232">
        <v>261768629.41000003</v>
      </c>
      <c r="AM742" s="232">
        <v>232013152.35000002</v>
      </c>
      <c r="AN742" s="232">
        <v>231794641.18000001</v>
      </c>
      <c r="AO742" s="232">
        <v>235805962.95000005</v>
      </c>
      <c r="AP742" s="470">
        <v>235805962.95000005</v>
      </c>
    </row>
    <row r="743" spans="1:43" s="606" customFormat="1" ht="15">
      <c r="A743" s="60"/>
      <c r="B743" s="235" t="s">
        <v>1565</v>
      </c>
      <c r="C743" s="60" t="s">
        <v>3364</v>
      </c>
      <c r="D743" s="60"/>
      <c r="E743" s="601"/>
      <c r="F743" s="602">
        <v>766187443.977</v>
      </c>
      <c r="G743" s="231">
        <v>801548879.08899999</v>
      </c>
      <c r="H743" s="602">
        <v>-35361435.111999989</v>
      </c>
      <c r="I743" s="214">
        <v>-4.4116380216500349E-2</v>
      </c>
      <c r="J743" s="78"/>
      <c r="K743" s="416"/>
      <c r="L743" s="474">
        <v>800563992.38699996</v>
      </c>
      <c r="M743" s="600">
        <v>-34376548.409999967</v>
      </c>
      <c r="N743" s="468"/>
      <c r="O743" s="474">
        <v>759453089.727</v>
      </c>
      <c r="P743" s="600">
        <v>6734354.25</v>
      </c>
      <c r="Q743" s="56"/>
      <c r="R743" s="603">
        <v>797148219.20900011</v>
      </c>
      <c r="S743" s="603">
        <v>794104840.35700011</v>
      </c>
      <c r="T743" s="604">
        <v>792450846.29700017</v>
      </c>
      <c r="U743" s="604">
        <v>796078943.4690001</v>
      </c>
      <c r="V743" s="604">
        <v>794933702.29699993</v>
      </c>
      <c r="W743" s="604">
        <v>795264417.19700003</v>
      </c>
      <c r="X743" s="604">
        <v>800448997.71899998</v>
      </c>
      <c r="Y743" s="604">
        <v>801974817.62700009</v>
      </c>
      <c r="Z743" s="604">
        <v>801782074.78700006</v>
      </c>
      <c r="AA743" s="604">
        <v>800817513.49900007</v>
      </c>
      <c r="AB743" s="604">
        <v>802335231.04699993</v>
      </c>
      <c r="AC743" s="604">
        <v>800563992.38699996</v>
      </c>
      <c r="AD743" s="604">
        <v>801548879.08899999</v>
      </c>
      <c r="AE743" s="603">
        <v>800085417.54699993</v>
      </c>
      <c r="AF743" s="604">
        <v>797757708.75699997</v>
      </c>
      <c r="AG743" s="604">
        <v>800190378.73900008</v>
      </c>
      <c r="AH743" s="604">
        <v>795933041.69700003</v>
      </c>
      <c r="AI743" s="604">
        <v>791759704.83699989</v>
      </c>
      <c r="AJ743" s="604">
        <v>760200685.60700011</v>
      </c>
      <c r="AK743" s="604">
        <v>786778548.28699994</v>
      </c>
      <c r="AL743" s="604">
        <v>796084549.65700006</v>
      </c>
      <c r="AM743" s="604">
        <v>762278972.99900007</v>
      </c>
      <c r="AN743" s="604">
        <v>759453089.727</v>
      </c>
      <c r="AO743" s="604">
        <v>766187443.977</v>
      </c>
      <c r="AP743" s="605">
        <v>758670080.30700004</v>
      </c>
    </row>
    <row r="744" spans="1:43" ht="15.75">
      <c r="A744" s="228"/>
      <c r="B744" s="214" t="s">
        <v>1568</v>
      </c>
      <c r="C744" s="607" t="s">
        <v>3365</v>
      </c>
      <c r="D744" s="229"/>
      <c r="E744" s="230"/>
      <c r="F744" s="608">
        <v>2983872859.0749998</v>
      </c>
      <c r="G744" s="608">
        <v>2899188315.1950006</v>
      </c>
      <c r="H744" s="609">
        <v>84684543.879999161</v>
      </c>
      <c r="I744" s="610">
        <v>2.9209742408299974E-2</v>
      </c>
      <c r="J744" s="611"/>
      <c r="K744" s="612"/>
      <c r="L744" s="611">
        <v>2855715043.2849998</v>
      </c>
      <c r="M744" s="613">
        <v>128157815.78999996</v>
      </c>
      <c r="N744" s="612"/>
      <c r="O744" s="611">
        <v>2944890718.0170002</v>
      </c>
      <c r="P744" s="613">
        <v>38982141.057999611</v>
      </c>
      <c r="Q744" s="609"/>
      <c r="R744" s="614">
        <v>2804751561.1180005</v>
      </c>
      <c r="S744" s="614">
        <v>2797607777.6469998</v>
      </c>
      <c r="T744" s="615">
        <v>2803751937.5830002</v>
      </c>
      <c r="U744" s="615">
        <v>2807232383.848</v>
      </c>
      <c r="V744" s="615">
        <v>2804681548.8219995</v>
      </c>
      <c r="W744" s="615">
        <v>2820764187.2839999</v>
      </c>
      <c r="X744" s="615">
        <v>2841376981.1279998</v>
      </c>
      <c r="Y744" s="615">
        <v>2843132848.3179998</v>
      </c>
      <c r="Z744" s="615">
        <v>2853167021.9130001</v>
      </c>
      <c r="AA744" s="615">
        <v>2852624046.3999996</v>
      </c>
      <c r="AB744" s="615">
        <v>2840612586.5209999</v>
      </c>
      <c r="AC744" s="615">
        <v>2855715043.2849998</v>
      </c>
      <c r="AD744" s="615">
        <v>2899188315.1950006</v>
      </c>
      <c r="AE744" s="614">
        <v>2901897707.987</v>
      </c>
      <c r="AF744" s="615">
        <v>2965768771.9160004</v>
      </c>
      <c r="AG744" s="615">
        <v>2962003493.1999998</v>
      </c>
      <c r="AH744" s="615">
        <v>2955070698.0260005</v>
      </c>
      <c r="AI744" s="615">
        <v>2959430141.1669993</v>
      </c>
      <c r="AJ744" s="615">
        <v>2933661129.0999994</v>
      </c>
      <c r="AK744" s="615">
        <v>2952447191.0669994</v>
      </c>
      <c r="AL744" s="615">
        <v>2964176816.4000001</v>
      </c>
      <c r="AM744" s="615">
        <v>2940474801.6490002</v>
      </c>
      <c r="AN744" s="615">
        <v>2944890718.0170002</v>
      </c>
      <c r="AO744" s="615">
        <v>2983872859.0749998</v>
      </c>
      <c r="AP744" s="616">
        <v>2908763180.1159997</v>
      </c>
      <c r="AQ744" s="609"/>
    </row>
    <row r="745" spans="1:43" outlineLevel="1">
      <c r="A745" s="228"/>
      <c r="B745" s="214"/>
      <c r="C745" s="214"/>
      <c r="D745" s="229"/>
      <c r="E745" s="230"/>
      <c r="F745" s="608"/>
      <c r="G745" s="617"/>
      <c r="H745" s="618"/>
      <c r="I745" s="619"/>
      <c r="J745" s="620"/>
      <c r="K745" s="621"/>
      <c r="L745" s="622"/>
      <c r="M745" s="623"/>
      <c r="N745" s="621"/>
      <c r="O745" s="622"/>
      <c r="P745" s="623"/>
      <c r="Q745" s="622"/>
      <c r="R745" s="624"/>
      <c r="S745" s="624"/>
      <c r="T745" s="608"/>
      <c r="U745" s="608"/>
      <c r="V745" s="608"/>
      <c r="W745" s="608"/>
      <c r="X745" s="608"/>
      <c r="Y745" s="608"/>
      <c r="Z745" s="608"/>
      <c r="AA745" s="608"/>
      <c r="AB745" s="608"/>
      <c r="AC745" s="608"/>
      <c r="AD745" s="608"/>
      <c r="AE745" s="624"/>
      <c r="AF745" s="608"/>
      <c r="AG745" s="608"/>
      <c r="AH745" s="608"/>
      <c r="AI745" s="608"/>
      <c r="AJ745" s="608"/>
      <c r="AK745" s="608"/>
      <c r="AL745" s="608"/>
      <c r="AM745" s="608"/>
      <c r="AN745" s="608"/>
      <c r="AO745" s="608"/>
      <c r="AP745" s="625"/>
      <c r="AQ745" s="609"/>
    </row>
    <row r="746" spans="1:43" outlineLevel="2">
      <c r="A746" s="228"/>
      <c r="B746" s="214"/>
      <c r="C746" s="626" t="s">
        <v>1620</v>
      </c>
      <c r="D746" s="229"/>
      <c r="E746" s="230"/>
      <c r="F746" s="627">
        <v>-9.9992752075195313E-3</v>
      </c>
      <c r="G746" s="617">
        <v>-1.0000228881835938E-2</v>
      </c>
      <c r="H746" s="618"/>
      <c r="I746" s="619"/>
      <c r="J746" s="620"/>
      <c r="K746" s="621"/>
      <c r="L746" s="622">
        <v>-1.0000228881835938E-2</v>
      </c>
      <c r="M746" s="623"/>
      <c r="N746" s="621"/>
      <c r="O746" s="622">
        <v>-1.0000228881835938E-2</v>
      </c>
      <c r="P746" s="623"/>
      <c r="Q746" s="622"/>
      <c r="R746" s="624">
        <v>-1.0000705718994141E-2</v>
      </c>
      <c r="S746" s="624">
        <v>-9.9997520446777344E-3</v>
      </c>
      <c r="T746" s="608">
        <v>-1.0000228881835938E-2</v>
      </c>
      <c r="U746" s="608">
        <v>-1.0000228881835938E-2</v>
      </c>
      <c r="V746" s="608">
        <v>-9.9992752075195313E-3</v>
      </c>
      <c r="W746" s="608">
        <v>-9.9997520446777344E-3</v>
      </c>
      <c r="X746" s="608">
        <v>-9.9997520446777344E-3</v>
      </c>
      <c r="Y746" s="608">
        <v>-9.9992752075195313E-3</v>
      </c>
      <c r="Z746" s="608">
        <v>-9.9997520446777344E-3</v>
      </c>
      <c r="AA746" s="608">
        <v>-9.9992752075195313E-3</v>
      </c>
      <c r="AB746" s="608">
        <v>-9.9997520446777344E-3</v>
      </c>
      <c r="AC746" s="608">
        <v>-1.0000228881835938E-2</v>
      </c>
      <c r="AD746" s="608">
        <v>-1.0000228881835938E-2</v>
      </c>
      <c r="AE746" s="624">
        <v>-9.9992752075195313E-3</v>
      </c>
      <c r="AF746" s="608">
        <v>-9.9992752075195313E-3</v>
      </c>
      <c r="AG746" s="608">
        <v>-9.9997520446777344E-3</v>
      </c>
      <c r="AH746" s="608">
        <v>-9.9997520446777344E-3</v>
      </c>
      <c r="AI746" s="608">
        <v>-9.9987983703613281E-3</v>
      </c>
      <c r="AJ746" s="608">
        <v>-9.9992752075195313E-3</v>
      </c>
      <c r="AK746" s="608">
        <v>-9.9997520446777344E-3</v>
      </c>
      <c r="AL746" s="608">
        <v>-9.9997520446777344E-3</v>
      </c>
      <c r="AM746" s="608">
        <v>-1.0000228881835938E-2</v>
      </c>
      <c r="AN746" s="608">
        <v>-1.0000228881835938E-2</v>
      </c>
      <c r="AO746" s="608">
        <v>-9.9992752075195313E-3</v>
      </c>
      <c r="AP746" s="625">
        <v>-9.9992752075195313E-3</v>
      </c>
      <c r="AQ746" s="609"/>
    </row>
    <row r="747" spans="1:43" outlineLevel="1">
      <c r="A747" s="228"/>
      <c r="B747" s="214"/>
      <c r="C747" s="214"/>
      <c r="D747" s="229"/>
      <c r="E747" s="230"/>
      <c r="F747" s="627"/>
      <c r="G747" s="617"/>
      <c r="H747" s="618"/>
      <c r="I747" s="619"/>
      <c r="J747" s="620"/>
      <c r="K747" s="621"/>
      <c r="L747" s="622"/>
      <c r="M747" s="623"/>
      <c r="N747" s="621"/>
      <c r="O747" s="622"/>
      <c r="P747" s="623"/>
      <c r="Q747" s="622"/>
      <c r="R747" s="624"/>
      <c r="S747" s="624"/>
      <c r="T747" s="608"/>
      <c r="U747" s="608"/>
      <c r="V747" s="608"/>
      <c r="W747" s="608"/>
      <c r="X747" s="608"/>
      <c r="Y747" s="608"/>
      <c r="Z747" s="608"/>
      <c r="AA747" s="608"/>
      <c r="AB747" s="608"/>
      <c r="AC747" s="608"/>
      <c r="AD747" s="608"/>
      <c r="AE747" s="624"/>
      <c r="AF747" s="608"/>
      <c r="AG747" s="608"/>
      <c r="AH747" s="608"/>
      <c r="AI747" s="608"/>
      <c r="AJ747" s="608"/>
      <c r="AK747" s="608"/>
      <c r="AL747" s="608"/>
      <c r="AM747" s="608"/>
      <c r="AN747" s="608"/>
      <c r="AO747" s="608"/>
      <c r="AP747" s="625"/>
      <c r="AQ747" s="609"/>
    </row>
    <row r="748" spans="1:43" outlineLevel="1">
      <c r="A748" s="228"/>
      <c r="B748" s="214"/>
      <c r="C748" s="214"/>
      <c r="D748" s="229"/>
      <c r="E748" s="230"/>
      <c r="F748" s="627"/>
      <c r="G748" s="617"/>
      <c r="H748" s="618"/>
      <c r="I748" s="619"/>
      <c r="J748" s="620"/>
      <c r="K748" s="621"/>
      <c r="L748" s="622"/>
      <c r="M748" s="623"/>
      <c r="N748" s="621"/>
      <c r="O748" s="622"/>
      <c r="P748" s="623"/>
      <c r="Q748" s="622"/>
      <c r="R748" s="624"/>
      <c r="S748" s="624"/>
      <c r="T748" s="608"/>
      <c r="U748" s="608"/>
      <c r="V748" s="608"/>
      <c r="W748" s="608"/>
      <c r="X748" s="608"/>
      <c r="Y748" s="608"/>
      <c r="Z748" s="608"/>
      <c r="AA748" s="608"/>
      <c r="AB748" s="608"/>
      <c r="AC748" s="608"/>
      <c r="AD748" s="608"/>
      <c r="AE748" s="624"/>
      <c r="AF748" s="608"/>
      <c r="AG748" s="608"/>
      <c r="AH748" s="608"/>
      <c r="AI748" s="608"/>
      <c r="AJ748" s="608"/>
      <c r="AK748" s="608"/>
      <c r="AL748" s="608"/>
      <c r="AM748" s="608"/>
      <c r="AN748" s="608"/>
      <c r="AO748" s="608"/>
      <c r="AP748" s="625"/>
      <c r="AQ748" s="609"/>
    </row>
    <row r="749" spans="1:43" outlineLevel="2">
      <c r="A749" s="228" t="s">
        <v>3366</v>
      </c>
      <c r="B749" s="214"/>
      <c r="C749" s="626" t="s">
        <v>3367</v>
      </c>
      <c r="D749" s="229"/>
      <c r="E749" s="230"/>
      <c r="F749" s="627"/>
      <c r="G749" s="617"/>
      <c r="H749" s="618"/>
      <c r="I749" s="619"/>
      <c r="J749" s="620"/>
      <c r="K749" s="621"/>
      <c r="L749" s="622"/>
      <c r="M749" s="623"/>
      <c r="N749" s="621"/>
      <c r="O749" s="622"/>
      <c r="P749" s="623"/>
      <c r="Q749" s="622"/>
      <c r="R749" s="624"/>
      <c r="S749" s="624"/>
      <c r="T749" s="608"/>
      <c r="U749" s="608"/>
      <c r="V749" s="608"/>
      <c r="W749" s="608"/>
      <c r="X749" s="608"/>
      <c r="Y749" s="608"/>
      <c r="Z749" s="608"/>
      <c r="AA749" s="608"/>
      <c r="AB749" s="608"/>
      <c r="AC749" s="608"/>
      <c r="AD749" s="608"/>
      <c r="AE749" s="624"/>
      <c r="AF749" s="608"/>
      <c r="AG749" s="608"/>
      <c r="AH749" s="608"/>
      <c r="AI749" s="608"/>
      <c r="AJ749" s="608"/>
      <c r="AK749" s="608"/>
      <c r="AL749" s="608"/>
      <c r="AM749" s="608"/>
      <c r="AN749" s="608"/>
      <c r="AO749" s="608"/>
      <c r="AP749" s="625"/>
      <c r="AQ749" s="609"/>
    </row>
    <row r="750" spans="1:43" outlineLevel="2">
      <c r="A750" s="228" t="s">
        <v>3368</v>
      </c>
      <c r="B750" s="214" t="s">
        <v>3369</v>
      </c>
      <c r="C750" s="626" t="s">
        <v>3370</v>
      </c>
      <c r="D750" s="229"/>
      <c r="E750" s="230"/>
      <c r="F750" s="627">
        <v>245870394.618</v>
      </c>
      <c r="G750" s="617">
        <v>204805591.17500001</v>
      </c>
      <c r="H750" s="618">
        <v>41064803.442999989</v>
      </c>
      <c r="I750" s="619">
        <v>0.20050626160841181</v>
      </c>
      <c r="J750" s="620"/>
      <c r="K750" s="621"/>
      <c r="L750" s="622">
        <v>204805591.17500001</v>
      </c>
      <c r="M750" s="623"/>
      <c r="N750" s="621"/>
      <c r="O750" s="622">
        <v>245870394.618</v>
      </c>
      <c r="P750" s="623"/>
      <c r="Q750" s="622"/>
      <c r="R750" s="624">
        <v>156505844.56099999</v>
      </c>
      <c r="S750" s="624">
        <v>204805591.17500001</v>
      </c>
      <c r="T750" s="608">
        <v>204805591.17500001</v>
      </c>
      <c r="U750" s="608">
        <v>204805591.17500001</v>
      </c>
      <c r="V750" s="608">
        <v>204805591.17500001</v>
      </c>
      <c r="W750" s="608">
        <v>204805591.17500001</v>
      </c>
      <c r="X750" s="608">
        <v>204805591.17500001</v>
      </c>
      <c r="Y750" s="608">
        <v>204805591.17500001</v>
      </c>
      <c r="Z750" s="608">
        <v>204805591.17500001</v>
      </c>
      <c r="AA750" s="608">
        <v>204805591.17500001</v>
      </c>
      <c r="AB750" s="608">
        <v>204805591.17500001</v>
      </c>
      <c r="AC750" s="608">
        <v>204805591.17500001</v>
      </c>
      <c r="AD750" s="608">
        <v>204805591.17500001</v>
      </c>
      <c r="AE750" s="624">
        <v>245870394.618</v>
      </c>
      <c r="AF750" s="608">
        <v>245870394.618</v>
      </c>
      <c r="AG750" s="608">
        <v>245870394.618</v>
      </c>
      <c r="AH750" s="608">
        <v>245870394.618</v>
      </c>
      <c r="AI750" s="608">
        <v>245870394.618</v>
      </c>
      <c r="AJ750" s="608">
        <v>245870394.618</v>
      </c>
      <c r="AK750" s="608">
        <v>245870394.618</v>
      </c>
      <c r="AL750" s="608">
        <v>245870394.618</v>
      </c>
      <c r="AM750" s="608">
        <v>245870394.618</v>
      </c>
      <c r="AN750" s="608">
        <v>245870394.618</v>
      </c>
      <c r="AO750" s="608">
        <v>245870394.618</v>
      </c>
      <c r="AP750" s="625">
        <v>245870394.618</v>
      </c>
      <c r="AQ750" s="609"/>
    </row>
    <row r="751" spans="1:43" outlineLevel="2">
      <c r="A751" s="228" t="s">
        <v>3371</v>
      </c>
      <c r="B751" s="214" t="s">
        <v>3372</v>
      </c>
      <c r="C751" s="626" t="s">
        <v>3373</v>
      </c>
      <c r="D751" s="229"/>
      <c r="E751" s="230"/>
      <c r="F751" s="627">
        <v>0</v>
      </c>
      <c r="G751" s="617">
        <v>48298.38</v>
      </c>
      <c r="H751" s="618">
        <v>-48298.38</v>
      </c>
      <c r="I751" s="619" t="s">
        <v>157</v>
      </c>
      <c r="J751" s="620"/>
      <c r="K751" s="621"/>
      <c r="L751" s="622">
        <v>48298.38</v>
      </c>
      <c r="M751" s="623"/>
      <c r="N751" s="621"/>
      <c r="O751" s="622">
        <v>0</v>
      </c>
      <c r="P751" s="623"/>
      <c r="Q751" s="622"/>
      <c r="R751" s="624">
        <v>0</v>
      </c>
      <c r="S751" s="624">
        <v>0</v>
      </c>
      <c r="T751" s="608">
        <v>0</v>
      </c>
      <c r="U751" s="608">
        <v>48298.38</v>
      </c>
      <c r="V751" s="608">
        <v>48298.38</v>
      </c>
      <c r="W751" s="608">
        <v>48298.38</v>
      </c>
      <c r="X751" s="608">
        <v>48298.38</v>
      </c>
      <c r="Y751" s="608">
        <v>48298.38</v>
      </c>
      <c r="Z751" s="608">
        <v>48298.38</v>
      </c>
      <c r="AA751" s="608">
        <v>48298.38</v>
      </c>
      <c r="AB751" s="608">
        <v>48298.38</v>
      </c>
      <c r="AC751" s="608">
        <v>48298.38</v>
      </c>
      <c r="AD751" s="608">
        <v>48298.38</v>
      </c>
      <c r="AE751" s="624">
        <v>0</v>
      </c>
      <c r="AF751" s="608">
        <v>0</v>
      </c>
      <c r="AG751" s="608">
        <v>0</v>
      </c>
      <c r="AH751" s="608">
        <v>0</v>
      </c>
      <c r="AI751" s="608">
        <v>0</v>
      </c>
      <c r="AJ751" s="608">
        <v>0</v>
      </c>
      <c r="AK751" s="608">
        <v>0</v>
      </c>
      <c r="AL751" s="608">
        <v>0</v>
      </c>
      <c r="AM751" s="608">
        <v>0</v>
      </c>
      <c r="AN751" s="608">
        <v>0</v>
      </c>
      <c r="AO751" s="608">
        <v>0</v>
      </c>
      <c r="AP751" s="625">
        <v>0</v>
      </c>
      <c r="AQ751" s="609"/>
    </row>
    <row r="752" spans="1:43" outlineLevel="1">
      <c r="A752" s="228"/>
      <c r="B752" s="214" t="s">
        <v>3372</v>
      </c>
      <c r="C752" s="214" t="s">
        <v>3374</v>
      </c>
      <c r="D752" s="229"/>
      <c r="E752" s="230"/>
      <c r="F752" s="627">
        <v>0</v>
      </c>
      <c r="G752" s="617"/>
      <c r="H752" s="618">
        <v>0</v>
      </c>
      <c r="I752" s="619">
        <v>0</v>
      </c>
      <c r="J752" s="620"/>
      <c r="K752" s="621"/>
      <c r="L752" s="622">
        <v>0</v>
      </c>
      <c r="M752" s="623"/>
      <c r="N752" s="621"/>
      <c r="O752" s="622">
        <v>0</v>
      </c>
      <c r="P752" s="623"/>
      <c r="Q752" s="622"/>
      <c r="R752" s="624">
        <v>0</v>
      </c>
      <c r="S752" s="624">
        <v>0</v>
      </c>
      <c r="T752" s="608">
        <v>0</v>
      </c>
      <c r="U752" s="608">
        <v>0</v>
      </c>
      <c r="V752" s="608">
        <v>0</v>
      </c>
      <c r="W752" s="608">
        <v>0</v>
      </c>
      <c r="X752" s="608">
        <v>0</v>
      </c>
      <c r="Y752" s="608">
        <v>0</v>
      </c>
      <c r="Z752" s="608">
        <v>0</v>
      </c>
      <c r="AA752" s="608">
        <v>0</v>
      </c>
      <c r="AB752" s="608">
        <v>0</v>
      </c>
      <c r="AC752" s="608">
        <v>0</v>
      </c>
      <c r="AD752" s="608">
        <v>0</v>
      </c>
      <c r="AE752" s="624">
        <v>0</v>
      </c>
      <c r="AF752" s="608">
        <v>0</v>
      </c>
      <c r="AG752" s="608">
        <v>0</v>
      </c>
      <c r="AH752" s="608">
        <v>0</v>
      </c>
      <c r="AI752" s="608">
        <v>0</v>
      </c>
      <c r="AJ752" s="608">
        <v>0</v>
      </c>
      <c r="AK752" s="608">
        <v>0</v>
      </c>
      <c r="AL752" s="608">
        <v>0</v>
      </c>
      <c r="AM752" s="608">
        <v>0</v>
      </c>
      <c r="AN752" s="608">
        <v>0</v>
      </c>
      <c r="AO752" s="608">
        <v>0</v>
      </c>
      <c r="AP752" s="625">
        <v>0</v>
      </c>
      <c r="AQ752" s="609"/>
    </row>
    <row r="753" spans="1:43" outlineLevel="2">
      <c r="A753" s="228"/>
      <c r="B753" s="628" t="s">
        <v>3372</v>
      </c>
      <c r="C753" s="628" t="s">
        <v>3375</v>
      </c>
      <c r="D753" s="629"/>
      <c r="E753" s="630"/>
      <c r="F753" s="631">
        <v>0</v>
      </c>
      <c r="G753" s="632"/>
      <c r="H753" s="633">
        <v>0</v>
      </c>
      <c r="I753" s="619">
        <v>0</v>
      </c>
      <c r="J753" s="620"/>
      <c r="K753" s="621"/>
      <c r="L753" s="622">
        <v>48298.38</v>
      </c>
      <c r="M753" s="623"/>
      <c r="N753" s="621"/>
      <c r="O753" s="622">
        <v>0</v>
      </c>
      <c r="P753" s="623"/>
      <c r="Q753" s="622"/>
      <c r="R753" s="624">
        <v>0</v>
      </c>
      <c r="S753" s="624">
        <v>0</v>
      </c>
      <c r="T753" s="608">
        <v>0</v>
      </c>
      <c r="U753" s="608">
        <v>48298.38</v>
      </c>
      <c r="V753" s="608">
        <v>48298.38</v>
      </c>
      <c r="W753" s="608">
        <v>48298.38</v>
      </c>
      <c r="X753" s="608">
        <v>48298.38</v>
      </c>
      <c r="Y753" s="608">
        <v>48298.38</v>
      </c>
      <c r="Z753" s="608">
        <v>48298.38</v>
      </c>
      <c r="AA753" s="608">
        <v>48298.38</v>
      </c>
      <c r="AB753" s="608">
        <v>48298.38</v>
      </c>
      <c r="AC753" s="608">
        <v>48298.38</v>
      </c>
      <c r="AD753" s="608">
        <v>48298.38</v>
      </c>
      <c r="AE753" s="624">
        <v>0</v>
      </c>
      <c r="AF753" s="608">
        <v>0</v>
      </c>
      <c r="AG753" s="608">
        <v>0</v>
      </c>
      <c r="AH753" s="608">
        <v>0</v>
      </c>
      <c r="AI753" s="608">
        <v>0</v>
      </c>
      <c r="AJ753" s="608">
        <v>0</v>
      </c>
      <c r="AK753" s="608">
        <v>0</v>
      </c>
      <c r="AL753" s="608">
        <v>0</v>
      </c>
      <c r="AM753" s="608">
        <v>0</v>
      </c>
      <c r="AN753" s="608">
        <v>0</v>
      </c>
      <c r="AO753" s="608">
        <v>0</v>
      </c>
      <c r="AP753" s="625">
        <v>0</v>
      </c>
      <c r="AQ753" s="609"/>
    </row>
    <row r="754" spans="1:43" outlineLevel="1">
      <c r="A754" s="228" t="s">
        <v>3376</v>
      </c>
      <c r="B754" s="634"/>
      <c r="C754" s="214" t="s">
        <v>3377</v>
      </c>
      <c r="D754" s="229"/>
      <c r="E754" s="230"/>
      <c r="F754" s="608">
        <v>54410175.193000041</v>
      </c>
      <c r="G754" s="617">
        <v>41016505.063000008</v>
      </c>
      <c r="H754" s="618">
        <v>13393670.130000032</v>
      </c>
      <c r="I754" s="619">
        <v>0.32654342707716794</v>
      </c>
      <c r="J754" s="620"/>
      <c r="K754" s="621"/>
      <c r="L754" s="622">
        <v>30897380.402999852</v>
      </c>
      <c r="M754" s="623"/>
      <c r="N754" s="621"/>
      <c r="O754" s="622">
        <v>45593291.216999851</v>
      </c>
      <c r="P754" s="623"/>
      <c r="Q754" s="622"/>
      <c r="R754" s="624">
        <v>53299746.614000201</v>
      </c>
      <c r="S754" s="624">
        <v>7138247.3370000031</v>
      </c>
      <c r="T754" s="608">
        <v>14784481.189999996</v>
      </c>
      <c r="U754" s="608">
        <v>18835498.967999987</v>
      </c>
      <c r="V754" s="608">
        <v>12571772.09000002</v>
      </c>
      <c r="W754" s="608">
        <v>15242580.096999947</v>
      </c>
      <c r="X754" s="608">
        <v>17899920.174999997</v>
      </c>
      <c r="Y754" s="608">
        <v>25012524.683000181</v>
      </c>
      <c r="Z754" s="608">
        <v>30866503.095999841</v>
      </c>
      <c r="AA754" s="608">
        <v>27980755.238000002</v>
      </c>
      <c r="AB754" s="608">
        <v>25538866.757999986</v>
      </c>
      <c r="AC754" s="608">
        <v>30897380.402999852</v>
      </c>
      <c r="AD754" s="608">
        <v>41016505.063000008</v>
      </c>
      <c r="AE754" s="624">
        <v>15588753.68399998</v>
      </c>
      <c r="AF754" s="608">
        <v>34811565.60800001</v>
      </c>
      <c r="AG754" s="608">
        <v>13850967.920999967</v>
      </c>
      <c r="AH754" s="608">
        <v>13475845.165999996</v>
      </c>
      <c r="AI754" s="608">
        <v>16558048.042999959</v>
      </c>
      <c r="AJ754" s="608">
        <v>24147512.790000051</v>
      </c>
      <c r="AK754" s="608">
        <v>31575569.911999978</v>
      </c>
      <c r="AL754" s="608">
        <v>45655173.290000014</v>
      </c>
      <c r="AM754" s="608">
        <v>44830643.880000092</v>
      </c>
      <c r="AN754" s="608">
        <v>45593291.216999851</v>
      </c>
      <c r="AO754" s="608">
        <v>54410175.193000041</v>
      </c>
      <c r="AP754" s="625">
        <v>49870665.872999631</v>
      </c>
      <c r="AQ754" s="609"/>
    </row>
    <row r="755" spans="1:43" outlineLevel="1">
      <c r="A755" s="228" t="s">
        <v>3378</v>
      </c>
      <c r="B755" s="214" t="s">
        <v>27</v>
      </c>
      <c r="C755" s="214" t="s">
        <v>3379</v>
      </c>
      <c r="D755" s="229"/>
      <c r="E755" s="230"/>
      <c r="F755" s="627"/>
      <c r="G755" s="617"/>
      <c r="H755" s="618">
        <v>0</v>
      </c>
      <c r="I755" s="619">
        <v>0</v>
      </c>
      <c r="J755" s="620"/>
      <c r="K755" s="621"/>
      <c r="L755" s="622"/>
      <c r="M755" s="623"/>
      <c r="N755" s="621"/>
      <c r="O755" s="622"/>
      <c r="P755" s="623"/>
      <c r="Q755" s="622"/>
      <c r="R755" s="624"/>
      <c r="S755" s="624"/>
      <c r="T755" s="608"/>
      <c r="U755" s="608"/>
      <c r="V755" s="608"/>
      <c r="W755" s="608"/>
      <c r="X755" s="608"/>
      <c r="Y755" s="608"/>
      <c r="Z755" s="608"/>
      <c r="AA755" s="608"/>
      <c r="AB755" s="608"/>
      <c r="AC755" s="608"/>
      <c r="AD755" s="608"/>
      <c r="AE755" s="624"/>
      <c r="AF755" s="608"/>
      <c r="AG755" s="608"/>
      <c r="AH755" s="608"/>
      <c r="AI755" s="608"/>
      <c r="AJ755" s="608"/>
      <c r="AK755" s="608"/>
      <c r="AL755" s="608"/>
      <c r="AM755" s="608"/>
      <c r="AN755" s="608"/>
      <c r="AO755" s="608"/>
      <c r="AP755" s="625"/>
      <c r="AQ755" s="609"/>
    </row>
    <row r="756" spans="1:43" outlineLevel="1">
      <c r="A756" s="228" t="s">
        <v>3380</v>
      </c>
      <c r="B756" s="214" t="s">
        <v>3381</v>
      </c>
      <c r="C756" s="214" t="s">
        <v>3382</v>
      </c>
      <c r="D756" s="229"/>
      <c r="E756" s="230"/>
      <c r="F756" s="627">
        <v>0</v>
      </c>
      <c r="G756" s="617">
        <v>0</v>
      </c>
      <c r="H756" s="618">
        <v>0</v>
      </c>
      <c r="I756" s="619">
        <v>0</v>
      </c>
      <c r="J756" s="620"/>
      <c r="K756" s="621"/>
      <c r="L756" s="622">
        <v>0</v>
      </c>
      <c r="M756" s="623"/>
      <c r="N756" s="621"/>
      <c r="O756" s="622">
        <v>0</v>
      </c>
      <c r="P756" s="623"/>
      <c r="Q756" s="622"/>
      <c r="R756" s="624">
        <v>0</v>
      </c>
      <c r="S756" s="624">
        <v>0</v>
      </c>
      <c r="T756" s="608">
        <v>0</v>
      </c>
      <c r="U756" s="608">
        <v>0</v>
      </c>
      <c r="V756" s="608">
        <v>0</v>
      </c>
      <c r="W756" s="608">
        <v>0</v>
      </c>
      <c r="X756" s="608">
        <v>0</v>
      </c>
      <c r="Y756" s="608">
        <v>0</v>
      </c>
      <c r="Z756" s="608">
        <v>0</v>
      </c>
      <c r="AA756" s="608">
        <v>0</v>
      </c>
      <c r="AB756" s="608">
        <v>0</v>
      </c>
      <c r="AC756" s="608">
        <v>0</v>
      </c>
      <c r="AD756" s="608">
        <v>0</v>
      </c>
      <c r="AE756" s="624">
        <v>0</v>
      </c>
      <c r="AF756" s="608">
        <v>0</v>
      </c>
      <c r="AG756" s="608">
        <v>0</v>
      </c>
      <c r="AH756" s="608">
        <v>0</v>
      </c>
      <c r="AI756" s="608">
        <v>0</v>
      </c>
      <c r="AJ756" s="608">
        <v>0</v>
      </c>
      <c r="AK756" s="608">
        <v>0</v>
      </c>
      <c r="AL756" s="608">
        <v>0</v>
      </c>
      <c r="AM756" s="608">
        <v>0</v>
      </c>
      <c r="AN756" s="608">
        <v>0</v>
      </c>
      <c r="AO756" s="608">
        <v>0</v>
      </c>
      <c r="AP756" s="625">
        <v>0</v>
      </c>
      <c r="AQ756" s="609"/>
    </row>
    <row r="757" spans="1:43" outlineLevel="1">
      <c r="A757" s="228"/>
      <c r="B757" s="214"/>
      <c r="C757" s="214" t="s">
        <v>3383</v>
      </c>
      <c r="D757" s="229"/>
      <c r="E757" s="230"/>
      <c r="F757" s="627">
        <v>54410175.193000041</v>
      </c>
      <c r="G757" s="617"/>
      <c r="H757" s="618">
        <v>54410175.193000041</v>
      </c>
      <c r="I757" s="619" t="s">
        <v>157</v>
      </c>
      <c r="J757" s="620"/>
      <c r="K757" s="621"/>
      <c r="L757" s="622">
        <v>30897380.402999852</v>
      </c>
      <c r="M757" s="623"/>
      <c r="N757" s="621"/>
      <c r="O757" s="622">
        <v>45593291.216999851</v>
      </c>
      <c r="P757" s="623"/>
      <c r="Q757" s="622"/>
      <c r="R757" s="624">
        <v>53299746.614000201</v>
      </c>
      <c r="S757" s="624">
        <v>7138247.3370000031</v>
      </c>
      <c r="T757" s="608">
        <v>14784481.189999996</v>
      </c>
      <c r="U757" s="608">
        <v>18835498.967999987</v>
      </c>
      <c r="V757" s="608">
        <v>12571772.09000002</v>
      </c>
      <c r="W757" s="608">
        <v>15242580.096999947</v>
      </c>
      <c r="X757" s="608">
        <v>17899920.174999997</v>
      </c>
      <c r="Y757" s="608">
        <v>25012524.683000181</v>
      </c>
      <c r="Z757" s="608">
        <v>30866503.095999841</v>
      </c>
      <c r="AA757" s="608">
        <v>27980755.238000002</v>
      </c>
      <c r="AB757" s="608">
        <v>25538866.757999986</v>
      </c>
      <c r="AC757" s="608">
        <v>30897380.402999852</v>
      </c>
      <c r="AD757" s="608">
        <v>41016505.063000008</v>
      </c>
      <c r="AE757" s="624">
        <v>15588753.68399998</v>
      </c>
      <c r="AF757" s="608">
        <v>34811565.60800001</v>
      </c>
      <c r="AG757" s="608">
        <v>13850967.920999967</v>
      </c>
      <c r="AH757" s="608">
        <v>13475845.165999996</v>
      </c>
      <c r="AI757" s="608">
        <v>16558048.042999959</v>
      </c>
      <c r="AJ757" s="608">
        <v>24147512.790000051</v>
      </c>
      <c r="AK757" s="608">
        <v>31575569.911999978</v>
      </c>
      <c r="AL757" s="608">
        <v>45655173.290000014</v>
      </c>
      <c r="AM757" s="608">
        <v>44830643.880000092</v>
      </c>
      <c r="AN757" s="608">
        <v>45593291.216999851</v>
      </c>
      <c r="AO757" s="608">
        <v>54410175.193000041</v>
      </c>
      <c r="AP757" s="625">
        <v>49870665.872999631</v>
      </c>
      <c r="AQ757" s="609"/>
    </row>
    <row r="758" spans="1:43" outlineLevel="1">
      <c r="A758" s="228" t="s">
        <v>3384</v>
      </c>
      <c r="B758" s="214" t="s">
        <v>3385</v>
      </c>
      <c r="C758" s="214" t="s">
        <v>3386</v>
      </c>
      <c r="D758" s="229"/>
      <c r="E758" s="230"/>
      <c r="F758" s="627">
        <v>0</v>
      </c>
      <c r="G758" s="617">
        <v>0</v>
      </c>
      <c r="H758" s="618">
        <v>0</v>
      </c>
      <c r="I758" s="619">
        <v>0</v>
      </c>
      <c r="J758" s="620"/>
      <c r="K758" s="621"/>
      <c r="L758" s="622">
        <v>0</v>
      </c>
      <c r="M758" s="623"/>
      <c r="N758" s="621"/>
      <c r="O758" s="622">
        <v>0</v>
      </c>
      <c r="P758" s="623"/>
      <c r="Q758" s="622"/>
      <c r="R758" s="624">
        <v>0</v>
      </c>
      <c r="S758" s="624">
        <v>0</v>
      </c>
      <c r="T758" s="608">
        <v>0</v>
      </c>
      <c r="U758" s="608">
        <v>0</v>
      </c>
      <c r="V758" s="608">
        <v>0</v>
      </c>
      <c r="W758" s="608">
        <v>0</v>
      </c>
      <c r="X758" s="608">
        <v>0</v>
      </c>
      <c r="Y758" s="608">
        <v>0</v>
      </c>
      <c r="Z758" s="608">
        <v>0</v>
      </c>
      <c r="AA758" s="608">
        <v>0</v>
      </c>
      <c r="AB758" s="608">
        <v>0</v>
      </c>
      <c r="AC758" s="608">
        <v>0</v>
      </c>
      <c r="AD758" s="608">
        <v>0</v>
      </c>
      <c r="AE758" s="624">
        <v>0</v>
      </c>
      <c r="AF758" s="608">
        <v>0</v>
      </c>
      <c r="AG758" s="608">
        <v>0</v>
      </c>
      <c r="AH758" s="608">
        <v>0</v>
      </c>
      <c r="AI758" s="608">
        <v>0</v>
      </c>
      <c r="AJ758" s="608">
        <v>0</v>
      </c>
      <c r="AK758" s="608">
        <v>0</v>
      </c>
      <c r="AL758" s="608">
        <v>0</v>
      </c>
      <c r="AM758" s="608">
        <v>0</v>
      </c>
      <c r="AN758" s="608">
        <v>0</v>
      </c>
      <c r="AO758" s="608">
        <v>0</v>
      </c>
      <c r="AP758" s="625">
        <v>0</v>
      </c>
      <c r="AQ758" s="609"/>
    </row>
    <row r="759" spans="1:43" outlineLevel="1">
      <c r="A759" s="228"/>
      <c r="B759" s="214" t="s">
        <v>3387</v>
      </c>
      <c r="C759" s="214" t="s">
        <v>3386</v>
      </c>
      <c r="D759" s="229"/>
      <c r="E759" s="230"/>
      <c r="F759" s="627">
        <v>0</v>
      </c>
      <c r="G759" s="617"/>
      <c r="H759" s="618"/>
      <c r="I759" s="619"/>
      <c r="J759" s="620"/>
      <c r="K759" s="621"/>
      <c r="L759" s="622"/>
      <c r="M759" s="623"/>
      <c r="N759" s="621"/>
      <c r="O759" s="622"/>
      <c r="P759" s="623"/>
      <c r="Q759" s="622"/>
      <c r="R759" s="624"/>
      <c r="S759" s="624"/>
      <c r="T759" s="608"/>
      <c r="U759" s="608"/>
      <c r="V759" s="608"/>
      <c r="W759" s="608"/>
      <c r="X759" s="608"/>
      <c r="Y759" s="608"/>
      <c r="Z759" s="608"/>
      <c r="AA759" s="608"/>
      <c r="AB759" s="608"/>
      <c r="AC759" s="608"/>
      <c r="AD759" s="608"/>
      <c r="AE759" s="624"/>
      <c r="AF759" s="608"/>
      <c r="AG759" s="608"/>
      <c r="AH759" s="608"/>
      <c r="AI759" s="608"/>
      <c r="AJ759" s="608"/>
      <c r="AK759" s="608"/>
      <c r="AL759" s="608"/>
      <c r="AM759" s="608"/>
      <c r="AN759" s="608"/>
      <c r="AO759" s="608"/>
      <c r="AP759" s="625"/>
      <c r="AQ759" s="609"/>
    </row>
    <row r="760" spans="1:43" outlineLevel="1">
      <c r="A760" s="228" t="s">
        <v>3388</v>
      </c>
      <c r="B760" s="214"/>
      <c r="C760" s="214" t="s">
        <v>3389</v>
      </c>
      <c r="D760" s="229"/>
      <c r="E760" s="230"/>
      <c r="F760" s="627">
        <v>0</v>
      </c>
      <c r="G760" s="617">
        <v>0</v>
      </c>
      <c r="H760" s="618">
        <v>0</v>
      </c>
      <c r="I760" s="619">
        <v>0</v>
      </c>
      <c r="J760" s="620"/>
      <c r="K760" s="621"/>
      <c r="L760" s="617">
        <v>0</v>
      </c>
      <c r="M760" s="623"/>
      <c r="N760" s="621"/>
      <c r="O760" s="617">
        <v>0</v>
      </c>
      <c r="P760" s="623"/>
      <c r="Q760" s="622"/>
      <c r="R760" s="624">
        <v>0</v>
      </c>
      <c r="S760" s="624">
        <v>0</v>
      </c>
      <c r="T760" s="608">
        <v>0</v>
      </c>
      <c r="U760" s="608">
        <v>0</v>
      </c>
      <c r="V760" s="608">
        <v>0</v>
      </c>
      <c r="W760" s="608">
        <v>0</v>
      </c>
      <c r="X760" s="608">
        <v>0</v>
      </c>
      <c r="Y760" s="608">
        <v>0</v>
      </c>
      <c r="Z760" s="608">
        <v>0</v>
      </c>
      <c r="AA760" s="608">
        <v>0</v>
      </c>
      <c r="AB760" s="608">
        <v>0</v>
      </c>
      <c r="AC760" s="608">
        <v>0</v>
      </c>
      <c r="AD760" s="608">
        <v>0</v>
      </c>
      <c r="AE760" s="624">
        <v>0</v>
      </c>
      <c r="AF760" s="608">
        <v>0</v>
      </c>
      <c r="AG760" s="608">
        <v>0</v>
      </c>
      <c r="AH760" s="608">
        <v>0</v>
      </c>
      <c r="AI760" s="608">
        <v>0</v>
      </c>
      <c r="AJ760" s="608">
        <v>0</v>
      </c>
      <c r="AK760" s="608">
        <v>0</v>
      </c>
      <c r="AL760" s="608">
        <v>0</v>
      </c>
      <c r="AM760" s="608">
        <v>0</v>
      </c>
      <c r="AN760" s="608">
        <v>0</v>
      </c>
      <c r="AO760" s="608">
        <v>0</v>
      </c>
      <c r="AP760" s="625">
        <v>0</v>
      </c>
      <c r="AQ760" s="609"/>
    </row>
    <row r="761" spans="1:43" outlineLevel="1">
      <c r="A761" s="228" t="s">
        <v>3390</v>
      </c>
      <c r="B761" s="214"/>
      <c r="C761" s="214" t="s">
        <v>3391</v>
      </c>
      <c r="D761" s="229"/>
      <c r="E761" s="230"/>
      <c r="F761" s="627">
        <v>0</v>
      </c>
      <c r="G761" s="617">
        <v>0</v>
      </c>
      <c r="H761" s="618">
        <v>0</v>
      </c>
      <c r="I761" s="619">
        <v>0</v>
      </c>
      <c r="J761" s="620"/>
      <c r="K761" s="621"/>
      <c r="L761" s="617">
        <v>0</v>
      </c>
      <c r="M761" s="623"/>
      <c r="N761" s="621"/>
      <c r="O761" s="617">
        <v>0</v>
      </c>
      <c r="P761" s="623"/>
      <c r="Q761" s="622"/>
      <c r="R761" s="624">
        <v>-5000000</v>
      </c>
      <c r="S761" s="624">
        <v>0</v>
      </c>
      <c r="T761" s="608">
        <v>0</v>
      </c>
      <c r="U761" s="608">
        <v>0</v>
      </c>
      <c r="V761" s="608">
        <v>0</v>
      </c>
      <c r="W761" s="608">
        <v>0</v>
      </c>
      <c r="X761" s="608">
        <v>0</v>
      </c>
      <c r="Y761" s="608">
        <v>0</v>
      </c>
      <c r="Z761" s="608">
        <v>0</v>
      </c>
      <c r="AA761" s="608">
        <v>0</v>
      </c>
      <c r="AB761" s="608">
        <v>0</v>
      </c>
      <c r="AC761" s="608">
        <v>0</v>
      </c>
      <c r="AD761" s="608">
        <v>0</v>
      </c>
      <c r="AE761" s="624">
        <v>0</v>
      </c>
      <c r="AF761" s="608">
        <v>0</v>
      </c>
      <c r="AG761" s="608">
        <v>0</v>
      </c>
      <c r="AH761" s="608">
        <v>0</v>
      </c>
      <c r="AI761" s="608">
        <v>0</v>
      </c>
      <c r="AJ761" s="608">
        <v>0</v>
      </c>
      <c r="AK761" s="608">
        <v>0</v>
      </c>
      <c r="AL761" s="608">
        <v>0</v>
      </c>
      <c r="AM761" s="608">
        <v>0</v>
      </c>
      <c r="AN761" s="608">
        <v>0</v>
      </c>
      <c r="AO761" s="608">
        <v>0</v>
      </c>
      <c r="AP761" s="625">
        <v>0</v>
      </c>
      <c r="AQ761" s="609"/>
    </row>
    <row r="762" spans="1:43" outlineLevel="1">
      <c r="A762" s="228"/>
      <c r="B762" s="214"/>
      <c r="C762" s="214" t="s">
        <v>3392</v>
      </c>
      <c r="D762" s="229"/>
      <c r="E762" s="230"/>
      <c r="F762" s="627">
        <v>300280569.81100005</v>
      </c>
      <c r="G762" s="617"/>
      <c r="H762" s="618">
        <v>300280569.81100005</v>
      </c>
      <c r="I762" s="619" t="s">
        <v>157</v>
      </c>
      <c r="J762" s="620"/>
      <c r="K762" s="621"/>
      <c r="L762" s="617">
        <v>235751269.95799986</v>
      </c>
      <c r="M762" s="623"/>
      <c r="N762" s="621"/>
      <c r="O762" s="617">
        <v>291463685.83499986</v>
      </c>
      <c r="P762" s="623"/>
      <c r="Q762" s="622"/>
      <c r="R762" s="624">
        <v>204805591.17500019</v>
      </c>
      <c r="S762" s="624">
        <v>211943838.51200002</v>
      </c>
      <c r="T762" s="608">
        <v>219590072.36500001</v>
      </c>
      <c r="U762" s="608">
        <v>223689388.523</v>
      </c>
      <c r="V762" s="608">
        <v>217425661.64500004</v>
      </c>
      <c r="W762" s="608">
        <v>220096469.65199995</v>
      </c>
      <c r="X762" s="608">
        <v>222753809.73000002</v>
      </c>
      <c r="Y762" s="608">
        <v>229866414.23800018</v>
      </c>
      <c r="Z762" s="608">
        <v>235720392.65099984</v>
      </c>
      <c r="AA762" s="608">
        <v>232834644.79300001</v>
      </c>
      <c r="AB762" s="608">
        <v>230392756.31299999</v>
      </c>
      <c r="AC762" s="608">
        <v>235751269.95799986</v>
      </c>
      <c r="AD762" s="608">
        <v>245870394.61800003</v>
      </c>
      <c r="AE762" s="624">
        <v>261459148.30199999</v>
      </c>
      <c r="AF762" s="608">
        <v>280681960.22600001</v>
      </c>
      <c r="AG762" s="608">
        <v>259721362.53899997</v>
      </c>
      <c r="AH762" s="608">
        <v>259346239.78400001</v>
      </c>
      <c r="AI762" s="608">
        <v>262428442.66099995</v>
      </c>
      <c r="AJ762" s="608">
        <v>270017907.40800005</v>
      </c>
      <c r="AK762" s="608">
        <v>277445964.52999997</v>
      </c>
      <c r="AL762" s="608">
        <v>291525567.90799999</v>
      </c>
      <c r="AM762" s="608">
        <v>290701038.49800009</v>
      </c>
      <c r="AN762" s="608">
        <v>291463685.83499986</v>
      </c>
      <c r="AO762" s="608">
        <v>300280569.81100005</v>
      </c>
      <c r="AP762" s="625">
        <v>295741060.49099964</v>
      </c>
      <c r="AQ762" s="609"/>
    </row>
    <row r="763" spans="1:43" outlineLevel="1">
      <c r="A763" s="228" t="s">
        <v>3393</v>
      </c>
      <c r="B763" s="214" t="s">
        <v>3394</v>
      </c>
      <c r="C763" s="214" t="s">
        <v>3395</v>
      </c>
      <c r="D763" s="229"/>
      <c r="E763" s="230"/>
      <c r="F763" s="627">
        <v>0</v>
      </c>
      <c r="G763" s="617">
        <v>0</v>
      </c>
      <c r="H763" s="618">
        <v>0</v>
      </c>
      <c r="I763" s="619">
        <v>0</v>
      </c>
      <c r="J763" s="620"/>
      <c r="K763" s="621"/>
      <c r="L763" s="617">
        <v>0</v>
      </c>
      <c r="M763" s="623"/>
      <c r="N763" s="621"/>
      <c r="O763" s="617">
        <v>0</v>
      </c>
      <c r="P763" s="623"/>
      <c r="Q763" s="622"/>
      <c r="R763" s="624">
        <v>0</v>
      </c>
      <c r="S763" s="624">
        <v>0</v>
      </c>
      <c r="T763" s="608">
        <v>0</v>
      </c>
      <c r="U763" s="608">
        <v>0</v>
      </c>
      <c r="V763" s="608">
        <v>0</v>
      </c>
      <c r="W763" s="608">
        <v>0</v>
      </c>
      <c r="X763" s="608">
        <v>0</v>
      </c>
      <c r="Y763" s="608">
        <v>0</v>
      </c>
      <c r="Z763" s="608">
        <v>0</v>
      </c>
      <c r="AA763" s="608">
        <v>0</v>
      </c>
      <c r="AB763" s="608">
        <v>0</v>
      </c>
      <c r="AC763" s="608">
        <v>0</v>
      </c>
      <c r="AD763" s="608">
        <v>0</v>
      </c>
      <c r="AE763" s="624">
        <v>0</v>
      </c>
      <c r="AF763" s="608">
        <v>0</v>
      </c>
      <c r="AG763" s="608">
        <v>0</v>
      </c>
      <c r="AH763" s="608">
        <v>0</v>
      </c>
      <c r="AI763" s="608">
        <v>0</v>
      </c>
      <c r="AJ763" s="608">
        <v>0</v>
      </c>
      <c r="AK763" s="608">
        <v>0</v>
      </c>
      <c r="AL763" s="608">
        <v>0</v>
      </c>
      <c r="AM763" s="608">
        <v>0</v>
      </c>
      <c r="AN763" s="608">
        <v>0</v>
      </c>
      <c r="AO763" s="608">
        <v>0</v>
      </c>
      <c r="AP763" s="625">
        <v>0</v>
      </c>
      <c r="AQ763" s="609"/>
    </row>
    <row r="764" spans="1:43" outlineLevel="1">
      <c r="A764" s="228" t="s">
        <v>3396</v>
      </c>
      <c r="B764" s="214" t="s">
        <v>3385</v>
      </c>
      <c r="C764" s="214" t="s">
        <v>3397</v>
      </c>
      <c r="D764" s="229"/>
      <c r="E764" s="230"/>
      <c r="F764" s="608">
        <v>0</v>
      </c>
      <c r="G764" s="635">
        <v>0</v>
      </c>
      <c r="H764" s="618">
        <v>0</v>
      </c>
      <c r="I764" s="619">
        <v>0</v>
      </c>
      <c r="J764" s="620"/>
      <c r="K764" s="621"/>
      <c r="L764" s="635">
        <v>0</v>
      </c>
      <c r="M764" s="636"/>
      <c r="N764" s="621"/>
      <c r="O764" s="635">
        <v>0</v>
      </c>
      <c r="P764" s="636"/>
      <c r="Q764" s="618"/>
      <c r="R764" s="624">
        <v>0</v>
      </c>
      <c r="S764" s="624">
        <v>0</v>
      </c>
      <c r="T764" s="608">
        <v>0</v>
      </c>
      <c r="U764" s="608">
        <v>0</v>
      </c>
      <c r="V764" s="608">
        <v>0</v>
      </c>
      <c r="W764" s="608">
        <v>0</v>
      </c>
      <c r="X764" s="608">
        <v>0</v>
      </c>
      <c r="Y764" s="608">
        <v>0</v>
      </c>
      <c r="Z764" s="608">
        <v>0</v>
      </c>
      <c r="AA764" s="608">
        <v>0</v>
      </c>
      <c r="AB764" s="608">
        <v>0</v>
      </c>
      <c r="AC764" s="608">
        <v>0</v>
      </c>
      <c r="AD764" s="608">
        <v>0</v>
      </c>
      <c r="AE764" s="624">
        <v>0</v>
      </c>
      <c r="AF764" s="608">
        <v>0</v>
      </c>
      <c r="AG764" s="608">
        <v>0</v>
      </c>
      <c r="AH764" s="608">
        <v>0</v>
      </c>
      <c r="AI764" s="608">
        <v>0</v>
      </c>
      <c r="AJ764" s="608">
        <v>0</v>
      </c>
      <c r="AK764" s="608">
        <v>0</v>
      </c>
      <c r="AL764" s="608">
        <v>0</v>
      </c>
      <c r="AM764" s="608">
        <v>0</v>
      </c>
      <c r="AN764" s="608">
        <v>0</v>
      </c>
      <c r="AO764" s="608">
        <v>0</v>
      </c>
      <c r="AP764" s="625">
        <v>0</v>
      </c>
      <c r="AQ764" s="609"/>
    </row>
    <row r="765" spans="1:43" outlineLevel="1">
      <c r="A765" s="228"/>
      <c r="B765" s="214"/>
      <c r="C765" s="214" t="s">
        <v>3398</v>
      </c>
      <c r="D765" s="229"/>
      <c r="E765" s="230"/>
      <c r="F765" s="608">
        <v>0</v>
      </c>
      <c r="G765" s="635"/>
      <c r="H765" s="618">
        <v>0</v>
      </c>
      <c r="I765" s="619">
        <v>0</v>
      </c>
      <c r="J765" s="620"/>
      <c r="K765" s="621"/>
      <c r="L765" s="635">
        <v>0</v>
      </c>
      <c r="M765" s="636"/>
      <c r="N765" s="621"/>
      <c r="O765" s="635">
        <v>0</v>
      </c>
      <c r="P765" s="636"/>
      <c r="Q765" s="618"/>
      <c r="R765" s="624">
        <v>0</v>
      </c>
      <c r="S765" s="624">
        <v>0</v>
      </c>
      <c r="T765" s="608">
        <v>0</v>
      </c>
      <c r="U765" s="608">
        <v>0</v>
      </c>
      <c r="V765" s="608">
        <v>0</v>
      </c>
      <c r="W765" s="608">
        <v>0</v>
      </c>
      <c r="X765" s="608">
        <v>0</v>
      </c>
      <c r="Y765" s="608">
        <v>0</v>
      </c>
      <c r="Z765" s="608">
        <v>0</v>
      </c>
      <c r="AA765" s="608">
        <v>0</v>
      </c>
      <c r="AB765" s="608">
        <v>0</v>
      </c>
      <c r="AC765" s="608">
        <v>0</v>
      </c>
      <c r="AD765" s="608">
        <v>0</v>
      </c>
      <c r="AE765" s="624">
        <v>0</v>
      </c>
      <c r="AF765" s="608">
        <v>0</v>
      </c>
      <c r="AG765" s="608">
        <v>0</v>
      </c>
      <c r="AH765" s="608">
        <v>0</v>
      </c>
      <c r="AI765" s="608">
        <v>0</v>
      </c>
      <c r="AJ765" s="608">
        <v>0</v>
      </c>
      <c r="AK765" s="608">
        <v>0</v>
      </c>
      <c r="AL765" s="608">
        <v>0</v>
      </c>
      <c r="AM765" s="608">
        <v>0</v>
      </c>
      <c r="AN765" s="608">
        <v>0</v>
      </c>
      <c r="AO765" s="608">
        <v>0</v>
      </c>
      <c r="AP765" s="625">
        <v>0</v>
      </c>
      <c r="AQ765" s="609"/>
    </row>
    <row r="766" spans="1:43">
      <c r="A766" s="228"/>
      <c r="B766" s="214"/>
      <c r="C766" s="214" t="s">
        <v>3399</v>
      </c>
      <c r="D766" s="229"/>
      <c r="E766" s="230"/>
      <c r="F766" s="232">
        <v>300280569.81100005</v>
      </c>
      <c r="G766" s="232"/>
      <c r="H766" s="637">
        <v>300280569.81100005</v>
      </c>
      <c r="I766" s="638" t="s">
        <v>157</v>
      </c>
      <c r="J766" s="639"/>
      <c r="K766" s="640"/>
      <c r="L766" s="641">
        <v>235751269.95799986</v>
      </c>
      <c r="M766" s="642"/>
      <c r="N766" s="643"/>
      <c r="O766" s="641">
        <v>291463685.83499986</v>
      </c>
      <c r="P766" s="642"/>
      <c r="Q766" s="644"/>
      <c r="R766" s="469">
        <v>204805591.17500019</v>
      </c>
      <c r="S766" s="469">
        <v>211943838.51200002</v>
      </c>
      <c r="T766" s="232">
        <v>219590072.36500001</v>
      </c>
      <c r="U766" s="232">
        <v>223689388.523</v>
      </c>
      <c r="V766" s="232">
        <v>217425661.64500004</v>
      </c>
      <c r="W766" s="232">
        <v>220096469.65199995</v>
      </c>
      <c r="X766" s="232">
        <v>222753809.73000002</v>
      </c>
      <c r="Y766" s="232">
        <v>229866414.23800018</v>
      </c>
      <c r="Z766" s="232">
        <v>235720392.65099984</v>
      </c>
      <c r="AA766" s="232">
        <v>232834644.79300001</v>
      </c>
      <c r="AB766" s="232">
        <v>230392756.31299999</v>
      </c>
      <c r="AC766" s="232">
        <v>235751269.95799986</v>
      </c>
      <c r="AD766" s="232">
        <v>245870394.61800003</v>
      </c>
      <c r="AE766" s="469">
        <v>261459148.30199999</v>
      </c>
      <c r="AF766" s="232">
        <v>280681960.22600001</v>
      </c>
      <c r="AG766" s="232">
        <v>259721362.53899997</v>
      </c>
      <c r="AH766" s="232">
        <v>259346239.78400001</v>
      </c>
      <c r="AI766" s="232">
        <v>262428442.66099995</v>
      </c>
      <c r="AJ766" s="232">
        <v>270017907.40800005</v>
      </c>
      <c r="AK766" s="232">
        <v>277445964.52999997</v>
      </c>
      <c r="AL766" s="232">
        <v>291525567.90799999</v>
      </c>
      <c r="AM766" s="232">
        <v>290701038.49800009</v>
      </c>
      <c r="AN766" s="232">
        <v>291463685.83499986</v>
      </c>
      <c r="AO766" s="232">
        <v>300280569.81100005</v>
      </c>
      <c r="AP766" s="470">
        <v>295741060.49099964</v>
      </c>
    </row>
    <row r="767" spans="1:43" s="650" customFormat="1">
      <c r="A767" s="645" t="s">
        <v>3400</v>
      </c>
      <c r="B767" s="646" t="s">
        <v>3401</v>
      </c>
      <c r="C767" s="647" t="s">
        <v>3402</v>
      </c>
      <c r="D767" s="648"/>
      <c r="E767" s="649"/>
      <c r="F767" s="232">
        <v>0</v>
      </c>
      <c r="G767" s="232">
        <v>0</v>
      </c>
      <c r="H767" s="473"/>
      <c r="I767" s="144"/>
      <c r="J767" s="78"/>
      <c r="K767" s="416"/>
      <c r="L767" s="474">
        <v>0</v>
      </c>
      <c r="M767" s="600"/>
      <c r="N767" s="468"/>
      <c r="O767" s="474">
        <v>0</v>
      </c>
      <c r="P767" s="600"/>
      <c r="Q767" s="56"/>
      <c r="R767" s="469">
        <v>0</v>
      </c>
      <c r="S767" s="469">
        <v>0</v>
      </c>
      <c r="T767" s="232">
        <v>0</v>
      </c>
      <c r="U767" s="232">
        <v>0</v>
      </c>
      <c r="V767" s="232">
        <v>0</v>
      </c>
      <c r="W767" s="232">
        <v>0</v>
      </c>
      <c r="X767" s="232">
        <v>0</v>
      </c>
      <c r="Y767" s="232">
        <v>0</v>
      </c>
      <c r="Z767" s="232">
        <v>0</v>
      </c>
      <c r="AA767" s="232">
        <v>0</v>
      </c>
      <c r="AB767" s="232">
        <v>0</v>
      </c>
      <c r="AC767" s="232">
        <v>0</v>
      </c>
      <c r="AD767" s="232">
        <v>0</v>
      </c>
      <c r="AE767" s="469">
        <v>0</v>
      </c>
      <c r="AF767" s="232">
        <v>0</v>
      </c>
      <c r="AG767" s="232">
        <v>0</v>
      </c>
      <c r="AH767" s="232">
        <v>0</v>
      </c>
      <c r="AI767" s="232">
        <v>0</v>
      </c>
      <c r="AJ767" s="232">
        <v>0</v>
      </c>
      <c r="AK767" s="232">
        <v>0</v>
      </c>
      <c r="AL767" s="232">
        <v>0</v>
      </c>
      <c r="AM767" s="232">
        <v>0</v>
      </c>
      <c r="AN767" s="232">
        <v>0</v>
      </c>
      <c r="AO767" s="232">
        <v>0</v>
      </c>
      <c r="AP767" s="470">
        <v>0</v>
      </c>
    </row>
    <row r="768" spans="1:43" s="650" customFormat="1">
      <c r="A768" s="645"/>
      <c r="B768" s="646"/>
      <c r="C768" s="647" t="s">
        <v>3403</v>
      </c>
      <c r="D768" s="648"/>
      <c r="E768" s="649"/>
      <c r="F768" s="232">
        <v>0</v>
      </c>
      <c r="G768" s="232"/>
      <c r="H768" s="473">
        <v>0</v>
      </c>
      <c r="I768" s="144">
        <v>0</v>
      </c>
      <c r="J768" s="78"/>
      <c r="K768" s="416"/>
      <c r="L768" s="474">
        <v>0</v>
      </c>
      <c r="M768" s="600"/>
      <c r="N768" s="468"/>
      <c r="O768" s="474">
        <v>0</v>
      </c>
      <c r="P768" s="600"/>
      <c r="Q768" s="56"/>
      <c r="R768" s="469">
        <v>0</v>
      </c>
      <c r="S768" s="469">
        <v>0</v>
      </c>
      <c r="T768" s="232">
        <v>0</v>
      </c>
      <c r="U768" s="232">
        <v>0</v>
      </c>
      <c r="V768" s="232">
        <v>0</v>
      </c>
      <c r="W768" s="232">
        <v>0</v>
      </c>
      <c r="X768" s="232">
        <v>0</v>
      </c>
      <c r="Y768" s="232">
        <v>0</v>
      </c>
      <c r="Z768" s="232">
        <v>0</v>
      </c>
      <c r="AA768" s="232">
        <v>0</v>
      </c>
      <c r="AB768" s="232">
        <v>0</v>
      </c>
      <c r="AC768" s="232">
        <v>0</v>
      </c>
      <c r="AD768" s="232">
        <v>0</v>
      </c>
      <c r="AE768" s="469">
        <v>0</v>
      </c>
      <c r="AF768" s="232">
        <v>0</v>
      </c>
      <c r="AG768" s="232">
        <v>0</v>
      </c>
      <c r="AH768" s="232">
        <v>0</v>
      </c>
      <c r="AI768" s="232">
        <v>0</v>
      </c>
      <c r="AJ768" s="232">
        <v>0</v>
      </c>
      <c r="AK768" s="232">
        <v>0</v>
      </c>
      <c r="AL768" s="232">
        <v>0</v>
      </c>
      <c r="AM768" s="232">
        <v>0</v>
      </c>
      <c r="AN768" s="232">
        <v>0</v>
      </c>
      <c r="AO768" s="232">
        <v>0</v>
      </c>
      <c r="AP768" s="470">
        <v>0</v>
      </c>
    </row>
    <row r="769" spans="1:42" outlineLevel="1">
      <c r="A769" s="651"/>
      <c r="B769" s="652"/>
      <c r="C769" s="653" t="s">
        <v>3404</v>
      </c>
      <c r="D769" s="654"/>
      <c r="E769" s="655"/>
      <c r="F769" s="232"/>
      <c r="G769" s="232"/>
      <c r="H769" s="473"/>
      <c r="I769" s="144"/>
      <c r="L769" s="474"/>
      <c r="M769" s="600"/>
      <c r="N769" s="468"/>
      <c r="O769" s="474"/>
      <c r="P769" s="600"/>
      <c r="R769" s="469"/>
      <c r="S769" s="469"/>
      <c r="T769" s="232"/>
      <c r="U769" s="232"/>
      <c r="V769" s="232"/>
      <c r="W769" s="232"/>
      <c r="X769" s="232"/>
      <c r="Y769" s="232"/>
      <c r="Z769" s="232"/>
      <c r="AA769" s="232"/>
      <c r="AB769" s="232"/>
      <c r="AC769" s="232"/>
      <c r="AD769" s="232"/>
      <c r="AE769" s="469"/>
      <c r="AF769" s="232"/>
      <c r="AG769" s="232"/>
      <c r="AH769" s="232"/>
      <c r="AI769" s="232"/>
      <c r="AJ769" s="232"/>
      <c r="AK769" s="232"/>
      <c r="AL769" s="232"/>
      <c r="AM769" s="232"/>
      <c r="AN769" s="232"/>
      <c r="AO769" s="232"/>
      <c r="AP769" s="470"/>
    </row>
    <row r="770" spans="1:42" outlineLevel="1">
      <c r="A770" s="651"/>
      <c r="B770" s="651"/>
      <c r="C770" s="156" t="s">
        <v>3405</v>
      </c>
      <c r="D770" s="654"/>
      <c r="E770" s="655"/>
      <c r="F770" s="232">
        <v>0</v>
      </c>
      <c r="G770" s="232"/>
      <c r="H770" s="473"/>
      <c r="I770" s="144"/>
      <c r="L770" s="474">
        <v>0</v>
      </c>
      <c r="M770" s="600"/>
      <c r="N770" s="468"/>
      <c r="O770" s="474">
        <v>0</v>
      </c>
      <c r="P770" s="600"/>
      <c r="R770" s="469">
        <v>0</v>
      </c>
      <c r="S770" s="469">
        <v>0</v>
      </c>
      <c r="T770" s="232">
        <v>0</v>
      </c>
      <c r="U770" s="232">
        <v>0</v>
      </c>
      <c r="V770" s="232">
        <v>0</v>
      </c>
      <c r="W770" s="232">
        <v>0</v>
      </c>
      <c r="X770" s="232">
        <v>0</v>
      </c>
      <c r="Y770" s="232">
        <v>0</v>
      </c>
      <c r="Z770" s="232">
        <v>0</v>
      </c>
      <c r="AA770" s="232">
        <v>0</v>
      </c>
      <c r="AB770" s="232">
        <v>0</v>
      </c>
      <c r="AC770" s="232">
        <v>0</v>
      </c>
      <c r="AD770" s="232">
        <v>0</v>
      </c>
      <c r="AE770" s="469">
        <v>0</v>
      </c>
      <c r="AF770" s="232">
        <v>0</v>
      </c>
      <c r="AG770" s="232">
        <v>0</v>
      </c>
      <c r="AH770" s="232">
        <v>0</v>
      </c>
      <c r="AI770" s="232">
        <v>0</v>
      </c>
      <c r="AJ770" s="232">
        <v>0</v>
      </c>
      <c r="AK770" s="232">
        <v>0</v>
      </c>
      <c r="AL770" s="232">
        <v>0</v>
      </c>
      <c r="AM770" s="232">
        <v>0</v>
      </c>
      <c r="AN770" s="232">
        <v>0</v>
      </c>
      <c r="AO770" s="232">
        <v>0</v>
      </c>
      <c r="AP770" s="470">
        <v>0</v>
      </c>
    </row>
    <row r="771" spans="1:42" outlineLevel="1">
      <c r="A771" s="651"/>
      <c r="B771" s="651"/>
      <c r="C771" s="156" t="s">
        <v>3406</v>
      </c>
      <c r="D771" s="654"/>
      <c r="E771" s="655"/>
      <c r="F771" s="407" t="s">
        <v>43</v>
      </c>
    </row>
    <row r="772" spans="1:42" outlineLevel="1">
      <c r="A772" s="651"/>
      <c r="B772" s="652"/>
      <c r="C772" s="156"/>
      <c r="D772" s="654"/>
      <c r="E772" s="655"/>
    </row>
    <row r="773" spans="1:42" outlineLevel="1">
      <c r="A773" s="651"/>
      <c r="B773" s="652"/>
      <c r="C773" s="156"/>
      <c r="D773" s="654"/>
      <c r="E773" s="655"/>
    </row>
    <row r="774" spans="1:42" outlineLevel="1">
      <c r="A774" s="651" t="s">
        <v>3407</v>
      </c>
      <c r="B774" s="657" t="s">
        <v>1621</v>
      </c>
      <c r="C774" s="156" t="s">
        <v>1795</v>
      </c>
      <c r="D774" s="654"/>
      <c r="E774" s="655"/>
    </row>
    <row r="775" spans="1:42" outlineLevel="1">
      <c r="A775" s="651" t="s">
        <v>3407</v>
      </c>
      <c r="B775" s="657" t="s">
        <v>1622</v>
      </c>
      <c r="C775" s="156">
        <v>1E-3</v>
      </c>
      <c r="D775" s="654"/>
      <c r="E775" s="655"/>
    </row>
    <row r="776" spans="1:42" outlineLevel="1">
      <c r="A776" s="651" t="s">
        <v>3407</v>
      </c>
      <c r="B776" s="657" t="s">
        <v>1623</v>
      </c>
      <c r="C776" s="658" t="s">
        <v>1624</v>
      </c>
      <c r="D776" s="654"/>
      <c r="E776" s="655"/>
    </row>
    <row r="777" spans="1:42" outlineLevel="1">
      <c r="A777" s="651" t="s">
        <v>3407</v>
      </c>
      <c r="B777" s="657" t="s">
        <v>1623</v>
      </c>
      <c r="C777" s="653" t="s">
        <v>1625</v>
      </c>
      <c r="D777" s="654"/>
      <c r="E777" s="655"/>
    </row>
    <row r="778" spans="1:42" outlineLevel="1">
      <c r="A778" s="651" t="s">
        <v>3407</v>
      </c>
      <c r="B778" s="657" t="s">
        <v>1626</v>
      </c>
      <c r="C778" s="653"/>
      <c r="D778" s="654"/>
      <c r="E778" s="655"/>
    </row>
    <row r="779" spans="1:42" outlineLevel="1">
      <c r="A779" s="651" t="s">
        <v>3407</v>
      </c>
      <c r="B779" s="657" t="s">
        <v>1626</v>
      </c>
      <c r="C779" s="653"/>
      <c r="D779" s="654"/>
      <c r="E779" s="655"/>
    </row>
    <row r="780" spans="1:42" outlineLevel="1">
      <c r="A780" s="651" t="s">
        <v>3407</v>
      </c>
      <c r="B780" s="657" t="s">
        <v>1627</v>
      </c>
      <c r="C780" s="653">
        <v>0</v>
      </c>
      <c r="D780" s="654"/>
      <c r="E780" s="655"/>
    </row>
    <row r="781" spans="1:42" outlineLevel="1">
      <c r="A781" s="651" t="s">
        <v>3407</v>
      </c>
      <c r="B781" s="657" t="s">
        <v>1628</v>
      </c>
      <c r="C781" s="653" t="s">
        <v>1629</v>
      </c>
      <c r="D781" s="654"/>
      <c r="E781" s="655"/>
    </row>
    <row r="782" spans="1:42" outlineLevel="1">
      <c r="A782" s="651" t="s">
        <v>3407</v>
      </c>
      <c r="B782" s="657" t="s">
        <v>1630</v>
      </c>
      <c r="C782" s="653" t="s">
        <v>3408</v>
      </c>
      <c r="D782" s="654"/>
      <c r="E782" s="655"/>
    </row>
    <row r="783" spans="1:42" outlineLevel="1">
      <c r="A783" s="651" t="s">
        <v>3407</v>
      </c>
      <c r="B783" s="657" t="s">
        <v>1632</v>
      </c>
      <c r="C783" s="653" t="s">
        <v>3408</v>
      </c>
      <c r="D783" s="654"/>
      <c r="E783" s="655"/>
    </row>
    <row r="784" spans="1:42" outlineLevel="1">
      <c r="A784" s="651" t="s">
        <v>3407</v>
      </c>
      <c r="B784" s="657" t="s">
        <v>1633</v>
      </c>
      <c r="C784" s="653" t="s">
        <v>1634</v>
      </c>
      <c r="D784" s="654"/>
      <c r="E784" s="655"/>
    </row>
    <row r="785" spans="1:5" outlineLevel="1">
      <c r="A785" s="651" t="s">
        <v>3407</v>
      </c>
      <c r="B785" s="657" t="s">
        <v>1635</v>
      </c>
      <c r="C785" s="653" t="s">
        <v>1636</v>
      </c>
      <c r="D785" s="654"/>
      <c r="E785" s="655"/>
    </row>
    <row r="786" spans="1:5" outlineLevel="1">
      <c r="A786" s="651" t="s">
        <v>3407</v>
      </c>
      <c r="B786" s="657" t="s">
        <v>1637</v>
      </c>
      <c r="C786" s="653" t="s">
        <v>1638</v>
      </c>
      <c r="D786" s="654"/>
      <c r="E786" s="655"/>
    </row>
    <row r="787" spans="1:5" outlineLevel="1">
      <c r="A787" s="651" t="s">
        <v>3407</v>
      </c>
      <c r="B787" s="657" t="s">
        <v>1639</v>
      </c>
      <c r="C787" s="156" t="s">
        <v>88</v>
      </c>
      <c r="D787" s="654"/>
      <c r="E787" s="655"/>
    </row>
    <row r="788" spans="1:5" outlineLevel="1">
      <c r="A788" s="651" t="s">
        <v>3407</v>
      </c>
      <c r="B788" s="657" t="s">
        <v>1640</v>
      </c>
      <c r="C788" s="156" t="s">
        <v>1641</v>
      </c>
      <c r="D788" s="654"/>
      <c r="E788" s="655"/>
    </row>
    <row r="789" spans="1:5" outlineLevel="1">
      <c r="A789" s="651" t="s">
        <v>3407</v>
      </c>
      <c r="B789" s="657" t="s">
        <v>1642</v>
      </c>
      <c r="C789" s="156" t="s">
        <v>87</v>
      </c>
      <c r="D789" s="654"/>
      <c r="E789" s="655"/>
    </row>
    <row r="790" spans="1:5" outlineLevel="1">
      <c r="A790" s="651" t="s">
        <v>3407</v>
      </c>
      <c r="B790" s="657" t="s">
        <v>1643</v>
      </c>
      <c r="C790" s="156" t="s">
        <v>95</v>
      </c>
      <c r="D790" s="654"/>
      <c r="E790" s="655"/>
    </row>
    <row r="791" spans="1:5">
      <c r="A791" s="659" t="s">
        <v>3407</v>
      </c>
      <c r="B791" s="119" t="s">
        <v>1644</v>
      </c>
      <c r="C791" s="119" t="s">
        <v>1645</v>
      </c>
    </row>
    <row r="792" spans="1:5">
      <c r="A792" s="659" t="s">
        <v>3407</v>
      </c>
      <c r="B792" s="119" t="s">
        <v>1646</v>
      </c>
      <c r="C792" s="119" t="s">
        <v>3409</v>
      </c>
    </row>
    <row r="793" spans="1:5">
      <c r="A793" s="659" t="s">
        <v>3407</v>
      </c>
      <c r="B793" s="119" t="s">
        <v>3410</v>
      </c>
    </row>
    <row r="794" spans="1:5">
      <c r="B794" s="119" t="s">
        <v>1647</v>
      </c>
      <c r="C794" s="119" t="s">
        <v>1648</v>
      </c>
    </row>
    <row r="795" spans="1:5">
      <c r="A795" s="659" t="s">
        <v>3407</v>
      </c>
      <c r="B795" s="119" t="s">
        <v>1649</v>
      </c>
      <c r="C795" s="119" t="s">
        <v>3411</v>
      </c>
    </row>
    <row r="796" spans="1:5">
      <c r="A796" s="659" t="s">
        <v>3407</v>
      </c>
      <c r="B796" s="119" t="s">
        <v>1650</v>
      </c>
    </row>
  </sheetData>
  <conditionalFormatting sqref="C4">
    <cfRule type="cellIs" dxfId="0" priority="1" stopIfTrue="1" operator="equal">
      <formula>"REPORT HAS ERRORS"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>
      <pane ySplit="8" topLeftCell="A9" activePane="bottomLeft" state="frozen"/>
      <selection activeCell="J30" sqref="J30"/>
      <selection pane="bottomLeft" activeCell="X41" sqref="X41"/>
    </sheetView>
  </sheetViews>
  <sheetFormatPr defaultColWidth="8.85546875" defaultRowHeight="12.75"/>
  <cols>
    <col min="1" max="1" width="10.7109375" style="273" customWidth="1"/>
    <col min="2" max="2" width="5" style="272" bestFit="1" customWidth="1"/>
    <col min="3" max="3" width="0.28515625" style="273" customWidth="1"/>
    <col min="4" max="4" width="12.7109375" style="273" customWidth="1"/>
    <col min="5" max="5" width="0.28515625" style="273" customWidth="1"/>
    <col min="6" max="6" width="15.7109375" style="273" customWidth="1"/>
    <col min="7" max="7" width="0.28515625" style="273" customWidth="1"/>
    <col min="8" max="8" width="12.85546875" style="273" customWidth="1"/>
    <col min="9" max="9" width="0.28515625" style="273" customWidth="1"/>
    <col min="10" max="10" width="12.7109375" style="273" customWidth="1"/>
    <col min="11" max="11" width="3.7109375" style="273" customWidth="1"/>
    <col min="12" max="12" width="0.28515625" style="273" customWidth="1"/>
    <col min="13" max="13" width="12.7109375" style="273" customWidth="1"/>
    <col min="14" max="14" width="0.28515625" style="273" customWidth="1"/>
    <col min="15" max="15" width="9.7109375" style="273" customWidth="1"/>
    <col min="16" max="16" width="0.28515625" style="273" customWidth="1"/>
    <col min="17" max="17" width="3.7109375" style="273" customWidth="1"/>
    <col min="18" max="18" width="0.28515625" style="273" customWidth="1"/>
    <col min="19" max="19" width="12" style="273" bestFit="1" customWidth="1"/>
    <col min="20" max="20" width="2.28515625" style="273" customWidth="1"/>
    <col min="21" max="29" width="8.85546875" style="273"/>
    <col min="30" max="30" width="15" style="273" bestFit="1" customWidth="1"/>
    <col min="31" max="16384" width="8.85546875" style="273"/>
  </cols>
  <sheetData>
    <row r="1" spans="2:30" ht="15" customHeight="1"/>
    <row r="2" spans="2:30">
      <c r="Q2" s="273" t="s">
        <v>1652</v>
      </c>
    </row>
    <row r="4" spans="2:30">
      <c r="F4" s="274" t="s">
        <v>1653</v>
      </c>
    </row>
    <row r="5" spans="2:30">
      <c r="H5" s="273" t="s">
        <v>1654</v>
      </c>
    </row>
    <row r="6" spans="2:30">
      <c r="H6" s="275" t="s">
        <v>1655</v>
      </c>
    </row>
    <row r="7" spans="2:30">
      <c r="S7" s="358" t="s">
        <v>47</v>
      </c>
    </row>
    <row r="8" spans="2:30">
      <c r="J8" s="272" t="s">
        <v>27</v>
      </c>
    </row>
    <row r="9" spans="2:30" ht="13.5" thickBot="1"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</row>
    <row r="10" spans="2:30" ht="30" customHeight="1" thickBot="1">
      <c r="B10" s="278" t="s">
        <v>1656</v>
      </c>
      <c r="C10" s="279"/>
      <c r="D10" s="280" t="s">
        <v>1657</v>
      </c>
      <c r="E10" s="281"/>
      <c r="F10" s="282" t="s">
        <v>1658</v>
      </c>
      <c r="G10" s="281"/>
      <c r="H10" s="282" t="s">
        <v>1659</v>
      </c>
      <c r="I10" s="281"/>
      <c r="J10" s="282" t="s">
        <v>1660</v>
      </c>
      <c r="K10" s="283"/>
      <c r="L10" s="281"/>
      <c r="M10" s="282" t="s">
        <v>1661</v>
      </c>
      <c r="N10" s="284"/>
      <c r="O10" s="285" t="s">
        <v>1662</v>
      </c>
      <c r="P10" s="286"/>
      <c r="Q10" s="287"/>
      <c r="R10" s="284"/>
      <c r="S10" s="288" t="s">
        <v>1663</v>
      </c>
      <c r="T10" s="289"/>
    </row>
    <row r="11" spans="2:30" ht="30" customHeight="1" thickBot="1">
      <c r="B11" s="290"/>
      <c r="C11" s="291"/>
      <c r="D11" s="292"/>
      <c r="E11" s="291"/>
      <c r="F11" s="367" t="s">
        <v>1685</v>
      </c>
      <c r="G11" s="291"/>
      <c r="H11" s="292"/>
      <c r="I11" s="291"/>
      <c r="J11" s="371"/>
      <c r="K11" s="293"/>
      <c r="L11" s="291"/>
      <c r="M11" s="292"/>
      <c r="N11" s="294"/>
      <c r="O11" s="295"/>
      <c r="P11" s="296"/>
      <c r="Q11" s="297"/>
      <c r="R11" s="294"/>
      <c r="S11" s="298"/>
      <c r="T11" s="289"/>
      <c r="AD11" s="357"/>
    </row>
    <row r="12" spans="2:30" ht="12.75" customHeight="1">
      <c r="B12" s="299"/>
      <c r="C12" s="300"/>
      <c r="D12" s="301"/>
      <c r="E12" s="300"/>
      <c r="F12" s="368"/>
      <c r="G12" s="300"/>
      <c r="H12" s="301"/>
      <c r="I12" s="300"/>
      <c r="J12" s="368"/>
      <c r="K12" s="302"/>
      <c r="L12" s="300"/>
      <c r="M12" s="301"/>
      <c r="N12" s="300"/>
      <c r="O12" s="301"/>
      <c r="P12" s="300"/>
      <c r="Q12" s="301"/>
      <c r="R12" s="300"/>
      <c r="S12" s="303"/>
      <c r="T12" s="277"/>
    </row>
    <row r="13" spans="2:30" ht="15" customHeight="1">
      <c r="B13" s="304">
        <v>1</v>
      </c>
      <c r="C13" s="294"/>
      <c r="D13" s="297" t="s">
        <v>1664</v>
      </c>
      <c r="E13" s="294"/>
      <c r="F13" s="387">
        <v>752127351</v>
      </c>
      <c r="G13" s="294"/>
      <c r="H13" s="345">
        <f>ROUND(F13/$F$18,4)</f>
        <v>0.5373</v>
      </c>
      <c r="I13" s="294"/>
      <c r="J13" s="372">
        <v>3.8899999999999997E-2</v>
      </c>
      <c r="K13" s="305"/>
      <c r="L13" s="294"/>
      <c r="M13" s="345">
        <f>ROUND(H13*J13,4)</f>
        <v>2.0899999999999998E-2</v>
      </c>
      <c r="N13" s="294"/>
      <c r="O13" s="348">
        <f>O42</f>
        <v>1.0060929999999999</v>
      </c>
      <c r="P13" s="294"/>
      <c r="Q13" s="306"/>
      <c r="R13" s="294"/>
      <c r="S13" s="350">
        <f>ROUND(M13*O13,6)</f>
        <v>2.1027000000000001E-2</v>
      </c>
      <c r="T13" s="307"/>
    </row>
    <row r="14" spans="2:30" ht="15">
      <c r="B14" s="304">
        <f>+B13+1</f>
        <v>2</v>
      </c>
      <c r="C14" s="294"/>
      <c r="D14" s="297" t="s">
        <v>1665</v>
      </c>
      <c r="E14" s="294"/>
      <c r="F14" s="387">
        <v>0</v>
      </c>
      <c r="G14" s="294"/>
      <c r="H14" s="345">
        <f>ROUND(F14/$F$18,4)</f>
        <v>0</v>
      </c>
      <c r="I14" s="294"/>
      <c r="J14" s="372">
        <v>2.23E-2</v>
      </c>
      <c r="K14" s="305"/>
      <c r="L14" s="294"/>
      <c r="M14" s="345">
        <f>ROUND(H14*J14,4)</f>
        <v>0</v>
      </c>
      <c r="N14" s="294"/>
      <c r="O14" s="348">
        <f>O42</f>
        <v>1.0060929999999999</v>
      </c>
      <c r="P14" s="294"/>
      <c r="Q14" s="297"/>
      <c r="R14" s="294"/>
      <c r="S14" s="350">
        <f>ROUND(M14*O14,6)</f>
        <v>0</v>
      </c>
      <c r="T14" s="307"/>
    </row>
    <row r="15" spans="2:30" ht="26.25">
      <c r="B15" s="304">
        <f>+B14+1</f>
        <v>3</v>
      </c>
      <c r="C15" s="294"/>
      <c r="D15" s="308" t="s">
        <v>1666</v>
      </c>
      <c r="E15" s="294"/>
      <c r="F15" s="387">
        <v>42248832</v>
      </c>
      <c r="G15" s="294"/>
      <c r="H15" s="345">
        <f>ROUND(F15/$F$18,4)</f>
        <v>3.0200000000000001E-2</v>
      </c>
      <c r="I15" s="294"/>
      <c r="J15" s="372">
        <v>2.8000000000000001E-2</v>
      </c>
      <c r="K15" s="305"/>
      <c r="L15" s="294"/>
      <c r="M15" s="345">
        <f>ROUND(H15*J15,4)</f>
        <v>8.0000000000000004E-4</v>
      </c>
      <c r="N15" s="294"/>
      <c r="O15" s="348">
        <f>O42</f>
        <v>1.0060929999999999</v>
      </c>
      <c r="P15" s="294"/>
      <c r="Q15" s="297"/>
      <c r="R15" s="294"/>
      <c r="S15" s="350">
        <f>ROUND(M15*O15,6)</f>
        <v>8.0500000000000005E-4</v>
      </c>
      <c r="T15" s="307"/>
    </row>
    <row r="16" spans="2:30" ht="15">
      <c r="B16" s="304">
        <f>+B15+1</f>
        <v>4</v>
      </c>
      <c r="C16" s="294"/>
      <c r="D16" s="297" t="s">
        <v>1667</v>
      </c>
      <c r="E16" s="294"/>
      <c r="F16" s="387">
        <v>605509950</v>
      </c>
      <c r="G16" s="294"/>
      <c r="H16" s="345">
        <f>ROUND(F16/$F$18,4)</f>
        <v>0.4325</v>
      </c>
      <c r="I16" s="294"/>
      <c r="J16" s="373">
        <v>9.0999999999999998E-2</v>
      </c>
      <c r="K16" s="309" t="s">
        <v>1668</v>
      </c>
      <c r="L16" s="294"/>
      <c r="M16" s="345">
        <f>ROUND(H16*J16,4)</f>
        <v>3.9399999999999998E-2</v>
      </c>
      <c r="N16" s="294"/>
      <c r="O16" s="349">
        <f>S42</f>
        <v>1.3527309999999999</v>
      </c>
      <c r="P16" s="294"/>
      <c r="Q16" s="310"/>
      <c r="R16" s="294"/>
      <c r="S16" s="350">
        <f>ROUND(M16*O16,6)</f>
        <v>5.3297999999999998E-2</v>
      </c>
      <c r="T16" s="307"/>
    </row>
    <row r="17" spans="2:21" ht="15">
      <c r="B17" s="304"/>
      <c r="C17" s="294"/>
      <c r="D17" s="297"/>
      <c r="E17" s="294"/>
      <c r="F17" s="369"/>
      <c r="G17" s="294"/>
      <c r="H17" s="346"/>
      <c r="I17" s="294"/>
      <c r="J17" s="374"/>
      <c r="K17" s="305"/>
      <c r="L17" s="294"/>
      <c r="M17" s="311"/>
      <c r="N17" s="294"/>
      <c r="O17" s="295"/>
      <c r="P17" s="294"/>
      <c r="Q17" s="297"/>
      <c r="R17" s="294"/>
      <c r="S17" s="351"/>
      <c r="T17" s="312"/>
    </row>
    <row r="18" spans="2:21" ht="15">
      <c r="B18" s="304">
        <f>+B16+1</f>
        <v>5</v>
      </c>
      <c r="C18" s="294"/>
      <c r="D18" s="297" t="s">
        <v>1669</v>
      </c>
      <c r="E18" s="294"/>
      <c r="F18" s="370">
        <f>SUM(F13:F16)</f>
        <v>1399886133</v>
      </c>
      <c r="G18" s="294"/>
      <c r="H18" s="347">
        <f>SUM(H13:H16)</f>
        <v>1</v>
      </c>
      <c r="I18" s="294"/>
      <c r="J18" s="374"/>
      <c r="K18" s="305"/>
      <c r="L18" s="294"/>
      <c r="M18" s="313" t="s">
        <v>27</v>
      </c>
      <c r="N18" s="294"/>
      <c r="O18" s="297"/>
      <c r="P18" s="294"/>
      <c r="Q18" s="297"/>
      <c r="R18" s="294"/>
      <c r="S18" s="388">
        <f>ROUND(SUM(S13:S17),3)</f>
        <v>7.4999999999999997E-2</v>
      </c>
      <c r="T18" s="314"/>
    </row>
    <row r="19" spans="2:21" ht="15">
      <c r="B19" s="304"/>
      <c r="C19" s="294"/>
      <c r="D19" s="297"/>
      <c r="E19" s="294"/>
      <c r="F19" s="297"/>
      <c r="G19" s="294"/>
      <c r="H19" s="297"/>
      <c r="I19" s="294"/>
      <c r="J19" s="297"/>
      <c r="K19" s="305"/>
      <c r="L19" s="294"/>
      <c r="M19" s="297"/>
      <c r="N19" s="294"/>
      <c r="O19" s="297"/>
      <c r="P19" s="294"/>
      <c r="Q19" s="297"/>
      <c r="R19" s="294"/>
      <c r="S19" s="315"/>
      <c r="T19" s="277"/>
    </row>
    <row r="20" spans="2:21" ht="15.75" thickBot="1">
      <c r="B20" s="316"/>
      <c r="C20" s="317"/>
      <c r="D20" s="318"/>
      <c r="E20" s="317"/>
      <c r="F20" s="318"/>
      <c r="G20" s="317"/>
      <c r="H20" s="318"/>
      <c r="I20" s="317"/>
      <c r="J20" s="318"/>
      <c r="K20" s="319"/>
      <c r="L20" s="317"/>
      <c r="M20" s="318"/>
      <c r="N20" s="317"/>
      <c r="O20" s="318"/>
      <c r="P20" s="317"/>
      <c r="Q20" s="318"/>
      <c r="R20" s="317"/>
      <c r="S20" s="320"/>
      <c r="T20" s="277"/>
    </row>
    <row r="21" spans="2:21" hidden="1">
      <c r="B21" s="321"/>
      <c r="C21" s="322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322"/>
      <c r="O21" s="277"/>
      <c r="P21" s="323"/>
      <c r="Q21" s="277"/>
      <c r="R21" s="277"/>
      <c r="S21" s="324"/>
      <c r="T21" s="277"/>
    </row>
    <row r="22" spans="2:21" ht="12" hidden="1" customHeight="1">
      <c r="B22" s="321"/>
      <c r="C22" s="322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322"/>
      <c r="O22" s="277"/>
      <c r="P22" s="323"/>
      <c r="Q22" s="277"/>
      <c r="R22" s="277"/>
      <c r="S22" s="324"/>
      <c r="T22" s="277"/>
    </row>
    <row r="23" spans="2:21" s="327" customFormat="1" ht="12" customHeight="1">
      <c r="B23" s="325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5"/>
      <c r="Q23" s="326"/>
      <c r="R23" s="326"/>
      <c r="S23" s="326"/>
      <c r="T23" s="326"/>
    </row>
    <row r="24" spans="2:21" s="327" customFormat="1" ht="12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5"/>
      <c r="Q24" s="326"/>
      <c r="R24" s="326"/>
      <c r="S24" s="326"/>
      <c r="T24" s="326"/>
    </row>
    <row r="25" spans="2:21" s="327" customFormat="1" ht="12" customHeight="1">
      <c r="B25" s="325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8" t="s">
        <v>1670</v>
      </c>
      <c r="P25" s="328"/>
      <c r="S25" s="328" t="s">
        <v>1671</v>
      </c>
      <c r="T25" s="326"/>
    </row>
    <row r="26" spans="2:21" ht="15">
      <c r="B26" s="310">
        <v>6</v>
      </c>
      <c r="C26" s="297"/>
      <c r="D26" s="306" t="s">
        <v>1672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375">
        <v>100</v>
      </c>
      <c r="P26" s="339"/>
      <c r="Q26" s="339"/>
      <c r="R26" s="339"/>
      <c r="S26" s="376">
        <f>O26</f>
        <v>100</v>
      </c>
      <c r="T26" s="339"/>
      <c r="U26" s="342"/>
    </row>
    <row r="27" spans="2:21" ht="15">
      <c r="B27" s="310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42"/>
      <c r="P27" s="342"/>
      <c r="Q27" s="342"/>
      <c r="R27" s="342"/>
      <c r="S27" s="377"/>
      <c r="T27" s="342"/>
      <c r="U27" s="342"/>
    </row>
    <row r="28" spans="2:21" ht="15">
      <c r="B28" s="310">
        <v>7</v>
      </c>
      <c r="C28" s="329"/>
      <c r="D28" s="331" t="s">
        <v>1673</v>
      </c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78">
        <v>0.41</v>
      </c>
      <c r="P28" s="342"/>
      <c r="Q28" s="342"/>
      <c r="R28" s="342"/>
      <c r="S28" s="377">
        <f>O28</f>
        <v>0.41</v>
      </c>
      <c r="T28" s="342"/>
      <c r="U28" s="342"/>
    </row>
    <row r="29" spans="2:21" ht="15">
      <c r="B29" s="310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42"/>
      <c r="P29" s="342"/>
      <c r="Q29" s="342"/>
      <c r="R29" s="342"/>
      <c r="S29" s="377"/>
      <c r="T29" s="342"/>
      <c r="U29" s="342"/>
    </row>
    <row r="30" spans="2:21" ht="15">
      <c r="B30" s="310">
        <v>8</v>
      </c>
      <c r="C30" s="329"/>
      <c r="D30" s="331" t="s">
        <v>1674</v>
      </c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42">
        <v>0.1956</v>
      </c>
      <c r="P30" s="342"/>
      <c r="Q30" s="342"/>
      <c r="R30" s="342"/>
      <c r="S30" s="377">
        <f>O30</f>
        <v>0.1956</v>
      </c>
      <c r="T30" s="342"/>
      <c r="U30" s="342"/>
    </row>
    <row r="31" spans="2:21" ht="15">
      <c r="B31" s="310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79" t="s">
        <v>27</v>
      </c>
      <c r="P31" s="342"/>
      <c r="Q31" s="342"/>
      <c r="R31" s="342"/>
      <c r="S31" s="377"/>
      <c r="T31" s="342"/>
      <c r="U31" s="342"/>
    </row>
    <row r="32" spans="2:21" ht="15">
      <c r="B32" s="310">
        <v>9</v>
      </c>
      <c r="C32" s="329"/>
      <c r="D32" s="331" t="s">
        <v>1675</v>
      </c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52">
        <f>O26-O28-O30</f>
        <v>99.394400000000005</v>
      </c>
      <c r="P32" s="353"/>
      <c r="Q32" s="353"/>
      <c r="R32" s="353"/>
      <c r="S32" s="354">
        <f>S26-S28-S30</f>
        <v>99.394400000000005</v>
      </c>
      <c r="T32" s="329"/>
      <c r="U32" s="329"/>
    </row>
    <row r="33" spans="1:24" ht="15">
      <c r="B33" s="310"/>
      <c r="C33" s="329"/>
      <c r="D33" s="331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30"/>
      <c r="T33" s="329"/>
      <c r="U33" s="329"/>
      <c r="X33" s="273" t="s">
        <v>27</v>
      </c>
    </row>
    <row r="34" spans="1:24" ht="15">
      <c r="B34" s="310">
        <v>10</v>
      </c>
      <c r="C34" s="329"/>
      <c r="D34" s="332" t="s">
        <v>1683</v>
      </c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80">
        <v>5.8545E-2</v>
      </c>
      <c r="P34" s="342"/>
      <c r="Q34" s="342"/>
      <c r="R34" s="342"/>
      <c r="S34" s="354">
        <f>ROUND(S32*O34,6)</f>
        <v>5.819045</v>
      </c>
      <c r="T34" s="342"/>
      <c r="U34" s="342"/>
    </row>
    <row r="35" spans="1:24" ht="15">
      <c r="B35" s="310"/>
      <c r="C35" s="329"/>
      <c r="D35" s="331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33"/>
      <c r="P35" s="329"/>
      <c r="Q35" s="329"/>
      <c r="R35" s="329"/>
      <c r="S35" s="330"/>
      <c r="T35" s="329"/>
      <c r="U35" s="329"/>
    </row>
    <row r="36" spans="1:24" ht="15">
      <c r="B36" s="310">
        <v>11</v>
      </c>
      <c r="C36" s="329"/>
      <c r="D36" s="332" t="s">
        <v>1676</v>
      </c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33"/>
      <c r="P36" s="329"/>
      <c r="Q36" s="329"/>
      <c r="R36" s="329"/>
      <c r="S36" s="354">
        <f>S32-S34</f>
        <v>93.575355000000002</v>
      </c>
      <c r="T36" s="329"/>
      <c r="U36" s="329"/>
    </row>
    <row r="37" spans="1:24" ht="15">
      <c r="B37" s="310"/>
      <c r="C37" s="329"/>
      <c r="D37" s="331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30"/>
      <c r="T37" s="329"/>
      <c r="U37" s="329"/>
    </row>
    <row r="38" spans="1:24" ht="15">
      <c r="B38" s="310">
        <f>B36+1</f>
        <v>12</v>
      </c>
      <c r="C38" s="329"/>
      <c r="D38" s="332" t="s">
        <v>1680</v>
      </c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55">
        <f>S36*0.21</f>
        <v>19.650824549999999</v>
      </c>
      <c r="T38" s="329"/>
      <c r="U38" s="329"/>
    </row>
    <row r="39" spans="1:24" ht="15">
      <c r="B39" s="310"/>
      <c r="C39" s="329"/>
      <c r="D39" s="332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30"/>
      <c r="T39" s="329"/>
      <c r="U39" s="329"/>
    </row>
    <row r="40" spans="1:24" ht="15">
      <c r="B40" s="310">
        <f>B38+1</f>
        <v>13</v>
      </c>
      <c r="C40" s="329"/>
      <c r="D40" s="332" t="s">
        <v>1677</v>
      </c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54">
        <f>S36-S38</f>
        <v>73.924530450000006</v>
      </c>
      <c r="T40" s="329"/>
      <c r="U40" s="329"/>
    </row>
    <row r="41" spans="1:24" ht="15">
      <c r="B41" s="310"/>
      <c r="C41" s="329"/>
      <c r="D41" s="332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34"/>
      <c r="T41" s="329"/>
      <c r="U41" s="329"/>
    </row>
    <row r="42" spans="1:24" ht="15">
      <c r="B42" s="310">
        <f>B40+1</f>
        <v>14</v>
      </c>
      <c r="C42" s="329"/>
      <c r="D42" s="332" t="s">
        <v>1678</v>
      </c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65">
        <f>ROUND(100/O32,6)</f>
        <v>1.0060929999999999</v>
      </c>
      <c r="P42" s="329"/>
      <c r="Q42" s="329"/>
      <c r="R42" s="329"/>
      <c r="S42" s="356">
        <f>ROUND(100/S40,6)</f>
        <v>1.3527309999999999</v>
      </c>
      <c r="T42" s="329"/>
      <c r="U42" s="329"/>
    </row>
    <row r="43" spans="1:24" ht="15">
      <c r="B43" s="310"/>
      <c r="C43" s="329"/>
      <c r="D43" s="332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92"/>
      <c r="P43" s="342"/>
      <c r="Q43" s="342"/>
      <c r="R43" s="342"/>
      <c r="S43" s="393"/>
      <c r="T43" s="342"/>
      <c r="U43" s="342"/>
    </row>
    <row r="44" spans="1:24" ht="15">
      <c r="B44" s="310"/>
      <c r="C44" s="329"/>
      <c r="D44" s="332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92"/>
      <c r="P44" s="342"/>
      <c r="Q44" s="342"/>
      <c r="R44" s="342"/>
      <c r="S44" s="393"/>
      <c r="T44" s="342"/>
      <c r="U44" s="342"/>
    </row>
    <row r="45" spans="1:24" ht="15">
      <c r="B45" s="310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42"/>
      <c r="P45" s="342"/>
      <c r="Q45" s="342"/>
      <c r="R45" s="342"/>
      <c r="S45" s="394"/>
      <c r="T45" s="342"/>
      <c r="U45" s="342"/>
    </row>
    <row r="46" spans="1:24">
      <c r="A46" s="275"/>
      <c r="B46" s="335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6"/>
      <c r="T46" s="332"/>
      <c r="U46" s="332"/>
      <c r="V46" s="275"/>
      <c r="W46" s="275"/>
    </row>
    <row r="47" spans="1:24">
      <c r="A47" s="389" t="s">
        <v>1687</v>
      </c>
      <c r="B47" s="335"/>
      <c r="C47" s="332"/>
      <c r="D47" s="662" t="s">
        <v>1688</v>
      </c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332"/>
      <c r="U47" s="332"/>
      <c r="V47" s="275"/>
      <c r="W47" s="275"/>
    </row>
    <row r="48" spans="1:24">
      <c r="A48" s="389"/>
      <c r="B48" s="335"/>
      <c r="C48" s="332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32"/>
      <c r="U48" s="332"/>
      <c r="V48" s="275"/>
      <c r="W48" s="275"/>
    </row>
    <row r="49" spans="1:21">
      <c r="A49" s="391" t="s">
        <v>1668</v>
      </c>
      <c r="B49" s="337"/>
      <c r="C49" s="338"/>
      <c r="D49" s="663" t="s">
        <v>1689</v>
      </c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329"/>
      <c r="U49" s="329"/>
    </row>
    <row r="50" spans="1:21">
      <c r="B50" s="333"/>
      <c r="C50" s="329"/>
      <c r="D50" s="329"/>
      <c r="E50" s="329"/>
      <c r="F50" s="329"/>
      <c r="G50" s="329"/>
      <c r="H50" s="329"/>
      <c r="I50" s="339"/>
      <c r="J50" s="339" t="s">
        <v>1679</v>
      </c>
      <c r="K50" s="339"/>
      <c r="L50" s="339"/>
      <c r="M50" s="339"/>
      <c r="N50" s="339"/>
      <c r="O50" s="340"/>
      <c r="P50" s="341"/>
      <c r="Q50" s="339"/>
      <c r="R50" s="339"/>
      <c r="S50" s="339"/>
      <c r="T50" s="339"/>
      <c r="U50" s="342"/>
    </row>
    <row r="51" spans="1:21">
      <c r="B51" s="333"/>
      <c r="C51" s="329"/>
      <c r="D51" s="329"/>
      <c r="E51" s="329"/>
      <c r="F51" s="329"/>
      <c r="G51" s="329"/>
      <c r="H51" s="329"/>
      <c r="I51" s="339"/>
      <c r="J51" s="339"/>
      <c r="K51" s="339"/>
      <c r="L51" s="339"/>
      <c r="M51" s="339"/>
      <c r="N51" s="339"/>
      <c r="O51" s="339"/>
      <c r="P51" s="341"/>
      <c r="Q51" s="339"/>
      <c r="R51" s="339"/>
      <c r="S51" s="339"/>
      <c r="T51" s="339"/>
      <c r="U51" s="342"/>
    </row>
    <row r="52" spans="1:21">
      <c r="B52" s="333"/>
      <c r="C52" s="329"/>
      <c r="D52" s="329"/>
      <c r="E52" s="329"/>
      <c r="F52" s="329"/>
      <c r="G52" s="329"/>
      <c r="H52" s="329"/>
      <c r="I52" s="339"/>
      <c r="J52" s="339"/>
      <c r="K52" s="339"/>
      <c r="L52" s="339"/>
      <c r="M52" s="339"/>
      <c r="N52" s="339"/>
      <c r="O52" s="339"/>
      <c r="P52" s="341"/>
      <c r="Q52" s="339"/>
      <c r="R52" s="339"/>
      <c r="S52" s="339"/>
      <c r="T52" s="339"/>
      <c r="U52" s="342"/>
    </row>
    <row r="53" spans="1:21">
      <c r="B53" s="333"/>
      <c r="C53" s="329"/>
      <c r="D53" s="329"/>
      <c r="E53" s="329"/>
      <c r="F53" s="329"/>
      <c r="G53" s="329"/>
      <c r="H53" s="329"/>
      <c r="I53" s="339"/>
      <c r="J53" s="339"/>
      <c r="K53" s="339"/>
      <c r="L53" s="339"/>
      <c r="M53" s="339"/>
      <c r="N53" s="339"/>
      <c r="O53" s="339"/>
      <c r="P53" s="341"/>
      <c r="Q53" s="339"/>
      <c r="R53" s="339"/>
      <c r="S53" s="339"/>
      <c r="T53" s="339"/>
      <c r="U53" s="342"/>
    </row>
    <row r="54" spans="1:21">
      <c r="B54" s="333"/>
      <c r="C54" s="329"/>
      <c r="D54" s="329"/>
      <c r="E54" s="329"/>
      <c r="F54" s="329"/>
      <c r="G54" s="329"/>
      <c r="H54" s="329"/>
      <c r="I54" s="339"/>
      <c r="J54" s="339"/>
      <c r="K54" s="339"/>
      <c r="L54" s="339"/>
      <c r="M54" s="339"/>
      <c r="N54" s="339"/>
      <c r="O54" s="339"/>
      <c r="P54" s="341"/>
      <c r="Q54" s="339"/>
      <c r="R54" s="339"/>
      <c r="S54" s="339"/>
      <c r="T54" s="339"/>
      <c r="U54" s="342"/>
    </row>
    <row r="55" spans="1:21">
      <c r="B55" s="333"/>
      <c r="C55" s="329"/>
      <c r="D55" s="329"/>
      <c r="E55" s="329"/>
      <c r="F55" s="329"/>
      <c r="G55" s="329"/>
      <c r="H55" s="329"/>
      <c r="I55" s="339"/>
      <c r="J55" s="339"/>
      <c r="K55" s="339"/>
      <c r="L55" s="339"/>
      <c r="M55" s="339"/>
      <c r="N55" s="339"/>
      <c r="O55" s="339"/>
      <c r="P55" s="341"/>
      <c r="Q55" s="339"/>
      <c r="R55" s="339"/>
      <c r="S55" s="339"/>
      <c r="T55" s="339"/>
      <c r="U55" s="342"/>
    </row>
    <row r="56" spans="1:21">
      <c r="B56" s="333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</row>
    <row r="57" spans="1:21">
      <c r="B57" s="343" t="s">
        <v>27</v>
      </c>
      <c r="C57" s="344"/>
      <c r="D57" s="339"/>
      <c r="E57" s="339"/>
      <c r="F57" s="339"/>
      <c r="G57" s="339"/>
      <c r="H57" s="339"/>
    </row>
    <row r="59" spans="1:21">
      <c r="B59" s="344"/>
      <c r="C59" s="344"/>
      <c r="D59" s="339"/>
      <c r="E59" s="339"/>
      <c r="F59" s="339"/>
      <c r="G59" s="339"/>
      <c r="H59" s="339"/>
    </row>
    <row r="60" spans="1:21">
      <c r="B60" s="333"/>
      <c r="C60" s="329"/>
      <c r="D60" s="329"/>
      <c r="E60" s="329"/>
      <c r="F60" s="329"/>
      <c r="G60" s="329"/>
      <c r="H60" s="329"/>
    </row>
  </sheetData>
  <mergeCells count="2">
    <mergeCell ref="D47:S47"/>
    <mergeCell ref="D49:S49"/>
  </mergeCells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ML-FGD</vt:lpstr>
      <vt:lpstr>ML-Non FGD</vt:lpstr>
      <vt:lpstr>Monthly ES BRR</vt:lpstr>
      <vt:lpstr>Property Tax</vt:lpstr>
      <vt:lpstr>IS</vt:lpstr>
      <vt:lpstr>BS</vt:lpstr>
      <vt:lpstr>3.15 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cp:lastPrinted>2020-06-08T19:08:22Z</cp:lastPrinted>
  <dcterms:created xsi:type="dcterms:W3CDTF">2020-01-31T18:51:21Z</dcterms:created>
  <dcterms:modified xsi:type="dcterms:W3CDTF">2021-12-16T18:37:34Z</dcterms:modified>
</cp:coreProperties>
</file>