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21 Rate Increase Application\Data Requests\DR1\Exhibits\"/>
    </mc:Choice>
  </mc:AlternateContent>
  <bookViews>
    <workbookView xWindow="0" yWindow="0" windowWidth="23040" windowHeight="861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1" l="1"/>
  <c r="H58" i="1"/>
  <c r="D58" i="1"/>
  <c r="C58" i="1"/>
  <c r="F15" i="1" l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14" i="1"/>
  <c r="E58" i="1" s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14" i="1"/>
  <c r="J58" i="1" l="1"/>
</calcChain>
</file>

<file path=xl/sharedStrings.xml><?xml version="1.0" encoding="utf-8"?>
<sst xmlns="http://schemas.openxmlformats.org/spreadsheetml/2006/main" count="136" uniqueCount="101">
  <si>
    <t>Schedule C1</t>
  </si>
  <si>
    <t>South Kentucky Rural Electric Cooperative Corporation Case No. 2021-00407</t>
  </si>
  <si>
    <t>Construction Projects</t>
  </si>
  <si>
    <t>Total</t>
  </si>
  <si>
    <t>Date</t>
  </si>
  <si>
    <t>Variance</t>
  </si>
  <si>
    <t>Percent</t>
  </si>
  <si>
    <t>Actual</t>
  </si>
  <si>
    <t>Budget</t>
  </si>
  <si>
    <t>Original</t>
  </si>
  <si>
    <t>Project</t>
  </si>
  <si>
    <t>As</t>
  </si>
  <si>
    <t>Of</t>
  </si>
  <si>
    <t>In</t>
  </si>
  <si>
    <t>No.</t>
  </si>
  <si>
    <t>Title/Description</t>
  </si>
  <si>
    <t>Cost</t>
  </si>
  <si>
    <t>Dollars</t>
  </si>
  <si>
    <t>Start</t>
  </si>
  <si>
    <t>End</t>
  </si>
  <si>
    <t>Annual Actual Cost</t>
  </si>
  <si>
    <t>Annual Original Budget</t>
  </si>
  <si>
    <t xml:space="preserve"> Variance</t>
  </si>
  <si>
    <t xml:space="preserve"> In</t>
  </si>
  <si>
    <t>20-060829</t>
  </si>
  <si>
    <t>15-039992</t>
  </si>
  <si>
    <t>15-033855</t>
  </si>
  <si>
    <t>15-033854</t>
  </si>
  <si>
    <t>15-033853</t>
  </si>
  <si>
    <t>15-033812</t>
  </si>
  <si>
    <t>15-033451</t>
  </si>
  <si>
    <t>15-033154</t>
  </si>
  <si>
    <t>15-033153</t>
  </si>
  <si>
    <t>15-033152</t>
  </si>
  <si>
    <t>15-032753</t>
  </si>
  <si>
    <t>15-032752</t>
  </si>
  <si>
    <t>15-031853</t>
  </si>
  <si>
    <t>15-031852</t>
  </si>
  <si>
    <t>15-031754</t>
  </si>
  <si>
    <t>15-031751</t>
  </si>
  <si>
    <t>15-031651</t>
  </si>
  <si>
    <t>15-031551</t>
  </si>
  <si>
    <t>15-031452</t>
  </si>
  <si>
    <t>15-031253</t>
  </si>
  <si>
    <t>15-031252</t>
  </si>
  <si>
    <t>15-031251</t>
  </si>
  <si>
    <t>15-030751</t>
  </si>
  <si>
    <t>15-030253</t>
  </si>
  <si>
    <t>15-030252</t>
  </si>
  <si>
    <t>15-030251</t>
  </si>
  <si>
    <t>15-030153</t>
  </si>
  <si>
    <t>15-030152</t>
  </si>
  <si>
    <t>15-030151</t>
  </si>
  <si>
    <t>131105 - WILLA DR</t>
  </si>
  <si>
    <t>124846 - SHADY GROVE CHURCH WIRE</t>
  </si>
  <si>
    <t>126609 - DUGAN STREET</t>
  </si>
  <si>
    <t>126896 - CHERRY AND WEST ST</t>
  </si>
  <si>
    <t>126219 - VIRGINIA AVE</t>
  </si>
  <si>
    <t>127582 - VINE STREET</t>
  </si>
  <si>
    <t>127476 - TRADEWAY DR AND LEE ST</t>
  </si>
  <si>
    <t>127500 - EAST HIGH STREET</t>
  </si>
  <si>
    <t>128236 - ABBOTT STEVEN</t>
  </si>
  <si>
    <t>130759 - SYSTEM INSPECTION 2019</t>
  </si>
  <si>
    <t>128089 - W HWY 80</t>
  </si>
  <si>
    <t>126656 - BLEVINS STREET</t>
  </si>
  <si>
    <t>126350 - CLUB HEIGHTS</t>
  </si>
  <si>
    <t>127109 - CHERRY STREET</t>
  </si>
  <si>
    <t>128266 - EAST COLUMBIA AVE</t>
  </si>
  <si>
    <t>127367 - FAUBUSH NORFLEET RD</t>
  </si>
  <si>
    <t>125559 - RAMSEY ST WIRE CHANGE</t>
  </si>
  <si>
    <t>121264 - APPLE TREE PARK</t>
  </si>
  <si>
    <t>122491 - CLAY STREET</t>
  </si>
  <si>
    <t>124390 - DON PATTON ROAD</t>
  </si>
  <si>
    <t>121263 - APPLE TREE PARK</t>
  </si>
  <si>
    <t>125894 - HEGNARER-DUNCAN RAMSEY ROAD</t>
  </si>
  <si>
    <t>128036 - GUS SKINNER WIRE CHANGE</t>
  </si>
  <si>
    <t>127516 - DON HORN TAP</t>
  </si>
  <si>
    <t>124165 - HAMMONDS CAMP</t>
  </si>
  <si>
    <t>123198 - KENNETT LANE</t>
  </si>
  <si>
    <t>123637 - NEW HOPE CHURCH ROAD</t>
  </si>
  <si>
    <t>121368 - MINE 18 PART B</t>
  </si>
  <si>
    <t>121318 - MINE 18 PART A</t>
  </si>
  <si>
    <t>125592 - HICKORY KNOB CHURCH ROAD</t>
  </si>
  <si>
    <t>122796 - SKULL BONE</t>
  </si>
  <si>
    <t>121613 - DENTON PHELPS</t>
  </si>
  <si>
    <t>124134 - ISLAND VIEW DRIVE/TWIN RIVER</t>
  </si>
  <si>
    <t>122622 - BELL HILL RD</t>
  </si>
  <si>
    <t>121824 - MERVIN LAWLESS LINE</t>
  </si>
  <si>
    <t>121859 - MILLER'S CREEK</t>
  </si>
  <si>
    <t>121815 - VETERANS MEMORIAL PARK ROAD</t>
  </si>
  <si>
    <t>121659 - ACORN ANO</t>
  </si>
  <si>
    <t>122221 - LUTTRELL ROAD</t>
  </si>
  <si>
    <t>122222 - FINIS BEASLEY ROAD</t>
  </si>
  <si>
    <t>124614 - COMBEST LANE OFF HWY 837</t>
  </si>
  <si>
    <t>122220 - C W HALE ROAD</t>
  </si>
  <si>
    <t>121357 - OLD CLEAR SPRINGS ROAD</t>
  </si>
  <si>
    <t>121218 - LOVELESS ROAD</t>
  </si>
  <si>
    <r>
      <t xml:space="preserve">For Five Years ended December 31, </t>
    </r>
    <r>
      <rPr>
        <u/>
        <sz val="11"/>
        <color theme="1"/>
        <rFont val="Arial"/>
        <family val="2"/>
      </rPr>
      <t xml:space="preserve"> __2020__________________</t>
    </r>
  </si>
  <si>
    <t>Under/(Over)</t>
  </si>
  <si>
    <t xml:space="preserve">Note:  As part of the CWP development, a cost per mile estimate is used for each project type.  For each of the jobs listed in table C1, the variances are a combination of the job length being more or less than estimated, the cost </t>
  </si>
  <si>
    <t xml:space="preserve">     running higher than expected due to more than average poles needing to be changed out, etc., and finally right of way costs being more than expected for the specific job.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</si>
</sst>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4" fontId="0" fillId="0" borderId="0" xfId="1" applyFont="1"/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ill="1"/>
    <xf numFmtId="44" fontId="0" fillId="0" borderId="4" xfId="0" applyNumberFormat="1" applyBorder="1"/>
    <xf numFmtId="0" fontId="0" fillId="0" borderId="4" xfId="0" applyBorder="1"/>
    <xf numFmtId="44" fontId="0" fillId="0" borderId="0" xfId="1" applyFont="1" applyFill="1"/>
    <xf numFmtId="44" fontId="0" fillId="0" borderId="0" xfId="0" applyNumberFormat="1" applyFill="1"/>
    <xf numFmtId="10" fontId="0" fillId="0" borderId="0" xfId="2" applyNumberFormat="1" applyFont="1" applyFill="1"/>
    <xf numFmtId="14" fontId="0" fillId="0" borderId="0" xfId="0" applyNumberFormat="1" applyFill="1"/>
    <xf numFmtId="0" fontId="0" fillId="0" borderId="0" xfId="0" applyFill="1" applyBorder="1"/>
    <xf numFmtId="44" fontId="0" fillId="0" borderId="0" xfId="1" applyFont="1" applyFill="1" applyBorder="1"/>
    <xf numFmtId="44" fontId="0" fillId="0" borderId="0" xfId="0" applyNumberFormat="1" applyFill="1" applyBorder="1"/>
    <xf numFmtId="10" fontId="0" fillId="0" borderId="0" xfId="2" applyNumberFormat="1" applyFont="1" applyFill="1" applyBorder="1"/>
    <xf numFmtId="14" fontId="0" fillId="0" borderId="0" xfId="0" applyNumberFormat="1" applyFill="1" applyBorder="1"/>
    <xf numFmtId="0" fontId="0" fillId="0" borderId="3" xfId="0" applyFill="1" applyBorder="1"/>
    <xf numFmtId="44" fontId="0" fillId="0" borderId="3" xfId="1" applyFont="1" applyFill="1" applyBorder="1"/>
    <xf numFmtId="44" fontId="0" fillId="0" borderId="3" xfId="0" applyNumberFormat="1" applyFill="1" applyBorder="1"/>
    <xf numFmtId="10" fontId="0" fillId="0" borderId="3" xfId="2" applyNumberFormat="1" applyFont="1" applyFill="1" applyBorder="1"/>
    <xf numFmtId="14" fontId="0" fillId="0" borderId="3" xfId="0" applyNumberFormat="1" applyFill="1" applyBorder="1"/>
    <xf numFmtId="44" fontId="4" fillId="0" borderId="3" xfId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tabSelected="1" zoomScaleNormal="100" workbookViewId="0">
      <selection activeCell="K16" sqref="K16"/>
    </sheetView>
  </sheetViews>
  <sheetFormatPr defaultRowHeight="14.4" x14ac:dyDescent="0.3"/>
  <cols>
    <col min="1" max="1" width="10.109375" customWidth="1"/>
    <col min="2" max="2" width="40.88671875" bestFit="1" customWidth="1"/>
    <col min="3" max="3" width="16.44140625" customWidth="1"/>
    <col min="4" max="4" width="15.44140625" customWidth="1"/>
    <col min="5" max="5" width="12.88671875" customWidth="1"/>
    <col min="7" max="7" width="9.6640625" hidden="1" customWidth="1"/>
    <col min="8" max="8" width="14.6640625" bestFit="1" customWidth="1"/>
    <col min="9" max="9" width="15.33203125" bestFit="1" customWidth="1"/>
    <col min="10" max="10" width="12.5546875" customWidth="1"/>
    <col min="11" max="11" width="12.44140625" customWidth="1"/>
    <col min="12" max="14" width="10.6640625" bestFit="1" customWidth="1"/>
  </cols>
  <sheetData>
    <row r="1" spans="1:14" x14ac:dyDescent="0.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x14ac:dyDescent="0.3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3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3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x14ac:dyDescent="0.3">
      <c r="A5" s="12" t="s">
        <v>97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3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3">
      <c r="A10" s="3"/>
      <c r="B10" s="3"/>
      <c r="C10" s="3"/>
      <c r="D10" s="3"/>
      <c r="E10" s="3" t="s">
        <v>22</v>
      </c>
      <c r="F10" s="3"/>
      <c r="G10" s="3"/>
      <c r="H10" s="3" t="s">
        <v>3</v>
      </c>
      <c r="I10" s="3" t="s">
        <v>3</v>
      </c>
      <c r="J10" s="3" t="s">
        <v>5</v>
      </c>
      <c r="K10" s="3" t="s">
        <v>4</v>
      </c>
      <c r="L10" s="3" t="s">
        <v>4</v>
      </c>
      <c r="M10" s="3"/>
      <c r="N10" s="3"/>
    </row>
    <row r="11" spans="1:14" x14ac:dyDescent="0.3">
      <c r="A11" s="3"/>
      <c r="B11" s="3"/>
      <c r="C11" s="9" t="s">
        <v>20</v>
      </c>
      <c r="D11" s="9" t="s">
        <v>21</v>
      </c>
      <c r="E11" s="3" t="s">
        <v>23</v>
      </c>
      <c r="F11" s="3" t="s">
        <v>5</v>
      </c>
      <c r="G11" s="3" t="s">
        <v>6</v>
      </c>
      <c r="H11" s="3" t="s">
        <v>7</v>
      </c>
      <c r="I11" s="3" t="s">
        <v>8</v>
      </c>
      <c r="J11" s="3" t="s">
        <v>13</v>
      </c>
      <c r="K11" s="3" t="s">
        <v>9</v>
      </c>
      <c r="L11" s="3" t="s">
        <v>9</v>
      </c>
      <c r="M11" s="3" t="s">
        <v>4</v>
      </c>
      <c r="N11" s="3" t="s">
        <v>4</v>
      </c>
    </row>
    <row r="12" spans="1:14" x14ac:dyDescent="0.3">
      <c r="A12" s="3" t="s">
        <v>10</v>
      </c>
      <c r="B12" s="3" t="s">
        <v>10</v>
      </c>
      <c r="C12" s="9"/>
      <c r="D12" s="9"/>
      <c r="E12" s="8" t="s">
        <v>17</v>
      </c>
      <c r="F12" s="3" t="s">
        <v>11</v>
      </c>
      <c r="G12" s="3" t="s">
        <v>12</v>
      </c>
      <c r="H12" s="3" t="s">
        <v>10</v>
      </c>
      <c r="I12" s="3" t="s">
        <v>10</v>
      </c>
      <c r="J12" s="6" t="s">
        <v>17</v>
      </c>
      <c r="K12" s="3" t="s">
        <v>8</v>
      </c>
      <c r="L12" s="3" t="s">
        <v>8</v>
      </c>
      <c r="M12" s="3" t="s">
        <v>7</v>
      </c>
      <c r="N12" s="3" t="s">
        <v>7</v>
      </c>
    </row>
    <row r="13" spans="1:14" ht="15" thickBot="1" x14ac:dyDescent="0.35">
      <c r="A13" s="4" t="s">
        <v>14</v>
      </c>
      <c r="B13" s="4" t="s">
        <v>15</v>
      </c>
      <c r="C13" s="10"/>
      <c r="D13" s="10"/>
      <c r="E13" s="4" t="s">
        <v>98</v>
      </c>
      <c r="F13" s="4" t="s">
        <v>6</v>
      </c>
      <c r="G13" s="4" t="s">
        <v>8</v>
      </c>
      <c r="H13" s="4" t="s">
        <v>16</v>
      </c>
      <c r="I13" s="4" t="s">
        <v>16</v>
      </c>
      <c r="J13" s="7" t="s">
        <v>98</v>
      </c>
      <c r="K13" s="4" t="s">
        <v>18</v>
      </c>
      <c r="L13" s="4" t="s">
        <v>19</v>
      </c>
      <c r="M13" s="4" t="s">
        <v>18</v>
      </c>
      <c r="N13" s="4" t="s">
        <v>19</v>
      </c>
    </row>
    <row r="14" spans="1:14" s="14" customFormat="1" x14ac:dyDescent="0.3">
      <c r="A14" s="14" t="s">
        <v>26</v>
      </c>
      <c r="B14" s="14" t="s">
        <v>70</v>
      </c>
      <c r="C14" s="17">
        <v>5096.6000000000004</v>
      </c>
      <c r="D14" s="17">
        <v>5500</v>
      </c>
      <c r="E14" s="18">
        <f>D14-C14</f>
        <v>403.39999999999964</v>
      </c>
      <c r="F14" s="19">
        <f>(C14-D14)/D14</f>
        <v>-7.3345454545454478E-2</v>
      </c>
      <c r="H14" s="17">
        <v>5096.6000000000004</v>
      </c>
      <c r="I14" s="17">
        <v>5500</v>
      </c>
      <c r="J14" s="18">
        <f>I14-H14</f>
        <v>403.39999999999964</v>
      </c>
      <c r="K14" s="20">
        <v>42005</v>
      </c>
      <c r="L14" s="20">
        <v>43465</v>
      </c>
      <c r="M14" s="20">
        <v>42398</v>
      </c>
      <c r="N14" s="20">
        <v>42521</v>
      </c>
    </row>
    <row r="15" spans="1:14" s="14" customFormat="1" x14ac:dyDescent="0.3">
      <c r="A15" s="14" t="s">
        <v>29</v>
      </c>
      <c r="B15" s="14" t="s">
        <v>73</v>
      </c>
      <c r="C15" s="17">
        <v>14449.16</v>
      </c>
      <c r="D15" s="17">
        <v>10500</v>
      </c>
      <c r="E15" s="18">
        <f t="shared" ref="E15:E57" si="0">D15-C15</f>
        <v>-3949.16</v>
      </c>
      <c r="F15" s="19">
        <f t="shared" ref="F15:F57" si="1">(C15-D15)/D15</f>
        <v>0.37611047619047616</v>
      </c>
      <c r="H15" s="17">
        <v>14449.16</v>
      </c>
      <c r="I15" s="17">
        <v>10500</v>
      </c>
      <c r="J15" s="18">
        <f t="shared" ref="J15:J57" si="2">I15-H15</f>
        <v>-3949.16</v>
      </c>
      <c r="K15" s="20">
        <v>42005</v>
      </c>
      <c r="L15" s="20">
        <v>43465</v>
      </c>
      <c r="M15" s="20">
        <v>42398</v>
      </c>
      <c r="N15" s="20">
        <v>42521</v>
      </c>
    </row>
    <row r="16" spans="1:14" s="14" customFormat="1" x14ac:dyDescent="0.3">
      <c r="A16" s="14" t="s">
        <v>36</v>
      </c>
      <c r="B16" s="14" t="s">
        <v>80</v>
      </c>
      <c r="C16" s="17">
        <v>23688.01</v>
      </c>
      <c r="D16" s="17">
        <v>33000</v>
      </c>
      <c r="E16" s="18">
        <f t="shared" si="0"/>
        <v>9311.9900000000016</v>
      </c>
      <c r="F16" s="19">
        <f t="shared" si="1"/>
        <v>-0.28218151515151518</v>
      </c>
      <c r="H16" s="17">
        <v>23688.01</v>
      </c>
      <c r="I16" s="17">
        <v>33000</v>
      </c>
      <c r="J16" s="18">
        <f t="shared" si="2"/>
        <v>9311.9900000000016</v>
      </c>
      <c r="K16" s="20">
        <v>42005</v>
      </c>
      <c r="L16" s="20">
        <v>43465</v>
      </c>
      <c r="M16" s="20">
        <v>42418</v>
      </c>
      <c r="N16" s="20">
        <v>42551</v>
      </c>
    </row>
    <row r="17" spans="1:14" s="14" customFormat="1" x14ac:dyDescent="0.3">
      <c r="A17" s="14" t="s">
        <v>37</v>
      </c>
      <c r="B17" s="14" t="s">
        <v>81</v>
      </c>
      <c r="C17" s="17">
        <v>45007.96</v>
      </c>
      <c r="D17" s="17">
        <v>41250</v>
      </c>
      <c r="E17" s="18">
        <f t="shared" si="0"/>
        <v>-3757.9599999999991</v>
      </c>
      <c r="F17" s="19">
        <f t="shared" si="1"/>
        <v>9.1102060606060589E-2</v>
      </c>
      <c r="H17" s="17">
        <v>45007.96</v>
      </c>
      <c r="I17" s="17">
        <v>41250</v>
      </c>
      <c r="J17" s="18">
        <f t="shared" si="2"/>
        <v>-3757.9599999999991</v>
      </c>
      <c r="K17" s="20">
        <v>42005</v>
      </c>
      <c r="L17" s="20">
        <v>43465</v>
      </c>
      <c r="M17" s="20">
        <v>42404</v>
      </c>
      <c r="N17" s="20">
        <v>42551</v>
      </c>
    </row>
    <row r="18" spans="1:14" s="14" customFormat="1" x14ac:dyDescent="0.3">
      <c r="A18" s="14" t="s">
        <v>51</v>
      </c>
      <c r="B18" s="14" t="s">
        <v>95</v>
      </c>
      <c r="C18" s="17">
        <v>16888.95</v>
      </c>
      <c r="D18" s="17">
        <v>8250</v>
      </c>
      <c r="E18" s="18">
        <f t="shared" si="0"/>
        <v>-8638.9500000000007</v>
      </c>
      <c r="F18" s="19">
        <f t="shared" si="1"/>
        <v>1.0471454545454546</v>
      </c>
      <c r="H18" s="17">
        <v>16888.95</v>
      </c>
      <c r="I18" s="17">
        <v>8250</v>
      </c>
      <c r="J18" s="18">
        <f t="shared" si="2"/>
        <v>-8638.9500000000007</v>
      </c>
      <c r="K18" s="20">
        <v>42005</v>
      </c>
      <c r="L18" s="20">
        <v>43465</v>
      </c>
      <c r="M18" s="20">
        <v>42411</v>
      </c>
      <c r="N18" s="20">
        <v>42551</v>
      </c>
    </row>
    <row r="19" spans="1:14" s="14" customFormat="1" x14ac:dyDescent="0.3">
      <c r="A19" s="14" t="s">
        <v>52</v>
      </c>
      <c r="B19" s="14" t="s">
        <v>96</v>
      </c>
      <c r="C19" s="17">
        <v>11120.73</v>
      </c>
      <c r="D19" s="17">
        <v>8250</v>
      </c>
      <c r="E19" s="18">
        <f t="shared" si="0"/>
        <v>-2870.7299999999996</v>
      </c>
      <c r="F19" s="19">
        <f t="shared" si="1"/>
        <v>0.34796727272727268</v>
      </c>
      <c r="H19" s="17">
        <v>11120.73</v>
      </c>
      <c r="I19" s="17">
        <v>8250</v>
      </c>
      <c r="J19" s="18">
        <f t="shared" si="2"/>
        <v>-2870.7299999999996</v>
      </c>
      <c r="K19" s="20">
        <v>42005</v>
      </c>
      <c r="L19" s="20">
        <v>43465</v>
      </c>
      <c r="M19" s="20">
        <v>42389</v>
      </c>
      <c r="N19" s="20">
        <v>42582</v>
      </c>
    </row>
    <row r="20" spans="1:14" s="14" customFormat="1" x14ac:dyDescent="0.3">
      <c r="A20" s="14" t="s">
        <v>47</v>
      </c>
      <c r="B20" s="14" t="s">
        <v>91</v>
      </c>
      <c r="C20" s="17">
        <v>10578.6</v>
      </c>
      <c r="D20" s="17">
        <v>13750</v>
      </c>
      <c r="E20" s="18">
        <f t="shared" si="0"/>
        <v>3171.3999999999996</v>
      </c>
      <c r="F20" s="19">
        <f t="shared" si="1"/>
        <v>-0.2306472727272727</v>
      </c>
      <c r="H20" s="17">
        <v>10578.6</v>
      </c>
      <c r="I20" s="17">
        <v>13750</v>
      </c>
      <c r="J20" s="18">
        <f t="shared" si="2"/>
        <v>3171.3999999999996</v>
      </c>
      <c r="K20" s="20">
        <v>42005</v>
      </c>
      <c r="L20" s="20">
        <v>43465</v>
      </c>
      <c r="M20" s="20">
        <v>42508</v>
      </c>
      <c r="N20" s="20">
        <v>42643</v>
      </c>
    </row>
    <row r="21" spans="1:14" s="14" customFormat="1" x14ac:dyDescent="0.3">
      <c r="A21" s="14" t="s">
        <v>48</v>
      </c>
      <c r="B21" s="14" t="s">
        <v>92</v>
      </c>
      <c r="C21" s="17">
        <v>9718.08</v>
      </c>
      <c r="D21" s="17">
        <v>13750</v>
      </c>
      <c r="E21" s="18">
        <f t="shared" si="0"/>
        <v>4031.92</v>
      </c>
      <c r="F21" s="19">
        <f t="shared" si="1"/>
        <v>-0.29323054545454547</v>
      </c>
      <c r="H21" s="17">
        <v>9718.08</v>
      </c>
      <c r="I21" s="17">
        <v>13750</v>
      </c>
      <c r="J21" s="18">
        <f t="shared" si="2"/>
        <v>4031.92</v>
      </c>
      <c r="K21" s="20">
        <v>42005</v>
      </c>
      <c r="L21" s="20">
        <v>43465</v>
      </c>
      <c r="M21" s="20">
        <v>42506</v>
      </c>
      <c r="N21" s="20">
        <v>42643</v>
      </c>
    </row>
    <row r="22" spans="1:14" s="14" customFormat="1" x14ac:dyDescent="0.3">
      <c r="A22" s="14" t="s">
        <v>40</v>
      </c>
      <c r="B22" s="14" t="s">
        <v>84</v>
      </c>
      <c r="C22" s="17">
        <v>15553.03</v>
      </c>
      <c r="D22" s="17">
        <v>22000</v>
      </c>
      <c r="E22" s="18">
        <f t="shared" si="0"/>
        <v>6446.9699999999993</v>
      </c>
      <c r="F22" s="19">
        <f t="shared" si="1"/>
        <v>-0.29304409090909089</v>
      </c>
      <c r="H22" s="17">
        <v>15553.03</v>
      </c>
      <c r="I22" s="17">
        <v>22000</v>
      </c>
      <c r="J22" s="18">
        <f t="shared" si="2"/>
        <v>6446.9699999999993</v>
      </c>
      <c r="K22" s="20">
        <v>42005</v>
      </c>
      <c r="L22" s="20">
        <v>43465</v>
      </c>
      <c r="M22" s="20">
        <v>42450</v>
      </c>
      <c r="N22" s="20">
        <v>42674</v>
      </c>
    </row>
    <row r="23" spans="1:14" s="14" customFormat="1" x14ac:dyDescent="0.3">
      <c r="A23" s="14" t="s">
        <v>43</v>
      </c>
      <c r="B23" s="14" t="s">
        <v>87</v>
      </c>
      <c r="C23" s="17">
        <v>9854.66</v>
      </c>
      <c r="D23" s="17">
        <v>11000</v>
      </c>
      <c r="E23" s="18">
        <f t="shared" si="0"/>
        <v>1145.3400000000001</v>
      </c>
      <c r="F23" s="19">
        <f t="shared" si="1"/>
        <v>-0.10412181818181819</v>
      </c>
      <c r="H23" s="17">
        <v>9854.66</v>
      </c>
      <c r="I23" s="17">
        <v>11000</v>
      </c>
      <c r="J23" s="18">
        <f t="shared" si="2"/>
        <v>1145.3400000000001</v>
      </c>
      <c r="K23" s="20">
        <v>42005</v>
      </c>
      <c r="L23" s="20">
        <v>43465</v>
      </c>
      <c r="M23" s="20">
        <v>42473</v>
      </c>
      <c r="N23" s="20">
        <v>42674</v>
      </c>
    </row>
    <row r="24" spans="1:14" s="14" customFormat="1" x14ac:dyDescent="0.3">
      <c r="A24" s="14" t="s">
        <v>44</v>
      </c>
      <c r="B24" s="14" t="s">
        <v>88</v>
      </c>
      <c r="C24" s="17">
        <v>5660.76</v>
      </c>
      <c r="D24" s="17">
        <v>8250</v>
      </c>
      <c r="E24" s="18">
        <f t="shared" si="0"/>
        <v>2589.2399999999998</v>
      </c>
      <c r="F24" s="19">
        <f t="shared" si="1"/>
        <v>-0.3138472727272727</v>
      </c>
      <c r="H24" s="17">
        <v>5660.76</v>
      </c>
      <c r="I24" s="17">
        <v>8250</v>
      </c>
      <c r="J24" s="18">
        <f t="shared" si="2"/>
        <v>2589.2399999999998</v>
      </c>
      <c r="K24" s="20">
        <v>42005</v>
      </c>
      <c r="L24" s="20">
        <v>43465</v>
      </c>
      <c r="M24" s="20">
        <v>42478</v>
      </c>
      <c r="N24" s="20">
        <v>42674</v>
      </c>
    </row>
    <row r="25" spans="1:14" s="14" customFormat="1" x14ac:dyDescent="0.3">
      <c r="A25" s="14" t="s">
        <v>45</v>
      </c>
      <c r="B25" s="14" t="s">
        <v>89</v>
      </c>
      <c r="C25" s="17">
        <v>3888.46</v>
      </c>
      <c r="D25" s="17">
        <v>5500</v>
      </c>
      <c r="E25" s="18">
        <f t="shared" si="0"/>
        <v>1611.54</v>
      </c>
      <c r="F25" s="19">
        <f t="shared" si="1"/>
        <v>-0.29300727272727273</v>
      </c>
      <c r="H25" s="17">
        <v>3888.46</v>
      </c>
      <c r="I25" s="17">
        <v>5500</v>
      </c>
      <c r="J25" s="18">
        <f t="shared" si="2"/>
        <v>1611.54</v>
      </c>
      <c r="K25" s="20">
        <v>42005</v>
      </c>
      <c r="L25" s="20">
        <v>43465</v>
      </c>
      <c r="M25" s="20">
        <v>42473</v>
      </c>
      <c r="N25" s="20">
        <v>42674</v>
      </c>
    </row>
    <row r="26" spans="1:14" s="14" customFormat="1" x14ac:dyDescent="0.3">
      <c r="A26" s="21" t="s">
        <v>46</v>
      </c>
      <c r="B26" s="21" t="s">
        <v>90</v>
      </c>
      <c r="C26" s="22">
        <v>61969.54</v>
      </c>
      <c r="D26" s="22">
        <v>13750</v>
      </c>
      <c r="E26" s="23">
        <f t="shared" si="0"/>
        <v>-48219.54</v>
      </c>
      <c r="F26" s="24">
        <f t="shared" si="1"/>
        <v>3.5068756363636364</v>
      </c>
      <c r="G26" s="21"/>
      <c r="H26" s="22">
        <v>61969.54</v>
      </c>
      <c r="I26" s="22">
        <v>13750</v>
      </c>
      <c r="J26" s="23">
        <f t="shared" si="2"/>
        <v>-48219.54</v>
      </c>
      <c r="K26" s="25">
        <v>42005</v>
      </c>
      <c r="L26" s="25">
        <v>43465</v>
      </c>
      <c r="M26" s="25">
        <v>42459</v>
      </c>
      <c r="N26" s="25">
        <v>42674</v>
      </c>
    </row>
    <row r="27" spans="1:14" s="14" customFormat="1" x14ac:dyDescent="0.3">
      <c r="A27" s="14" t="s">
        <v>50</v>
      </c>
      <c r="B27" s="14" t="s">
        <v>94</v>
      </c>
      <c r="C27" s="17">
        <v>15359.94</v>
      </c>
      <c r="D27" s="17">
        <v>13750</v>
      </c>
      <c r="E27" s="18">
        <f t="shared" si="0"/>
        <v>-1609.9400000000005</v>
      </c>
      <c r="F27" s="19">
        <f t="shared" si="1"/>
        <v>0.11708654545454548</v>
      </c>
      <c r="H27" s="17">
        <v>15359.94</v>
      </c>
      <c r="I27" s="17">
        <v>13750</v>
      </c>
      <c r="J27" s="18">
        <f t="shared" si="2"/>
        <v>-1609.9400000000005</v>
      </c>
      <c r="K27" s="20">
        <v>42005</v>
      </c>
      <c r="L27" s="20">
        <v>43465</v>
      </c>
      <c r="M27" s="20">
        <v>42508</v>
      </c>
      <c r="N27" s="20">
        <v>42674</v>
      </c>
    </row>
    <row r="28" spans="1:14" s="14" customFormat="1" x14ac:dyDescent="0.3">
      <c r="A28" s="26" t="s">
        <v>27</v>
      </c>
      <c r="B28" s="26" t="s">
        <v>71</v>
      </c>
      <c r="C28" s="27">
        <v>7575.62</v>
      </c>
      <c r="D28" s="27">
        <v>5500</v>
      </c>
      <c r="E28" s="28">
        <f t="shared" si="0"/>
        <v>-2075.62</v>
      </c>
      <c r="F28" s="29">
        <f t="shared" si="1"/>
        <v>0.37738545454545452</v>
      </c>
      <c r="G28" s="26"/>
      <c r="H28" s="27">
        <v>7575.62</v>
      </c>
      <c r="I28" s="27">
        <v>5500</v>
      </c>
      <c r="J28" s="28">
        <f t="shared" si="2"/>
        <v>-2075.62</v>
      </c>
      <c r="K28" s="30">
        <v>42005</v>
      </c>
      <c r="L28" s="30">
        <v>43465</v>
      </c>
      <c r="M28" s="30">
        <v>42537</v>
      </c>
      <c r="N28" s="30">
        <v>42735</v>
      </c>
    </row>
    <row r="29" spans="1:14" s="14" customFormat="1" x14ac:dyDescent="0.3">
      <c r="A29" s="14" t="s">
        <v>34</v>
      </c>
      <c r="B29" s="14" t="s">
        <v>78</v>
      </c>
      <c r="C29" s="17">
        <v>10049.969999999999</v>
      </c>
      <c r="D29" s="17">
        <v>8250</v>
      </c>
      <c r="E29" s="18">
        <f t="shared" si="0"/>
        <v>-1799.9699999999993</v>
      </c>
      <c r="F29" s="19">
        <f t="shared" si="1"/>
        <v>0.21817818181818174</v>
      </c>
      <c r="H29" s="17">
        <v>10049.969999999999</v>
      </c>
      <c r="I29" s="17">
        <v>8250</v>
      </c>
      <c r="J29" s="18">
        <f t="shared" si="2"/>
        <v>-1799.9699999999993</v>
      </c>
      <c r="K29" s="20">
        <v>42005</v>
      </c>
      <c r="L29" s="20">
        <v>43465</v>
      </c>
      <c r="M29" s="20">
        <v>42599</v>
      </c>
      <c r="N29" s="20">
        <v>42766</v>
      </c>
    </row>
    <row r="30" spans="1:14" s="14" customFormat="1" x14ac:dyDescent="0.3">
      <c r="A30" s="14" t="s">
        <v>42</v>
      </c>
      <c r="B30" s="14" t="s">
        <v>86</v>
      </c>
      <c r="C30" s="17">
        <v>50830.59</v>
      </c>
      <c r="D30" s="17">
        <v>57750</v>
      </c>
      <c r="E30" s="18">
        <f t="shared" si="0"/>
        <v>6919.4100000000035</v>
      </c>
      <c r="F30" s="19">
        <f t="shared" si="1"/>
        <v>-0.11981662337662344</v>
      </c>
      <c r="H30" s="17">
        <v>50830.59</v>
      </c>
      <c r="I30" s="17">
        <v>57750</v>
      </c>
      <c r="J30" s="18">
        <f t="shared" si="2"/>
        <v>6919.4100000000035</v>
      </c>
      <c r="K30" s="20">
        <v>42005</v>
      </c>
      <c r="L30" s="20">
        <v>43465</v>
      </c>
      <c r="M30" s="20">
        <v>42557</v>
      </c>
      <c r="N30" s="20">
        <v>42794</v>
      </c>
    </row>
    <row r="31" spans="1:14" s="14" customFormat="1" x14ac:dyDescent="0.3">
      <c r="A31" s="14" t="s">
        <v>41</v>
      </c>
      <c r="B31" s="14" t="s">
        <v>85</v>
      </c>
      <c r="C31" s="17">
        <v>38245.71</v>
      </c>
      <c r="D31" s="17">
        <v>22000</v>
      </c>
      <c r="E31" s="18">
        <f t="shared" si="0"/>
        <v>-16245.71</v>
      </c>
      <c r="F31" s="19">
        <f t="shared" si="1"/>
        <v>0.73844136363636359</v>
      </c>
      <c r="H31" s="17">
        <v>38245.71</v>
      </c>
      <c r="I31" s="17">
        <v>22000</v>
      </c>
      <c r="J31" s="18">
        <f t="shared" si="2"/>
        <v>-16245.71</v>
      </c>
      <c r="K31" s="20">
        <v>42005</v>
      </c>
      <c r="L31" s="20">
        <v>43465</v>
      </c>
      <c r="M31" s="20">
        <v>42710</v>
      </c>
      <c r="N31" s="20">
        <v>42825</v>
      </c>
    </row>
    <row r="32" spans="1:14" s="14" customFormat="1" x14ac:dyDescent="0.3">
      <c r="A32" s="14" t="s">
        <v>35</v>
      </c>
      <c r="B32" s="14" t="s">
        <v>79</v>
      </c>
      <c r="C32" s="17">
        <v>81077.83</v>
      </c>
      <c r="D32" s="17">
        <v>13750</v>
      </c>
      <c r="E32" s="18">
        <f t="shared" si="0"/>
        <v>-67327.83</v>
      </c>
      <c r="F32" s="19">
        <f t="shared" si="1"/>
        <v>4.896569454545455</v>
      </c>
      <c r="H32" s="17">
        <v>81077.83</v>
      </c>
      <c r="I32" s="17">
        <v>13750</v>
      </c>
      <c r="J32" s="18">
        <f t="shared" si="2"/>
        <v>-67327.83</v>
      </c>
      <c r="K32" s="20">
        <v>42005</v>
      </c>
      <c r="L32" s="20">
        <v>43465</v>
      </c>
      <c r="M32" s="20">
        <v>42653</v>
      </c>
      <c r="N32" s="20">
        <v>42855</v>
      </c>
    </row>
    <row r="33" spans="1:14" s="14" customFormat="1" x14ac:dyDescent="0.3">
      <c r="A33" s="21" t="s">
        <v>39</v>
      </c>
      <c r="B33" s="21" t="s">
        <v>83</v>
      </c>
      <c r="C33" s="22">
        <v>31018.25</v>
      </c>
      <c r="D33" s="22">
        <v>13750</v>
      </c>
      <c r="E33" s="23">
        <f t="shared" si="0"/>
        <v>-17268.25</v>
      </c>
      <c r="F33" s="24">
        <f t="shared" si="1"/>
        <v>1.2558727272727273</v>
      </c>
      <c r="G33" s="21"/>
      <c r="H33" s="22">
        <v>31018.25</v>
      </c>
      <c r="I33" s="22">
        <v>13750</v>
      </c>
      <c r="J33" s="23">
        <f t="shared" si="2"/>
        <v>-17268.25</v>
      </c>
      <c r="K33" s="25">
        <v>42005</v>
      </c>
      <c r="L33" s="25">
        <v>43465</v>
      </c>
      <c r="M33" s="25">
        <v>42576</v>
      </c>
      <c r="N33" s="25">
        <v>42886</v>
      </c>
    </row>
    <row r="34" spans="1:14" s="14" customFormat="1" x14ac:dyDescent="0.3">
      <c r="A34" s="14" t="s">
        <v>49</v>
      </c>
      <c r="B34" s="14" t="s">
        <v>93</v>
      </c>
      <c r="C34" s="17">
        <v>17723.03</v>
      </c>
      <c r="D34" s="17">
        <v>30250</v>
      </c>
      <c r="E34" s="18">
        <f t="shared" si="0"/>
        <v>12526.970000000001</v>
      </c>
      <c r="F34" s="19">
        <f t="shared" si="1"/>
        <v>-0.41411471074380168</v>
      </c>
      <c r="H34" s="17">
        <v>17723.03</v>
      </c>
      <c r="I34" s="17">
        <v>30250</v>
      </c>
      <c r="J34" s="18">
        <f t="shared" si="2"/>
        <v>12526.970000000001</v>
      </c>
      <c r="K34" s="20">
        <v>42005</v>
      </c>
      <c r="L34" s="20">
        <v>43465</v>
      </c>
      <c r="M34" s="20">
        <v>42782</v>
      </c>
      <c r="N34" s="20">
        <v>42916</v>
      </c>
    </row>
    <row r="35" spans="1:14" s="14" customFormat="1" x14ac:dyDescent="0.3">
      <c r="A35" s="14" t="s">
        <v>33</v>
      </c>
      <c r="B35" s="14" t="s">
        <v>77</v>
      </c>
      <c r="C35" s="17">
        <v>71967.22</v>
      </c>
      <c r="D35" s="17">
        <v>35750</v>
      </c>
      <c r="E35" s="18">
        <f t="shared" si="0"/>
        <v>-36217.22</v>
      </c>
      <c r="F35" s="19">
        <f t="shared" si="1"/>
        <v>1.0130690909090909</v>
      </c>
      <c r="H35" s="17">
        <v>71967.22</v>
      </c>
      <c r="I35" s="17">
        <v>35750</v>
      </c>
      <c r="J35" s="18">
        <f t="shared" si="2"/>
        <v>-36217.22</v>
      </c>
      <c r="K35" s="20">
        <v>42005</v>
      </c>
      <c r="L35" s="20">
        <v>43465</v>
      </c>
      <c r="M35" s="20">
        <v>42711</v>
      </c>
      <c r="N35" s="20">
        <v>42947</v>
      </c>
    </row>
    <row r="36" spans="1:14" s="14" customFormat="1" x14ac:dyDescent="0.3">
      <c r="A36" s="14" t="s">
        <v>25</v>
      </c>
      <c r="B36" s="14" t="s">
        <v>65</v>
      </c>
      <c r="C36" s="17">
        <v>10464.01</v>
      </c>
      <c r="D36" s="17">
        <v>8000</v>
      </c>
      <c r="E36" s="18">
        <f t="shared" si="0"/>
        <v>-2464.0100000000002</v>
      </c>
      <c r="F36" s="19">
        <f t="shared" si="1"/>
        <v>0.30800125</v>
      </c>
      <c r="G36" s="14">
        <v>1550</v>
      </c>
      <c r="H36" s="17">
        <v>10464.01</v>
      </c>
      <c r="I36" s="17">
        <v>8000</v>
      </c>
      <c r="J36" s="18">
        <f t="shared" si="2"/>
        <v>-2464.0100000000002</v>
      </c>
      <c r="K36" s="20">
        <v>42005</v>
      </c>
      <c r="L36" s="20">
        <v>43465</v>
      </c>
      <c r="M36" s="20">
        <v>42996</v>
      </c>
      <c r="N36" s="20">
        <v>43039</v>
      </c>
    </row>
    <row r="37" spans="1:14" s="14" customFormat="1" x14ac:dyDescent="0.3">
      <c r="A37" s="14" t="s">
        <v>25</v>
      </c>
      <c r="B37" s="14" t="s">
        <v>55</v>
      </c>
      <c r="C37" s="17">
        <v>2604.8000000000002</v>
      </c>
      <c r="D37" s="17">
        <v>1500</v>
      </c>
      <c r="E37" s="18">
        <f t="shared" si="0"/>
        <v>-1104.8000000000002</v>
      </c>
      <c r="F37" s="19">
        <f t="shared" si="1"/>
        <v>0.73653333333333348</v>
      </c>
      <c r="G37" s="14">
        <v>257</v>
      </c>
      <c r="H37" s="17">
        <v>2604.8000000000002</v>
      </c>
      <c r="I37" s="17">
        <v>1500</v>
      </c>
      <c r="J37" s="18">
        <f t="shared" si="2"/>
        <v>-1104.8000000000002</v>
      </c>
      <c r="K37" s="20">
        <v>42005</v>
      </c>
      <c r="L37" s="20">
        <v>43465</v>
      </c>
      <c r="M37" s="20">
        <v>43026</v>
      </c>
      <c r="N37" s="20">
        <v>43069</v>
      </c>
    </row>
    <row r="38" spans="1:14" s="14" customFormat="1" x14ac:dyDescent="0.3">
      <c r="A38" s="14" t="s">
        <v>25</v>
      </c>
      <c r="B38" s="14" t="s">
        <v>64</v>
      </c>
      <c r="C38" s="17">
        <v>9183.9699999999993</v>
      </c>
      <c r="D38" s="17">
        <v>2750</v>
      </c>
      <c r="E38" s="18">
        <f t="shared" si="0"/>
        <v>-6433.9699999999993</v>
      </c>
      <c r="F38" s="19">
        <f t="shared" si="1"/>
        <v>2.3396254545454545</v>
      </c>
      <c r="G38" s="14">
        <v>496</v>
      </c>
      <c r="H38" s="17">
        <v>9183.9699999999993</v>
      </c>
      <c r="I38" s="17">
        <v>2750</v>
      </c>
      <c r="J38" s="18">
        <f t="shared" si="2"/>
        <v>-6433.9699999999993</v>
      </c>
      <c r="K38" s="20">
        <v>42005</v>
      </c>
      <c r="L38" s="20">
        <v>43465</v>
      </c>
      <c r="M38" s="20">
        <v>43028</v>
      </c>
      <c r="N38" s="20">
        <v>43069</v>
      </c>
    </row>
    <row r="39" spans="1:14" s="14" customFormat="1" x14ac:dyDescent="0.3">
      <c r="A39" s="14" t="s">
        <v>38</v>
      </c>
      <c r="B39" s="14" t="s">
        <v>82</v>
      </c>
      <c r="C39" s="17">
        <v>86020.97</v>
      </c>
      <c r="D39" s="17">
        <v>90750</v>
      </c>
      <c r="E39" s="18">
        <f t="shared" si="0"/>
        <v>4729.0299999999988</v>
      </c>
      <c r="F39" s="19">
        <f t="shared" si="1"/>
        <v>-5.2110523415977945E-2</v>
      </c>
      <c r="H39" s="17">
        <v>86020.97</v>
      </c>
      <c r="I39" s="17">
        <v>90750</v>
      </c>
      <c r="J39" s="18">
        <f t="shared" si="2"/>
        <v>4729.0299999999988</v>
      </c>
      <c r="K39" s="20">
        <v>42005</v>
      </c>
      <c r="L39" s="20">
        <v>43465</v>
      </c>
      <c r="M39" s="20">
        <v>42909</v>
      </c>
      <c r="N39" s="20">
        <v>43069</v>
      </c>
    </row>
    <row r="40" spans="1:14" s="14" customFormat="1" x14ac:dyDescent="0.3">
      <c r="A40" s="14" t="s">
        <v>25</v>
      </c>
      <c r="B40" s="14" t="s">
        <v>56</v>
      </c>
      <c r="C40" s="17">
        <v>11565.39</v>
      </c>
      <c r="D40" s="17">
        <v>1250</v>
      </c>
      <c r="E40" s="18">
        <f t="shared" si="0"/>
        <v>-10315.39</v>
      </c>
      <c r="F40" s="19">
        <f t="shared" si="1"/>
        <v>8.2523119999999999</v>
      </c>
      <c r="G40" s="14">
        <v>228</v>
      </c>
      <c r="H40" s="17">
        <v>11565.39</v>
      </c>
      <c r="I40" s="17">
        <v>1250</v>
      </c>
      <c r="J40" s="18">
        <f t="shared" si="2"/>
        <v>-10315.39</v>
      </c>
      <c r="K40" s="20">
        <v>42005</v>
      </c>
      <c r="L40" s="20">
        <v>43465</v>
      </c>
      <c r="M40" s="20">
        <v>43054</v>
      </c>
      <c r="N40" s="20">
        <v>43100</v>
      </c>
    </row>
    <row r="41" spans="1:14" s="14" customFormat="1" x14ac:dyDescent="0.3">
      <c r="A41" s="26" t="s">
        <v>25</v>
      </c>
      <c r="B41" s="26" t="s">
        <v>69</v>
      </c>
      <c r="C41" s="27">
        <v>37921.75</v>
      </c>
      <c r="D41" s="27">
        <v>14750</v>
      </c>
      <c r="E41" s="28">
        <f t="shared" si="0"/>
        <v>-23171.75</v>
      </c>
      <c r="F41" s="29">
        <f t="shared" si="1"/>
        <v>1.5709661016949152</v>
      </c>
      <c r="G41" s="26">
        <v>2801</v>
      </c>
      <c r="H41" s="27">
        <v>37921.75</v>
      </c>
      <c r="I41" s="27">
        <v>14750</v>
      </c>
      <c r="J41" s="28">
        <f t="shared" si="2"/>
        <v>-23171.75</v>
      </c>
      <c r="K41" s="30">
        <v>42005</v>
      </c>
      <c r="L41" s="30">
        <v>43465</v>
      </c>
      <c r="M41" s="30">
        <v>42881</v>
      </c>
      <c r="N41" s="30">
        <v>43100</v>
      </c>
    </row>
    <row r="42" spans="1:14" s="14" customFormat="1" x14ac:dyDescent="0.3">
      <c r="A42" s="14" t="s">
        <v>25</v>
      </c>
      <c r="B42" s="14" t="s">
        <v>66</v>
      </c>
      <c r="C42" s="17">
        <v>14143.85</v>
      </c>
      <c r="D42" s="17">
        <v>4500</v>
      </c>
      <c r="E42" s="18">
        <f t="shared" si="0"/>
        <v>-9643.85</v>
      </c>
      <c r="F42" s="19">
        <f t="shared" si="1"/>
        <v>2.1430777777777776</v>
      </c>
      <c r="G42" s="14">
        <v>842</v>
      </c>
      <c r="H42" s="17">
        <v>14143.85</v>
      </c>
      <c r="I42" s="17">
        <v>4500</v>
      </c>
      <c r="J42" s="18">
        <f t="shared" si="2"/>
        <v>-9643.85</v>
      </c>
      <c r="K42" s="20">
        <v>42005</v>
      </c>
      <c r="L42" s="20">
        <v>43465</v>
      </c>
      <c r="M42" s="20">
        <v>43076</v>
      </c>
      <c r="N42" s="20">
        <v>43159</v>
      </c>
    </row>
    <row r="43" spans="1:14" s="14" customFormat="1" x14ac:dyDescent="0.3">
      <c r="A43" s="21" t="s">
        <v>25</v>
      </c>
      <c r="B43" s="21" t="s">
        <v>57</v>
      </c>
      <c r="C43" s="22">
        <v>10870.9</v>
      </c>
      <c r="D43" s="22">
        <v>3000</v>
      </c>
      <c r="E43" s="23">
        <f t="shared" si="0"/>
        <v>-7870.9</v>
      </c>
      <c r="F43" s="24">
        <f t="shared" si="1"/>
        <v>2.6236333333333333</v>
      </c>
      <c r="G43" s="21">
        <v>542</v>
      </c>
      <c r="H43" s="22">
        <v>10870.9</v>
      </c>
      <c r="I43" s="22">
        <v>3000</v>
      </c>
      <c r="J43" s="23">
        <f t="shared" si="2"/>
        <v>-7870.9</v>
      </c>
      <c r="K43" s="25">
        <v>42005</v>
      </c>
      <c r="L43" s="25">
        <v>43465</v>
      </c>
      <c r="M43" s="25">
        <v>42975</v>
      </c>
      <c r="N43" s="25">
        <v>43190</v>
      </c>
    </row>
    <row r="44" spans="1:14" s="14" customFormat="1" x14ac:dyDescent="0.3">
      <c r="A44" s="14" t="s">
        <v>25</v>
      </c>
      <c r="B44" s="14" t="s">
        <v>60</v>
      </c>
      <c r="C44" s="17">
        <v>9327.02</v>
      </c>
      <c r="D44" s="17">
        <v>1250</v>
      </c>
      <c r="E44" s="18">
        <f t="shared" si="0"/>
        <v>-8077.02</v>
      </c>
      <c r="F44" s="19">
        <f t="shared" si="1"/>
        <v>6.4616160000000002</v>
      </c>
      <c r="G44" s="14">
        <v>199</v>
      </c>
      <c r="H44" s="17">
        <v>9327.02</v>
      </c>
      <c r="I44" s="17">
        <v>1250</v>
      </c>
      <c r="J44" s="18">
        <f t="shared" si="2"/>
        <v>-8077.02</v>
      </c>
      <c r="K44" s="20">
        <v>42005</v>
      </c>
      <c r="L44" s="20">
        <v>43465</v>
      </c>
      <c r="M44" s="20">
        <v>43143</v>
      </c>
      <c r="N44" s="20">
        <v>43190</v>
      </c>
    </row>
    <row r="45" spans="1:14" s="14" customFormat="1" x14ac:dyDescent="0.3">
      <c r="A45" s="14" t="s">
        <v>25</v>
      </c>
      <c r="B45" s="14" t="s">
        <v>58</v>
      </c>
      <c r="C45" s="17">
        <v>22875.16</v>
      </c>
      <c r="D45" s="17">
        <v>6750</v>
      </c>
      <c r="E45" s="18">
        <f t="shared" si="0"/>
        <v>-16125.16</v>
      </c>
      <c r="F45" s="19">
        <f t="shared" si="1"/>
        <v>2.3889125925925927</v>
      </c>
      <c r="G45" s="14">
        <v>1274</v>
      </c>
      <c r="H45" s="17">
        <v>22875.16</v>
      </c>
      <c r="I45" s="17">
        <v>6750</v>
      </c>
      <c r="J45" s="18">
        <f t="shared" si="2"/>
        <v>-16125.16</v>
      </c>
      <c r="K45" s="20">
        <v>42005</v>
      </c>
      <c r="L45" s="20">
        <v>43465</v>
      </c>
      <c r="M45" s="20">
        <v>43157</v>
      </c>
      <c r="N45" s="20">
        <v>43220</v>
      </c>
    </row>
    <row r="46" spans="1:14" s="14" customFormat="1" x14ac:dyDescent="0.3">
      <c r="A46" s="14" t="s">
        <v>25</v>
      </c>
      <c r="B46" s="14" t="s">
        <v>59</v>
      </c>
      <c r="C46" s="17">
        <v>13743.73</v>
      </c>
      <c r="D46" s="17">
        <v>3250</v>
      </c>
      <c r="E46" s="18">
        <f t="shared" si="0"/>
        <v>-10493.73</v>
      </c>
      <c r="F46" s="19">
        <f t="shared" si="1"/>
        <v>3.2288399999999999</v>
      </c>
      <c r="G46" s="14">
        <v>610</v>
      </c>
      <c r="H46" s="17">
        <v>13743.73</v>
      </c>
      <c r="I46" s="17">
        <v>3250</v>
      </c>
      <c r="J46" s="18">
        <f t="shared" si="2"/>
        <v>-10493.73</v>
      </c>
      <c r="K46" s="20">
        <v>42005</v>
      </c>
      <c r="L46" s="20">
        <v>43465</v>
      </c>
      <c r="M46" s="20">
        <v>43137</v>
      </c>
      <c r="N46" s="20">
        <v>43220</v>
      </c>
    </row>
    <row r="47" spans="1:14" s="14" customFormat="1" x14ac:dyDescent="0.3">
      <c r="A47" s="14" t="s">
        <v>25</v>
      </c>
      <c r="B47" s="14" t="s">
        <v>61</v>
      </c>
      <c r="C47" s="17">
        <v>8526.66</v>
      </c>
      <c r="D47" s="17">
        <v>15500</v>
      </c>
      <c r="E47" s="18">
        <f t="shared" si="0"/>
        <v>6973.34</v>
      </c>
      <c r="F47" s="19">
        <f t="shared" si="1"/>
        <v>-0.44989290322580644</v>
      </c>
      <c r="G47" s="14">
        <v>2980</v>
      </c>
      <c r="H47" s="17">
        <v>8526.66</v>
      </c>
      <c r="I47" s="17">
        <v>15500</v>
      </c>
      <c r="J47" s="18">
        <f t="shared" si="2"/>
        <v>6973.34</v>
      </c>
      <c r="K47" s="20">
        <v>42005</v>
      </c>
      <c r="L47" s="20">
        <v>43465</v>
      </c>
      <c r="M47" s="20">
        <v>43236</v>
      </c>
      <c r="N47" s="20">
        <v>43251</v>
      </c>
    </row>
    <row r="48" spans="1:14" s="14" customFormat="1" x14ac:dyDescent="0.3">
      <c r="A48" s="14" t="s">
        <v>25</v>
      </c>
      <c r="B48" s="14" t="s">
        <v>67</v>
      </c>
      <c r="C48" s="17">
        <v>26326.47</v>
      </c>
      <c r="D48" s="17">
        <v>6000</v>
      </c>
      <c r="E48" s="18">
        <f t="shared" si="0"/>
        <v>-20326.47</v>
      </c>
      <c r="F48" s="19">
        <f t="shared" si="1"/>
        <v>3.3877450000000002</v>
      </c>
      <c r="G48" s="14">
        <v>1127</v>
      </c>
      <c r="H48" s="17">
        <v>26326.47</v>
      </c>
      <c r="I48" s="17">
        <v>6000</v>
      </c>
      <c r="J48" s="18">
        <f t="shared" si="2"/>
        <v>-20326.47</v>
      </c>
      <c r="K48" s="20">
        <v>42005</v>
      </c>
      <c r="L48" s="20">
        <v>43465</v>
      </c>
      <c r="M48" s="20">
        <v>43235</v>
      </c>
      <c r="N48" s="20">
        <v>43281</v>
      </c>
    </row>
    <row r="49" spans="1:14" s="14" customFormat="1" x14ac:dyDescent="0.3">
      <c r="A49" s="14" t="s">
        <v>25</v>
      </c>
      <c r="B49" s="14" t="s">
        <v>54</v>
      </c>
      <c r="C49" s="17">
        <v>36134.94</v>
      </c>
      <c r="D49" s="17">
        <v>44750</v>
      </c>
      <c r="E49" s="18">
        <f t="shared" si="0"/>
        <v>8615.0599999999977</v>
      </c>
      <c r="F49" s="19">
        <f t="shared" si="1"/>
        <v>-0.19251530726256977</v>
      </c>
      <c r="G49" s="14">
        <v>8558</v>
      </c>
      <c r="H49" s="17">
        <v>36134.94</v>
      </c>
      <c r="I49" s="17">
        <v>44750</v>
      </c>
      <c r="J49" s="18">
        <f t="shared" si="2"/>
        <v>8615.0599999999977</v>
      </c>
      <c r="K49" s="20">
        <v>42005</v>
      </c>
      <c r="L49" s="20">
        <v>43465</v>
      </c>
      <c r="M49" s="20">
        <v>42811</v>
      </c>
      <c r="N49" s="20">
        <v>43312</v>
      </c>
    </row>
    <row r="50" spans="1:14" s="14" customFormat="1" x14ac:dyDescent="0.3">
      <c r="A50" s="26" t="s">
        <v>25</v>
      </c>
      <c r="B50" s="26" t="s">
        <v>63</v>
      </c>
      <c r="C50" s="27">
        <v>2841.78</v>
      </c>
      <c r="D50" s="27">
        <v>4750</v>
      </c>
      <c r="E50" s="28">
        <f t="shared" si="0"/>
        <v>1908.2199999999998</v>
      </c>
      <c r="F50" s="29">
        <f t="shared" si="1"/>
        <v>-0.40173052631578943</v>
      </c>
      <c r="G50" s="26">
        <v>879</v>
      </c>
      <c r="H50" s="27">
        <v>2841.78</v>
      </c>
      <c r="I50" s="27">
        <v>4750</v>
      </c>
      <c r="J50" s="28">
        <f t="shared" si="2"/>
        <v>1908.2199999999998</v>
      </c>
      <c r="K50" s="30">
        <v>42005</v>
      </c>
      <c r="L50" s="30">
        <v>43465</v>
      </c>
      <c r="M50" s="30">
        <v>43138</v>
      </c>
      <c r="N50" s="30">
        <v>43343</v>
      </c>
    </row>
    <row r="51" spans="1:14" s="14" customFormat="1" x14ac:dyDescent="0.3">
      <c r="A51" s="14" t="s">
        <v>25</v>
      </c>
      <c r="B51" s="14" t="s">
        <v>68</v>
      </c>
      <c r="C51" s="17">
        <v>16240.3</v>
      </c>
      <c r="D51" s="17">
        <v>32000</v>
      </c>
      <c r="E51" s="18">
        <f t="shared" si="0"/>
        <v>15759.7</v>
      </c>
      <c r="F51" s="19">
        <f t="shared" si="1"/>
        <v>-0.49249062500000002</v>
      </c>
      <c r="G51" s="14">
        <v>6125</v>
      </c>
      <c r="H51" s="17">
        <v>16240.3</v>
      </c>
      <c r="I51" s="17">
        <v>32000</v>
      </c>
      <c r="J51" s="18">
        <f t="shared" si="2"/>
        <v>15759.7</v>
      </c>
      <c r="K51" s="20">
        <v>42005</v>
      </c>
      <c r="L51" s="20">
        <v>43465</v>
      </c>
      <c r="M51" s="20">
        <v>43123</v>
      </c>
      <c r="N51" s="20">
        <v>43496</v>
      </c>
    </row>
    <row r="52" spans="1:14" s="14" customFormat="1" x14ac:dyDescent="0.3">
      <c r="A52" s="14" t="s">
        <v>25</v>
      </c>
      <c r="B52" s="14" t="s">
        <v>62</v>
      </c>
      <c r="C52" s="17">
        <v>30415.919999999998</v>
      </c>
      <c r="D52" s="17">
        <v>19500</v>
      </c>
      <c r="E52" s="18">
        <f t="shared" si="0"/>
        <v>-10915.919999999998</v>
      </c>
      <c r="F52" s="19">
        <f t="shared" si="1"/>
        <v>0.55979076923076909</v>
      </c>
      <c r="G52" s="14">
        <v>3725</v>
      </c>
      <c r="H52" s="17">
        <v>30415.919999999998</v>
      </c>
      <c r="I52" s="17">
        <v>19500</v>
      </c>
      <c r="J52" s="18">
        <f t="shared" si="2"/>
        <v>-10915.919999999998</v>
      </c>
      <c r="K52" s="20">
        <v>42005</v>
      </c>
      <c r="L52" s="20">
        <v>43465</v>
      </c>
      <c r="M52" s="20">
        <v>43480</v>
      </c>
      <c r="N52" s="20">
        <v>43616</v>
      </c>
    </row>
    <row r="53" spans="1:14" s="14" customFormat="1" x14ac:dyDescent="0.3">
      <c r="A53" s="14" t="s">
        <v>30</v>
      </c>
      <c r="B53" s="14" t="s">
        <v>74</v>
      </c>
      <c r="C53" s="17">
        <v>26600.560000000001</v>
      </c>
      <c r="D53" s="17">
        <v>16500</v>
      </c>
      <c r="E53" s="18">
        <f t="shared" si="0"/>
        <v>-10100.560000000001</v>
      </c>
      <c r="F53" s="19">
        <f t="shared" si="1"/>
        <v>0.61215515151515154</v>
      </c>
      <c r="H53" s="17">
        <v>26600.560000000001</v>
      </c>
      <c r="I53" s="17">
        <v>16500</v>
      </c>
      <c r="J53" s="18">
        <f t="shared" si="2"/>
        <v>-10100.560000000001</v>
      </c>
      <c r="K53" s="20">
        <v>42005</v>
      </c>
      <c r="L53" s="20">
        <v>43465</v>
      </c>
      <c r="M53" s="20">
        <v>42795</v>
      </c>
      <c r="N53" s="20">
        <v>43616</v>
      </c>
    </row>
    <row r="54" spans="1:14" s="14" customFormat="1" x14ac:dyDescent="0.3">
      <c r="A54" s="14" t="s">
        <v>31</v>
      </c>
      <c r="B54" s="14" t="s">
        <v>75</v>
      </c>
      <c r="C54" s="17">
        <v>79540.259999999995</v>
      </c>
      <c r="D54" s="17">
        <v>68750</v>
      </c>
      <c r="E54" s="18">
        <f t="shared" si="0"/>
        <v>-10790.259999999995</v>
      </c>
      <c r="F54" s="19">
        <f t="shared" si="1"/>
        <v>0.15694923636363628</v>
      </c>
      <c r="H54" s="17">
        <v>79540.259999999995</v>
      </c>
      <c r="I54" s="17">
        <v>68750</v>
      </c>
      <c r="J54" s="18">
        <f t="shared" si="2"/>
        <v>-10790.259999999995</v>
      </c>
      <c r="K54" s="20">
        <v>42005</v>
      </c>
      <c r="L54" s="20">
        <v>43465</v>
      </c>
      <c r="M54" s="20">
        <v>43213</v>
      </c>
      <c r="N54" s="20">
        <v>43677</v>
      </c>
    </row>
    <row r="55" spans="1:14" s="14" customFormat="1" x14ac:dyDescent="0.3">
      <c r="A55" s="26" t="s">
        <v>32</v>
      </c>
      <c r="B55" s="26" t="s">
        <v>76</v>
      </c>
      <c r="C55" s="27">
        <v>47304.95</v>
      </c>
      <c r="D55" s="27">
        <v>55000</v>
      </c>
      <c r="E55" s="28">
        <f t="shared" si="0"/>
        <v>7695.0500000000029</v>
      </c>
      <c r="F55" s="29">
        <f t="shared" si="1"/>
        <v>-0.13991000000000006</v>
      </c>
      <c r="G55" s="26"/>
      <c r="H55" s="27">
        <v>47304.95</v>
      </c>
      <c r="I55" s="27">
        <v>55000</v>
      </c>
      <c r="J55" s="28">
        <f t="shared" si="2"/>
        <v>7695.0500000000029</v>
      </c>
      <c r="K55" s="30">
        <v>42005</v>
      </c>
      <c r="L55" s="30">
        <v>43465</v>
      </c>
      <c r="M55" s="30">
        <v>43137</v>
      </c>
      <c r="N55" s="30">
        <v>43769</v>
      </c>
    </row>
    <row r="56" spans="1:14" s="14" customFormat="1" x14ac:dyDescent="0.3">
      <c r="A56" s="14" t="s">
        <v>24</v>
      </c>
      <c r="B56" s="14" t="s">
        <v>53</v>
      </c>
      <c r="C56" s="17">
        <v>24078.27</v>
      </c>
      <c r="D56" s="17">
        <v>15660</v>
      </c>
      <c r="E56" s="18">
        <f t="shared" si="0"/>
        <v>-8418.27</v>
      </c>
      <c r="F56" s="19">
        <f t="shared" si="1"/>
        <v>0.53756513409961693</v>
      </c>
      <c r="H56" s="17">
        <v>24078.27</v>
      </c>
      <c r="I56" s="17">
        <v>15660</v>
      </c>
      <c r="J56" s="18">
        <f t="shared" si="2"/>
        <v>-8418.27</v>
      </c>
      <c r="K56" s="20">
        <v>43831</v>
      </c>
      <c r="L56" s="20">
        <v>45291</v>
      </c>
      <c r="M56" s="20">
        <v>43836</v>
      </c>
      <c r="N56" s="20">
        <v>44074</v>
      </c>
    </row>
    <row r="57" spans="1:14" s="14" customFormat="1" x14ac:dyDescent="0.3">
      <c r="A57" s="14" t="s">
        <v>28</v>
      </c>
      <c r="B57" s="14" t="s">
        <v>72</v>
      </c>
      <c r="C57" s="31">
        <v>65526.66</v>
      </c>
      <c r="D57" s="31">
        <v>11000</v>
      </c>
      <c r="E57" s="28">
        <f t="shared" si="0"/>
        <v>-54526.66</v>
      </c>
      <c r="F57" s="29">
        <f t="shared" si="1"/>
        <v>4.9569690909090909</v>
      </c>
      <c r="G57" s="26"/>
      <c r="H57" s="27">
        <v>65526.66</v>
      </c>
      <c r="I57" s="27">
        <v>11000</v>
      </c>
      <c r="J57" s="28">
        <f t="shared" si="2"/>
        <v>-54526.66</v>
      </c>
      <c r="K57" s="30">
        <v>42005</v>
      </c>
      <c r="L57" s="30">
        <v>43465</v>
      </c>
      <c r="M57" s="30">
        <v>42759</v>
      </c>
      <c r="N57" s="30">
        <v>44104</v>
      </c>
    </row>
    <row r="58" spans="1:14" ht="15" thickBot="1" x14ac:dyDescent="0.35">
      <c r="C58" s="15">
        <f>SUM(C14:C57)</f>
        <v>1149581.0200000003</v>
      </c>
      <c r="D58" s="15">
        <f>SUM(D14:D57)</f>
        <v>822660</v>
      </c>
      <c r="E58" s="15">
        <f>SUM(E14:E57)</f>
        <v>-326921.02</v>
      </c>
      <c r="F58" s="16"/>
      <c r="G58" s="16"/>
      <c r="H58" s="15">
        <f>SUM(H14:H57)</f>
        <v>1149581.0200000003</v>
      </c>
      <c r="I58" s="15">
        <f>SUM(I14:I57)</f>
        <v>822660</v>
      </c>
      <c r="J58" s="15">
        <f>SUM(J14:J57)</f>
        <v>-326921.02</v>
      </c>
    </row>
    <row r="59" spans="1:14" ht="15" thickTop="1" x14ac:dyDescent="0.3"/>
    <row r="60" spans="1:14" x14ac:dyDescent="0.3">
      <c r="A60" s="13" t="s">
        <v>99</v>
      </c>
    </row>
    <row r="61" spans="1:14" x14ac:dyDescent="0.3">
      <c r="A61" t="s">
        <v>100</v>
      </c>
    </row>
    <row r="66" spans="8:9" x14ac:dyDescent="0.3">
      <c r="H66" s="5"/>
      <c r="I66" s="5"/>
    </row>
  </sheetData>
  <sortState ref="A14:N66">
    <sortCondition ref="M14:M66"/>
  </sortState>
  <mergeCells count="6">
    <mergeCell ref="C11:C13"/>
    <mergeCell ref="D11:D13"/>
    <mergeCell ref="A1:N1"/>
    <mergeCell ref="A2:N2"/>
    <mergeCell ref="A4:N4"/>
    <mergeCell ref="A5:N5"/>
  </mergeCells>
  <pageMargins left="0.7" right="0.7" top="0.75" bottom="0.75" header="0.3" footer="0.3"/>
  <pageSetup scale="63" fitToHeight="0" orientation="landscape" r:id="rId1"/>
  <headerFooter>
    <oddHeader>&amp;RExhibit 6
Scheculde C1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Herrman</dc:creator>
  <cp:lastModifiedBy>Michelle Herrman</cp:lastModifiedBy>
  <cp:lastPrinted>2021-12-14T14:35:22Z</cp:lastPrinted>
  <dcterms:created xsi:type="dcterms:W3CDTF">2021-12-07T21:22:23Z</dcterms:created>
  <dcterms:modified xsi:type="dcterms:W3CDTF">2021-12-14T18:06:30Z</dcterms:modified>
</cp:coreProperties>
</file>