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1 Rate Increase Application\Data Requests\DR1\Exhibits\"/>
    </mc:Choice>
  </mc:AlternateContent>
  <bookViews>
    <workbookView xWindow="-120" yWindow="-120" windowWidth="29040" windowHeight="15840"/>
  </bookViews>
  <sheets>
    <sheet name="Schedule I 2018" sheetId="1" r:id="rId1"/>
    <sheet name="Schedule I 2019" sheetId="2" r:id="rId2"/>
    <sheet name="Schedule I 2020" sheetId="3" r:id="rId3"/>
  </sheets>
  <definedNames>
    <definedName name="_xlnm.Print_Area" localSheetId="0">'Schedule I 2018'!$A$1:$V$25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3" l="1"/>
  <c r="K11" i="3"/>
  <c r="L11" i="3"/>
  <c r="M11" i="3"/>
  <c r="N11" i="3"/>
  <c r="O11" i="3"/>
  <c r="P11" i="3"/>
  <c r="Q11" i="3"/>
  <c r="R11" i="3"/>
  <c r="S11" i="3"/>
  <c r="J10" i="3"/>
  <c r="K10" i="3"/>
  <c r="L10" i="3"/>
  <c r="M10" i="3"/>
  <c r="N10" i="3"/>
  <c r="O10" i="3"/>
  <c r="P10" i="3"/>
  <c r="Q10" i="3"/>
  <c r="R10" i="3"/>
  <c r="S10" i="3"/>
  <c r="J9" i="3"/>
  <c r="K9" i="3"/>
  <c r="L9" i="3"/>
  <c r="M9" i="3"/>
  <c r="N9" i="3"/>
  <c r="O9" i="3"/>
  <c r="P9" i="3"/>
  <c r="Q9" i="3"/>
  <c r="R9" i="3"/>
  <c r="S9" i="3"/>
  <c r="I11" i="3"/>
  <c r="I10" i="3"/>
  <c r="I9" i="3"/>
  <c r="B9" i="3"/>
  <c r="H9" i="3" s="1"/>
  <c r="H8" i="3"/>
  <c r="H7" i="3"/>
  <c r="J11" i="2"/>
  <c r="K11" i="2"/>
  <c r="L11" i="2"/>
  <c r="M11" i="2"/>
  <c r="N11" i="2"/>
  <c r="O11" i="2"/>
  <c r="P11" i="2"/>
  <c r="Q11" i="2"/>
  <c r="R11" i="2"/>
  <c r="S11" i="2"/>
  <c r="J10" i="2"/>
  <c r="K10" i="2"/>
  <c r="L10" i="2"/>
  <c r="M10" i="2"/>
  <c r="N10" i="2"/>
  <c r="O10" i="2"/>
  <c r="P10" i="2"/>
  <c r="Q10" i="2"/>
  <c r="R10" i="2"/>
  <c r="S10" i="2"/>
  <c r="J9" i="2"/>
  <c r="K9" i="2"/>
  <c r="L9" i="2"/>
  <c r="M9" i="2"/>
  <c r="N9" i="2"/>
  <c r="O9" i="2"/>
  <c r="P9" i="2"/>
  <c r="Q9" i="2"/>
  <c r="R9" i="2"/>
  <c r="S9" i="2"/>
  <c r="I11" i="2"/>
  <c r="I10" i="2"/>
  <c r="I9" i="2"/>
  <c r="B19" i="2"/>
  <c r="B15" i="2"/>
  <c r="H8" i="2"/>
  <c r="H9" i="2"/>
  <c r="H7" i="2"/>
  <c r="C11" i="2"/>
  <c r="D11" i="2"/>
  <c r="E11" i="2"/>
  <c r="F11" i="2"/>
  <c r="G11" i="2"/>
  <c r="C10" i="2"/>
  <c r="D10" i="2"/>
  <c r="E10" i="2"/>
  <c r="F10" i="2"/>
  <c r="G10" i="2"/>
  <c r="B11" i="2"/>
  <c r="B10" i="2"/>
  <c r="J11" i="1"/>
  <c r="K11" i="1"/>
  <c r="L11" i="1"/>
  <c r="M11" i="1"/>
  <c r="N11" i="1"/>
  <c r="O11" i="1"/>
  <c r="P11" i="1"/>
  <c r="Q11" i="1"/>
  <c r="R11" i="1"/>
  <c r="S11" i="1"/>
  <c r="I11" i="1"/>
  <c r="J9" i="1"/>
  <c r="K9" i="1"/>
  <c r="L9" i="1"/>
  <c r="M9" i="1"/>
  <c r="N9" i="1"/>
  <c r="O9" i="1"/>
  <c r="P9" i="1"/>
  <c r="Q9" i="1"/>
  <c r="R9" i="1"/>
  <c r="S9" i="1"/>
  <c r="K10" i="1"/>
  <c r="L10" i="1"/>
  <c r="M10" i="1"/>
  <c r="N10" i="1"/>
  <c r="O10" i="1"/>
  <c r="P10" i="1"/>
  <c r="S10" i="1"/>
  <c r="I10" i="1"/>
  <c r="I9" i="1"/>
  <c r="H19" i="1"/>
  <c r="B19" i="1"/>
  <c r="B15" i="1"/>
  <c r="H8" i="1"/>
  <c r="H7" i="1"/>
  <c r="H11" i="1"/>
  <c r="H10" i="1"/>
  <c r="C11" i="1"/>
  <c r="D11" i="1"/>
  <c r="E11" i="1"/>
  <c r="F11" i="1"/>
  <c r="G11" i="1"/>
  <c r="C10" i="1"/>
  <c r="D10" i="1"/>
  <c r="E10" i="1"/>
  <c r="F10" i="1"/>
  <c r="G10" i="1"/>
  <c r="B11" i="1"/>
  <c r="B10" i="1"/>
  <c r="B11" i="3" l="1"/>
  <c r="B10" i="3"/>
  <c r="R10" i="1"/>
  <c r="J10" i="1"/>
  <c r="Q10" i="1"/>
  <c r="C15" i="2"/>
  <c r="V9" i="2"/>
  <c r="V9" i="1"/>
  <c r="I16" i="2"/>
  <c r="I15" i="2"/>
  <c r="I19" i="2"/>
  <c r="B16" i="2"/>
  <c r="B20" i="2"/>
  <c r="D16" i="1"/>
  <c r="E16" i="1"/>
  <c r="F16" i="1"/>
  <c r="G16" i="1"/>
  <c r="J16" i="3"/>
  <c r="K16" i="3"/>
  <c r="L16" i="3"/>
  <c r="M16" i="3"/>
  <c r="N16" i="3"/>
  <c r="O16" i="3"/>
  <c r="P16" i="3"/>
  <c r="Q16" i="3"/>
  <c r="R16" i="3"/>
  <c r="S16" i="3"/>
  <c r="I16" i="3"/>
  <c r="I15" i="3"/>
  <c r="J20" i="3"/>
  <c r="Q20" i="3"/>
  <c r="R20" i="3"/>
  <c r="C16" i="3"/>
  <c r="D16" i="3"/>
  <c r="E16" i="3"/>
  <c r="F16" i="3"/>
  <c r="G16" i="3"/>
  <c r="C15" i="3"/>
  <c r="D15" i="3"/>
  <c r="E15" i="3"/>
  <c r="F15" i="3"/>
  <c r="G15" i="3"/>
  <c r="B16" i="3"/>
  <c r="B15" i="3"/>
  <c r="J16" i="2"/>
  <c r="K16" i="2"/>
  <c r="L16" i="2"/>
  <c r="M16" i="2"/>
  <c r="N16" i="2"/>
  <c r="O16" i="2"/>
  <c r="P16" i="2"/>
  <c r="Q16" i="2"/>
  <c r="R16" i="2"/>
  <c r="S16" i="2"/>
  <c r="J15" i="2"/>
  <c r="K15" i="2"/>
  <c r="L15" i="2"/>
  <c r="M15" i="2"/>
  <c r="N15" i="2"/>
  <c r="O15" i="2"/>
  <c r="O19" i="2" s="1"/>
  <c r="P15" i="2"/>
  <c r="Q15" i="2"/>
  <c r="R15" i="2"/>
  <c r="S15" i="2"/>
  <c r="K20" i="2"/>
  <c r="M20" i="2"/>
  <c r="S20" i="2"/>
  <c r="K19" i="2"/>
  <c r="L19" i="2"/>
  <c r="S19" i="2"/>
  <c r="I20" i="2"/>
  <c r="M19" i="2"/>
  <c r="D16" i="2"/>
  <c r="E16" i="2"/>
  <c r="F16" i="2"/>
  <c r="G16" i="2"/>
  <c r="C16" i="2"/>
  <c r="J16" i="1"/>
  <c r="K16" i="1"/>
  <c r="L16" i="1"/>
  <c r="M16" i="1"/>
  <c r="N16" i="1"/>
  <c r="O16" i="1"/>
  <c r="P16" i="1"/>
  <c r="Q16" i="1"/>
  <c r="R16" i="1"/>
  <c r="S16" i="1"/>
  <c r="I15" i="1"/>
  <c r="I16" i="1"/>
  <c r="C16" i="1"/>
  <c r="B16" i="1"/>
  <c r="B20" i="1"/>
  <c r="B19" i="3" l="1"/>
  <c r="O20" i="2"/>
  <c r="I19" i="3"/>
  <c r="S20" i="3"/>
  <c r="K20" i="3"/>
  <c r="O20" i="3"/>
  <c r="P20" i="3"/>
  <c r="H16" i="3"/>
  <c r="U16" i="3" s="1"/>
  <c r="I20" i="3"/>
  <c r="V11" i="3"/>
  <c r="V16" i="3"/>
  <c r="M20" i="3"/>
  <c r="B20" i="3"/>
  <c r="V10" i="3"/>
  <c r="L20" i="3"/>
  <c r="S20" i="1"/>
  <c r="R20" i="1"/>
  <c r="J20" i="1"/>
  <c r="V10" i="2"/>
  <c r="L20" i="2"/>
  <c r="R20" i="2"/>
  <c r="V16" i="2"/>
  <c r="J20" i="2"/>
  <c r="P20" i="2"/>
  <c r="J19" i="2"/>
  <c r="V10" i="1"/>
  <c r="V16" i="1"/>
  <c r="V11" i="1"/>
  <c r="L20" i="1"/>
  <c r="K20" i="1"/>
  <c r="H16" i="1"/>
  <c r="U16" i="1" s="1"/>
  <c r="N19" i="2"/>
  <c r="V11" i="2"/>
  <c r="H16" i="2"/>
  <c r="U16" i="2" s="1"/>
  <c r="O19" i="3"/>
  <c r="N20" i="3"/>
  <c r="Q20" i="2"/>
  <c r="N20" i="2"/>
  <c r="V20" i="2" s="1"/>
  <c r="R19" i="2"/>
  <c r="Q19" i="2"/>
  <c r="P19" i="2"/>
  <c r="P20" i="1"/>
  <c r="M20" i="1"/>
  <c r="Q20" i="1"/>
  <c r="O20" i="1"/>
  <c r="N20" i="1"/>
  <c r="I20" i="1"/>
  <c r="V9" i="3"/>
  <c r="V7" i="3"/>
  <c r="C9" i="1"/>
  <c r="C15" i="1" s="1"/>
  <c r="D9" i="1"/>
  <c r="E9" i="1"/>
  <c r="F9" i="1"/>
  <c r="G9" i="1"/>
  <c r="C9" i="2"/>
  <c r="D9" i="2"/>
  <c r="E9" i="2"/>
  <c r="F9" i="2"/>
  <c r="G9" i="2"/>
  <c r="D15" i="2"/>
  <c r="E15" i="2"/>
  <c r="F15" i="2"/>
  <c r="G15" i="2"/>
  <c r="V14" i="3"/>
  <c r="V13" i="3"/>
  <c r="V8" i="3"/>
  <c r="J15" i="3"/>
  <c r="K15" i="3"/>
  <c r="K19" i="3" s="1"/>
  <c r="L15" i="3"/>
  <c r="L19" i="3" s="1"/>
  <c r="M15" i="3"/>
  <c r="M19" i="3" s="1"/>
  <c r="N15" i="3"/>
  <c r="N19" i="3" s="1"/>
  <c r="O15" i="3"/>
  <c r="P15" i="3"/>
  <c r="P19" i="3" s="1"/>
  <c r="Q15" i="3"/>
  <c r="Q19" i="3" s="1"/>
  <c r="R15" i="3"/>
  <c r="R19" i="3" s="1"/>
  <c r="S15" i="3"/>
  <c r="S19" i="3" s="1"/>
  <c r="H14" i="3"/>
  <c r="U14" i="3" s="1"/>
  <c r="H13" i="3"/>
  <c r="U13" i="3" s="1"/>
  <c r="U8" i="3"/>
  <c r="U7" i="3"/>
  <c r="G9" i="3"/>
  <c r="F9" i="3"/>
  <c r="E9" i="3"/>
  <c r="D9" i="3"/>
  <c r="C9" i="3"/>
  <c r="V14" i="2"/>
  <c r="V13" i="2"/>
  <c r="V8" i="2"/>
  <c r="V7" i="2"/>
  <c r="H14" i="2"/>
  <c r="U14" i="2" s="1"/>
  <c r="H13" i="2"/>
  <c r="U13" i="2" s="1"/>
  <c r="U8" i="2"/>
  <c r="U7" i="2"/>
  <c r="V14" i="1"/>
  <c r="V13" i="1"/>
  <c r="V8" i="1"/>
  <c r="V7" i="1"/>
  <c r="J15" i="1"/>
  <c r="J19" i="1" s="1"/>
  <c r="I19" i="1"/>
  <c r="H14" i="1"/>
  <c r="U14" i="1" s="1"/>
  <c r="H13" i="1"/>
  <c r="U13" i="1" s="1"/>
  <c r="U8" i="1"/>
  <c r="V20" i="3" l="1"/>
  <c r="V20" i="1"/>
  <c r="V19" i="2"/>
  <c r="E10" i="3"/>
  <c r="E19" i="3" s="1"/>
  <c r="E11" i="3"/>
  <c r="E20" i="3" s="1"/>
  <c r="V15" i="3"/>
  <c r="D11" i="3"/>
  <c r="D20" i="3" s="1"/>
  <c r="D10" i="3"/>
  <c r="D19" i="3" s="1"/>
  <c r="G11" i="3"/>
  <c r="G20" i="3" s="1"/>
  <c r="G10" i="3"/>
  <c r="G19" i="3" s="1"/>
  <c r="J19" i="3"/>
  <c r="V19" i="3" s="1"/>
  <c r="F11" i="3"/>
  <c r="F20" i="3" s="1"/>
  <c r="F10" i="3"/>
  <c r="F19" i="3" s="1"/>
  <c r="U9" i="3"/>
  <c r="C10" i="3"/>
  <c r="C11" i="3"/>
  <c r="H15" i="3"/>
  <c r="U15" i="3" s="1"/>
  <c r="F20" i="2"/>
  <c r="F19" i="2"/>
  <c r="G19" i="2"/>
  <c r="G20" i="2"/>
  <c r="E20" i="2"/>
  <c r="E19" i="2"/>
  <c r="D19" i="2"/>
  <c r="D20" i="2"/>
  <c r="C20" i="2"/>
  <c r="H15" i="2"/>
  <c r="U15" i="2" s="1"/>
  <c r="F20" i="1"/>
  <c r="F19" i="1"/>
  <c r="C20" i="1"/>
  <c r="C19" i="1"/>
  <c r="E20" i="1"/>
  <c r="E19" i="1"/>
  <c r="D20" i="1"/>
  <c r="D19" i="1"/>
  <c r="H9" i="1"/>
  <c r="G20" i="1"/>
  <c r="G19" i="1"/>
  <c r="U7" i="1"/>
  <c r="K15" i="1"/>
  <c r="K19" i="1" s="1"/>
  <c r="V15" i="2"/>
  <c r="U9" i="2"/>
  <c r="H15" i="1"/>
  <c r="H20" i="1" l="1"/>
  <c r="C19" i="2"/>
  <c r="H19" i="2" s="1"/>
  <c r="U19" i="2" s="1"/>
  <c r="H10" i="2"/>
  <c r="H20" i="2"/>
  <c r="C20" i="3"/>
  <c r="H20" i="3" s="1"/>
  <c r="U20" i="3" s="1"/>
  <c r="H11" i="3"/>
  <c r="U11" i="3" s="1"/>
  <c r="C19" i="3"/>
  <c r="H19" i="3" s="1"/>
  <c r="U19" i="3" s="1"/>
  <c r="H10" i="3"/>
  <c r="U10" i="3" s="1"/>
  <c r="H11" i="2"/>
  <c r="U9" i="1"/>
  <c r="L15" i="1"/>
  <c r="L19" i="1" s="1"/>
  <c r="U20" i="2" l="1"/>
  <c r="U11" i="2"/>
  <c r="U10" i="2"/>
  <c r="U11" i="1"/>
  <c r="U20" i="1"/>
  <c r="U10" i="1"/>
  <c r="M15" i="1"/>
  <c r="M19" i="1" s="1"/>
  <c r="N15" i="1" l="1"/>
  <c r="N19" i="1" s="1"/>
  <c r="O15" i="1" l="1"/>
  <c r="O19" i="1" s="1"/>
  <c r="P15" i="1" l="1"/>
  <c r="P19" i="1" s="1"/>
  <c r="Q15" i="1" l="1"/>
  <c r="Q19" i="1" s="1"/>
  <c r="R15" i="1" l="1"/>
  <c r="V15" i="1" l="1"/>
  <c r="R19" i="1"/>
  <c r="V19" i="1" s="1"/>
  <c r="S15" i="1"/>
  <c r="U15" i="1" l="1"/>
  <c r="S19" i="1"/>
  <c r="U19" i="1" s="1"/>
</calcChain>
</file>

<file path=xl/sharedStrings.xml><?xml version="1.0" encoding="utf-8"?>
<sst xmlns="http://schemas.openxmlformats.org/spreadsheetml/2006/main" count="162" uniqueCount="39">
  <si>
    <t>Schedule I</t>
  </si>
  <si>
    <t>South Kentucky Rural Electric Cooperative Corporation Case No. 2021-00407</t>
  </si>
  <si>
    <t>Employee Categories</t>
  </si>
  <si>
    <r>
      <t xml:space="preserve">Compensation by Category </t>
    </r>
    <r>
      <rPr>
        <sz val="6"/>
        <color theme="1"/>
        <rFont val="Arial"/>
        <family val="2"/>
      </rPr>
      <t>(1)</t>
    </r>
  </si>
  <si>
    <t>Defined Contribution Plan – Utility Contribution</t>
  </si>
  <si>
    <r>
      <t xml:space="preserve">Other </t>
    </r>
    <r>
      <rPr>
        <sz val="6"/>
        <color theme="1"/>
        <rFont val="Arial"/>
        <family val="2"/>
      </rPr>
      <t>(3)</t>
    </r>
  </si>
  <si>
    <t>Total Compensation and Benefits</t>
  </si>
  <si>
    <t>Utility</t>
  </si>
  <si>
    <t>Employee</t>
  </si>
  <si>
    <t>Corporate Officers (Individually)</t>
  </si>
  <si>
    <t>Total Amount</t>
  </si>
  <si>
    <t>Total KY Jurisdictional</t>
  </si>
  <si>
    <t>Corporate Officers (Collectively)</t>
  </si>
  <si>
    <t>Total for All Categories</t>
  </si>
  <si>
    <t>Total Amounts</t>
  </si>
  <si>
    <r>
      <t>(1)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Specify as directed in Item 33.  Use additional columns as necessary.</t>
    </r>
  </si>
  <si>
    <r>
      <t>(2)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Specify as directed in Item 33. Use additional columns as necessary. Provide utility and Employee contributions for each benefit  type.</t>
    </r>
  </si>
  <si>
    <r>
      <t>(3)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Specify.  Use additional columns as necessary.</t>
    </r>
  </si>
  <si>
    <r>
      <t>(4)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Specify as directed in Item 33. Use additional rows as necessary. Provide total company and jurisdictional operations separately for each category.</t>
    </r>
  </si>
  <si>
    <t>Subtotal All Compensation</t>
  </si>
  <si>
    <t>President &amp; CEO</t>
  </si>
  <si>
    <t>Exempt</t>
  </si>
  <si>
    <t>Non-Exempt</t>
  </si>
  <si>
    <r>
      <t xml:space="preserve">Benefit Type </t>
    </r>
    <r>
      <rPr>
        <sz val="6"/>
        <color theme="1"/>
        <rFont val="Arial"/>
        <family val="2"/>
      </rPr>
      <t xml:space="preserve">(2)
</t>
    </r>
    <r>
      <rPr>
        <sz val="9"/>
        <color theme="1"/>
        <rFont val="Arial"/>
        <family val="2"/>
      </rPr>
      <t>Healthcare</t>
    </r>
  </si>
  <si>
    <r>
      <t xml:space="preserve">Benefit Type </t>
    </r>
    <r>
      <rPr>
        <sz val="6"/>
        <color theme="1"/>
        <rFont val="Arial"/>
        <family val="2"/>
      </rPr>
      <t xml:space="preserve">(2)
</t>
    </r>
    <r>
      <rPr>
        <sz val="9"/>
        <color theme="1"/>
        <rFont val="Arial"/>
        <family val="2"/>
      </rPr>
      <t>Dental</t>
    </r>
  </si>
  <si>
    <r>
      <t xml:space="preserve">Benefit Type </t>
    </r>
    <r>
      <rPr>
        <sz val="6"/>
        <color theme="1"/>
        <rFont val="Arial"/>
        <family val="2"/>
      </rPr>
      <t xml:space="preserve">(2)
</t>
    </r>
    <r>
      <rPr>
        <sz val="9"/>
        <color theme="1"/>
        <rFont val="Arial"/>
        <family val="2"/>
      </rPr>
      <t>Vision</t>
    </r>
  </si>
  <si>
    <r>
      <t xml:space="preserve">Benefit Type </t>
    </r>
    <r>
      <rPr>
        <sz val="6"/>
        <color theme="1"/>
        <rFont val="Arial"/>
        <family val="2"/>
      </rPr>
      <t xml:space="preserve">(2)
</t>
    </r>
    <r>
      <rPr>
        <sz val="9"/>
        <color theme="1"/>
        <rFont val="Arial"/>
        <family val="2"/>
      </rPr>
      <t>Life &amp; AD&amp;D Insurance</t>
    </r>
  </si>
  <si>
    <r>
      <t xml:space="preserve">Benefit Type </t>
    </r>
    <r>
      <rPr>
        <sz val="6"/>
        <color theme="1"/>
        <rFont val="Arial"/>
        <family val="2"/>
      </rPr>
      <t xml:space="preserve">(2)
</t>
    </r>
    <r>
      <rPr>
        <sz val="9"/>
        <color theme="1"/>
        <rFont val="Arial"/>
        <family val="2"/>
      </rPr>
      <t>Defined Benefit</t>
    </r>
  </si>
  <si>
    <r>
      <t>(2)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Specify as directed in Item 33. Use additional columns as necessary. Provide utility and Employee contributions for each benefit type.</t>
    </r>
  </si>
  <si>
    <t>Overtime Wages</t>
  </si>
  <si>
    <t>Excess Vacation Pay</t>
  </si>
  <si>
    <t>Standby/Dispatch</t>
  </si>
  <si>
    <t>Bonus Pay</t>
  </si>
  <si>
    <t>Other Income</t>
  </si>
  <si>
    <t>Regular Wages</t>
  </si>
  <si>
    <t>Analysis of Compensation and Benefit Data, in gross dollars For the Period 1/1/20-12/31/20</t>
  </si>
  <si>
    <t>VP of Engineering &amp; Operations</t>
  </si>
  <si>
    <t>Analysis of Compensation and Benefit Data, in gross dollars For the Period 1/1/18-12/31/18</t>
  </si>
  <si>
    <r>
      <t xml:space="preserve">Analysis of Compensation and Benefit Data, in gross dollars For the Period 1/1/19-12/31/19 </t>
    </r>
    <r>
      <rPr>
        <u/>
        <sz val="11"/>
        <color theme="1"/>
        <rFont val="Arial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</si>
</sst>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double">
        <color indexed="64"/>
      </bottom>
      <diagonal/>
    </border>
    <border>
      <left/>
      <right style="medium">
        <color rgb="FF000000"/>
      </right>
      <top style="thin">
        <color indexed="64"/>
      </top>
      <bottom style="double">
        <color indexed="64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thin">
        <color indexed="64"/>
      </top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double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0">
    <xf numFmtId="0" fontId="0" fillId="0" borderId="0" xfId="0"/>
    <xf numFmtId="0" fontId="1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1" fillId="0" borderId="14" xfId="0" applyNumberFormat="1" applyFont="1" applyBorder="1" applyAlignment="1">
      <alignment vertical="center" wrapText="1"/>
    </xf>
    <xf numFmtId="164" fontId="1" fillId="0" borderId="16" xfId="0" applyNumberFormat="1" applyFont="1" applyBorder="1" applyAlignment="1">
      <alignment vertical="center" wrapText="1"/>
    </xf>
    <xf numFmtId="164" fontId="1" fillId="0" borderId="17" xfId="0" applyNumberFormat="1" applyFont="1" applyBorder="1" applyAlignment="1">
      <alignment vertical="center" wrapText="1"/>
    </xf>
    <xf numFmtId="164" fontId="1" fillId="0" borderId="18" xfId="0" applyNumberFormat="1" applyFont="1" applyBorder="1" applyAlignment="1">
      <alignment vertical="center" wrapText="1"/>
    </xf>
    <xf numFmtId="164" fontId="1" fillId="0" borderId="14" xfId="0" applyNumberFormat="1" applyFont="1" applyFill="1" applyBorder="1" applyAlignment="1">
      <alignment vertical="center" wrapText="1"/>
    </xf>
    <xf numFmtId="164" fontId="2" fillId="0" borderId="14" xfId="1" applyNumberFormat="1" applyFont="1" applyBorder="1" applyAlignment="1">
      <alignment vertical="center" wrapText="1"/>
    </xf>
    <xf numFmtId="164" fontId="2" fillId="0" borderId="15" xfId="1" applyNumberFormat="1" applyFont="1" applyBorder="1" applyAlignment="1">
      <alignment vertical="center" wrapText="1"/>
    </xf>
    <xf numFmtId="164" fontId="1" fillId="0" borderId="14" xfId="1" applyNumberFormat="1" applyFont="1" applyBorder="1" applyAlignment="1">
      <alignment vertical="center" wrapText="1"/>
    </xf>
    <xf numFmtId="164" fontId="1" fillId="0" borderId="15" xfId="1" applyNumberFormat="1" applyFont="1" applyBorder="1" applyAlignment="1">
      <alignment vertical="center" wrapText="1"/>
    </xf>
    <xf numFmtId="0" fontId="0" fillId="0" borderId="20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0" xfId="0" applyBorder="1" applyAlignment="1">
      <alignment vertical="top" wrapText="1"/>
    </xf>
    <xf numFmtId="0" fontId="2" fillId="0" borderId="21" xfId="0" applyFont="1" applyBorder="1" applyAlignment="1">
      <alignment horizontal="left" vertical="center" wrapText="1" indent="2"/>
    </xf>
    <xf numFmtId="0" fontId="2" fillId="0" borderId="21" xfId="0" applyFont="1" applyBorder="1" applyAlignment="1">
      <alignment horizontal="left" vertical="center" wrapText="1" indent="1"/>
    </xf>
    <xf numFmtId="0" fontId="0" fillId="0" borderId="21" xfId="0" applyBorder="1" applyAlignment="1">
      <alignment vertical="top" wrapText="1"/>
    </xf>
    <xf numFmtId="0" fontId="2" fillId="0" borderId="23" xfId="0" applyFont="1" applyBorder="1" applyAlignment="1">
      <alignment horizontal="left" vertical="center" wrapText="1" indent="1"/>
    </xf>
    <xf numFmtId="164" fontId="1" fillId="0" borderId="0" xfId="0" applyNumberFormat="1" applyFont="1" applyBorder="1" applyAlignment="1">
      <alignment vertical="center" wrapText="1"/>
    </xf>
    <xf numFmtId="164" fontId="1" fillId="0" borderId="24" xfId="0" applyNumberFormat="1" applyFont="1" applyBorder="1" applyAlignment="1">
      <alignment vertical="center" wrapText="1"/>
    </xf>
    <xf numFmtId="164" fontId="0" fillId="0" borderId="26" xfId="0" applyNumberFormat="1" applyFont="1" applyBorder="1"/>
    <xf numFmtId="164" fontId="1" fillId="0" borderId="27" xfId="0" applyNumberFormat="1" applyFont="1" applyBorder="1" applyAlignment="1">
      <alignment vertical="center" wrapText="1"/>
    </xf>
    <xf numFmtId="164" fontId="1" fillId="0" borderId="28" xfId="0" applyNumberFormat="1" applyFont="1" applyBorder="1" applyAlignment="1">
      <alignment vertical="center" wrapText="1"/>
    </xf>
    <xf numFmtId="164" fontId="1" fillId="0" borderId="29" xfId="0" applyNumberFormat="1" applyFont="1" applyBorder="1" applyAlignment="1">
      <alignment vertical="center" wrapText="1"/>
    </xf>
    <xf numFmtId="164" fontId="1" fillId="0" borderId="30" xfId="0" applyNumberFormat="1" applyFont="1" applyBorder="1" applyAlignment="1">
      <alignment vertical="center" wrapText="1"/>
    </xf>
    <xf numFmtId="164" fontId="1" fillId="0" borderId="15" xfId="0" applyNumberFormat="1" applyFont="1" applyBorder="1" applyAlignment="1">
      <alignment vertical="center" wrapText="1"/>
    </xf>
    <xf numFmtId="164" fontId="1" fillId="0" borderId="31" xfId="0" applyNumberFormat="1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 indent="4"/>
    </xf>
    <xf numFmtId="0" fontId="2" fillId="0" borderId="12" xfId="0" applyFont="1" applyBorder="1" applyAlignment="1">
      <alignment horizontal="left" vertical="center" wrapText="1" indent="4"/>
    </xf>
    <xf numFmtId="0" fontId="6" fillId="2" borderId="13" xfId="0" applyFont="1" applyFill="1" applyBorder="1" applyAlignment="1">
      <alignment vertical="center" wrapText="1"/>
    </xf>
    <xf numFmtId="164" fontId="1" fillId="2" borderId="14" xfId="0" applyNumberFormat="1" applyFont="1" applyFill="1" applyBorder="1" applyAlignment="1">
      <alignment vertical="center" wrapText="1"/>
    </xf>
    <xf numFmtId="164" fontId="1" fillId="2" borderId="14" xfId="1" applyNumberFormat="1" applyFont="1" applyFill="1" applyBorder="1" applyAlignment="1">
      <alignment vertical="center" wrapText="1"/>
    </xf>
    <xf numFmtId="164" fontId="1" fillId="2" borderId="15" xfId="1" applyNumberFormat="1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vertical="center" wrapText="1"/>
    </xf>
    <xf numFmtId="0" fontId="2" fillId="2" borderId="9" xfId="0" applyFont="1" applyFill="1" applyBorder="1" applyAlignment="1">
      <alignment horizontal="right" vertical="center" wrapText="1"/>
    </xf>
    <xf numFmtId="164" fontId="1" fillId="2" borderId="11" xfId="0" applyNumberFormat="1" applyFont="1" applyFill="1" applyBorder="1" applyAlignment="1">
      <alignment vertical="center" wrapText="1"/>
    </xf>
    <xf numFmtId="164" fontId="1" fillId="2" borderId="25" xfId="0" applyNumberFormat="1" applyFont="1" applyFill="1" applyBorder="1" applyAlignment="1">
      <alignment vertical="center" wrapText="1"/>
    </xf>
    <xf numFmtId="164" fontId="1" fillId="2" borderId="11" xfId="1" applyNumberFormat="1" applyFont="1" applyFill="1" applyBorder="1" applyAlignment="1">
      <alignment vertical="center" wrapText="1"/>
    </xf>
    <xf numFmtId="164" fontId="1" fillId="2" borderId="25" xfId="1" applyNumberFormat="1" applyFont="1" applyFill="1" applyBorder="1" applyAlignment="1">
      <alignment vertical="center" wrapText="1"/>
    </xf>
    <xf numFmtId="164" fontId="1" fillId="2" borderId="32" xfId="1" applyNumberFormat="1" applyFont="1" applyFill="1" applyBorder="1" applyAlignment="1">
      <alignment vertical="center" wrapText="1"/>
    </xf>
    <xf numFmtId="164" fontId="1" fillId="2" borderId="18" xfId="0" applyNumberFormat="1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tabSelected="1" topLeftCell="H1" workbookViewId="0">
      <selection activeCell="H24" sqref="H24"/>
    </sheetView>
  </sheetViews>
  <sheetFormatPr defaultRowHeight="14.4" x14ac:dyDescent="0.3"/>
  <cols>
    <col min="1" max="1" width="21.44140625" customWidth="1"/>
    <col min="2" max="7" width="18.6640625" customWidth="1"/>
    <col min="8" max="8" width="15.44140625" bestFit="1" customWidth="1"/>
    <col min="9" max="9" width="14.33203125" bestFit="1" customWidth="1"/>
    <col min="10" max="10" width="12.6640625" customWidth="1"/>
    <col min="11" max="11" width="13.44140625" customWidth="1"/>
    <col min="12" max="12" width="12.6640625" customWidth="1"/>
    <col min="13" max="13" width="13.44140625" customWidth="1"/>
    <col min="14" max="14" width="12.6640625" customWidth="1"/>
    <col min="15" max="15" width="13.44140625" customWidth="1"/>
    <col min="16" max="16" width="12.6640625" customWidth="1"/>
    <col min="17" max="17" width="14.33203125" bestFit="1" customWidth="1"/>
    <col min="18" max="18" width="12.6640625" customWidth="1"/>
    <col min="19" max="19" width="12.44140625" bestFit="1" customWidth="1"/>
    <col min="20" max="20" width="10.5546875" customWidth="1"/>
    <col min="21" max="21" width="15.44140625" bestFit="1" customWidth="1"/>
    <col min="22" max="22" width="12.44140625" bestFit="1" customWidth="1"/>
  </cols>
  <sheetData>
    <row r="1" spans="1:22" ht="15" thickTop="1" x14ac:dyDescent="0.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8"/>
    </row>
    <row r="2" spans="1:22" x14ac:dyDescent="0.3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1"/>
    </row>
    <row r="3" spans="1:22" ht="15" thickBot="1" x14ac:dyDescent="0.35">
      <c r="A3" s="42" t="s">
        <v>37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4"/>
    </row>
    <row r="4" spans="1:22" ht="41.4" thickTop="1" x14ac:dyDescent="0.3">
      <c r="A4" s="1"/>
      <c r="B4" s="3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  <c r="H4" s="3" t="s">
        <v>19</v>
      </c>
      <c r="I4" s="45" t="s">
        <v>23</v>
      </c>
      <c r="J4" s="46"/>
      <c r="K4" s="45" t="s">
        <v>24</v>
      </c>
      <c r="L4" s="46"/>
      <c r="M4" s="45" t="s">
        <v>25</v>
      </c>
      <c r="N4" s="46"/>
      <c r="O4" s="45" t="s">
        <v>26</v>
      </c>
      <c r="P4" s="46"/>
      <c r="Q4" s="45" t="s">
        <v>27</v>
      </c>
      <c r="R4" s="46"/>
      <c r="S4" s="4" t="s">
        <v>4</v>
      </c>
      <c r="T4" s="3" t="s">
        <v>5</v>
      </c>
      <c r="U4" s="34" t="s">
        <v>6</v>
      </c>
      <c r="V4" s="35"/>
    </row>
    <row r="5" spans="1:22" ht="15" thickBot="1" x14ac:dyDescent="0.35">
      <c r="A5" s="2" t="s">
        <v>2</v>
      </c>
      <c r="B5" s="18" t="s">
        <v>34</v>
      </c>
      <c r="C5" s="18" t="s">
        <v>29</v>
      </c>
      <c r="D5" s="19" t="s">
        <v>30</v>
      </c>
      <c r="E5" s="19" t="s">
        <v>31</v>
      </c>
      <c r="F5" s="19" t="s">
        <v>32</v>
      </c>
      <c r="G5" s="19" t="s">
        <v>33</v>
      </c>
      <c r="H5" s="20"/>
      <c r="I5" s="21" t="s">
        <v>7</v>
      </c>
      <c r="J5" s="22" t="s">
        <v>8</v>
      </c>
      <c r="K5" s="21" t="s">
        <v>7</v>
      </c>
      <c r="L5" s="22" t="s">
        <v>8</v>
      </c>
      <c r="M5" s="21" t="s">
        <v>7</v>
      </c>
      <c r="N5" s="22" t="s">
        <v>8</v>
      </c>
      <c r="O5" s="21" t="s">
        <v>7</v>
      </c>
      <c r="P5" s="22" t="s">
        <v>8</v>
      </c>
      <c r="Q5" s="21" t="s">
        <v>7</v>
      </c>
      <c r="R5" s="22" t="s">
        <v>8</v>
      </c>
      <c r="S5" s="23"/>
      <c r="T5" s="23"/>
      <c r="U5" s="21" t="s">
        <v>7</v>
      </c>
      <c r="V5" s="24" t="s">
        <v>8</v>
      </c>
    </row>
    <row r="6" spans="1:22" ht="25.2" thickTop="1" thickBot="1" x14ac:dyDescent="0.35">
      <c r="A6" s="5" t="s">
        <v>9</v>
      </c>
      <c r="B6" s="9"/>
      <c r="C6" s="9"/>
      <c r="D6" s="13"/>
      <c r="E6" s="9"/>
      <c r="F6" s="9"/>
      <c r="G6" s="9"/>
      <c r="H6" s="9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5"/>
    </row>
    <row r="7" spans="1:22" ht="15" thickBot="1" x14ac:dyDescent="0.35">
      <c r="A7" s="52" t="s">
        <v>20</v>
      </c>
      <c r="B7" s="9">
        <v>208416.62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f>SUM(B7:G7)</f>
        <v>208416.62</v>
      </c>
      <c r="I7" s="16">
        <v>12701.52</v>
      </c>
      <c r="J7" s="16">
        <v>2368.3200000000002</v>
      </c>
      <c r="K7" s="16">
        <v>308.39999999999998</v>
      </c>
      <c r="L7" s="16">
        <v>308.64</v>
      </c>
      <c r="M7" s="16">
        <v>0</v>
      </c>
      <c r="N7" s="16">
        <v>0</v>
      </c>
      <c r="O7" s="16">
        <v>1057.68</v>
      </c>
      <c r="P7" s="16">
        <v>0</v>
      </c>
      <c r="Q7" s="16">
        <v>0</v>
      </c>
      <c r="R7" s="16">
        <v>0</v>
      </c>
      <c r="S7" s="16">
        <v>3528.096</v>
      </c>
      <c r="T7" s="16"/>
      <c r="U7" s="16">
        <f>H7+I7+K7+M7+O7+Q7+S7</f>
        <v>226012.31599999996</v>
      </c>
      <c r="V7" s="17">
        <f>J7+L7+N7+P7+R7</f>
        <v>2676.96</v>
      </c>
    </row>
    <row r="8" spans="1:22" ht="23.4" thickBot="1" x14ac:dyDescent="0.35">
      <c r="A8" s="52" t="s">
        <v>36</v>
      </c>
      <c r="B8" s="9">
        <v>139920.74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f>SUM(B8:G8)</f>
        <v>139920.74</v>
      </c>
      <c r="I8" s="16">
        <v>18222</v>
      </c>
      <c r="J8" s="16">
        <v>4734.24</v>
      </c>
      <c r="K8" s="16">
        <v>536.52</v>
      </c>
      <c r="L8" s="16">
        <v>536.64</v>
      </c>
      <c r="M8" s="16">
        <v>0</v>
      </c>
      <c r="N8" s="16">
        <v>195.36</v>
      </c>
      <c r="O8" s="16">
        <v>667.68</v>
      </c>
      <c r="P8" s="16">
        <v>0</v>
      </c>
      <c r="Q8" s="16">
        <v>31936</v>
      </c>
      <c r="R8" s="16">
        <v>0</v>
      </c>
      <c r="S8" s="16">
        <v>2360.38</v>
      </c>
      <c r="T8" s="16"/>
      <c r="U8" s="16">
        <f>H8+I8+K8+M8+O8+Q8+S8</f>
        <v>193643.31999999998</v>
      </c>
      <c r="V8" s="17">
        <f>J8+L8+N8+P8+R8</f>
        <v>5466.24</v>
      </c>
    </row>
    <row r="9" spans="1:22" ht="24.6" thickBot="1" x14ac:dyDescent="0.35">
      <c r="A9" s="47" t="s">
        <v>12</v>
      </c>
      <c r="B9" s="48">
        <v>348337.36</v>
      </c>
      <c r="C9" s="48">
        <f>C7+C8</f>
        <v>0</v>
      </c>
      <c r="D9" s="48">
        <f>D7+D8</f>
        <v>0</v>
      </c>
      <c r="E9" s="48">
        <f>E7+E8</f>
        <v>0</v>
      </c>
      <c r="F9" s="48">
        <f>F7+F8</f>
        <v>0</v>
      </c>
      <c r="G9" s="48">
        <f>G7+G8</f>
        <v>0</v>
      </c>
      <c r="H9" s="48">
        <f>SUM(H7:H8)</f>
        <v>348337.36</v>
      </c>
      <c r="I9" s="48">
        <f>I7+I8</f>
        <v>30923.52</v>
      </c>
      <c r="J9" s="48">
        <f t="shared" ref="J9:S9" si="0">J7+J8</f>
        <v>7102.5599999999995</v>
      </c>
      <c r="K9" s="48">
        <f t="shared" si="0"/>
        <v>844.92</v>
      </c>
      <c r="L9" s="48">
        <f t="shared" si="0"/>
        <v>845.28</v>
      </c>
      <c r="M9" s="48">
        <f t="shared" si="0"/>
        <v>0</v>
      </c>
      <c r="N9" s="48">
        <f t="shared" si="0"/>
        <v>195.36</v>
      </c>
      <c r="O9" s="48">
        <f t="shared" si="0"/>
        <v>1725.3600000000001</v>
      </c>
      <c r="P9" s="48">
        <f t="shared" si="0"/>
        <v>0</v>
      </c>
      <c r="Q9" s="48">
        <f t="shared" si="0"/>
        <v>31936</v>
      </c>
      <c r="R9" s="48">
        <f t="shared" si="0"/>
        <v>0</v>
      </c>
      <c r="S9" s="48">
        <f t="shared" si="0"/>
        <v>5888.4760000000006</v>
      </c>
      <c r="T9" s="48"/>
      <c r="U9" s="49">
        <f>H9+I9+K9+M9+O9+Q9+S9</f>
        <v>419655.636</v>
      </c>
      <c r="V9" s="50">
        <f t="shared" ref="V9:V11" si="1">J9+L9+N9+P9+R9</f>
        <v>8143.1999999999989</v>
      </c>
    </row>
    <row r="10" spans="1:22" ht="15" thickBot="1" x14ac:dyDescent="0.35">
      <c r="A10" s="51" t="s">
        <v>10</v>
      </c>
      <c r="B10" s="48">
        <f>B9</f>
        <v>348337.36</v>
      </c>
      <c r="C10" s="48">
        <f t="shared" ref="C10:G10" si="2">C9</f>
        <v>0</v>
      </c>
      <c r="D10" s="48">
        <f t="shared" si="2"/>
        <v>0</v>
      </c>
      <c r="E10" s="48">
        <f t="shared" si="2"/>
        <v>0</v>
      </c>
      <c r="F10" s="48">
        <f t="shared" si="2"/>
        <v>0</v>
      </c>
      <c r="G10" s="48">
        <f t="shared" si="2"/>
        <v>0</v>
      </c>
      <c r="H10" s="48">
        <f>SUM(B10:G10)</f>
        <v>348337.36</v>
      </c>
      <c r="I10" s="48">
        <f>I9</f>
        <v>30923.52</v>
      </c>
      <c r="J10" s="48">
        <f t="shared" ref="J10:S10" si="3">J9</f>
        <v>7102.5599999999995</v>
      </c>
      <c r="K10" s="48">
        <f t="shared" si="3"/>
        <v>844.92</v>
      </c>
      <c r="L10" s="48">
        <f t="shared" si="3"/>
        <v>845.28</v>
      </c>
      <c r="M10" s="48">
        <f t="shared" si="3"/>
        <v>0</v>
      </c>
      <c r="N10" s="48">
        <f t="shared" si="3"/>
        <v>195.36</v>
      </c>
      <c r="O10" s="48">
        <f t="shared" si="3"/>
        <v>1725.3600000000001</v>
      </c>
      <c r="P10" s="48">
        <f t="shared" si="3"/>
        <v>0</v>
      </c>
      <c r="Q10" s="48">
        <f t="shared" si="3"/>
        <v>31936</v>
      </c>
      <c r="R10" s="48">
        <f t="shared" si="3"/>
        <v>0</v>
      </c>
      <c r="S10" s="48">
        <f t="shared" si="3"/>
        <v>5888.4760000000006</v>
      </c>
      <c r="T10" s="49"/>
      <c r="U10" s="49">
        <f t="shared" ref="U10:U11" si="4">H10+I10+K10+M10+O10+Q10+S10</f>
        <v>419655.636</v>
      </c>
      <c r="V10" s="50">
        <f t="shared" si="1"/>
        <v>8143.1999999999989</v>
      </c>
    </row>
    <row r="11" spans="1:22" ht="15" thickBot="1" x14ac:dyDescent="0.35">
      <c r="A11" s="51" t="s">
        <v>11</v>
      </c>
      <c r="B11" s="48">
        <f>B9</f>
        <v>348337.36</v>
      </c>
      <c r="C11" s="48">
        <f t="shared" ref="C11:G11" si="5">C9</f>
        <v>0</v>
      </c>
      <c r="D11" s="48">
        <f t="shared" si="5"/>
        <v>0</v>
      </c>
      <c r="E11" s="48">
        <f t="shared" si="5"/>
        <v>0</v>
      </c>
      <c r="F11" s="48">
        <f t="shared" si="5"/>
        <v>0</v>
      </c>
      <c r="G11" s="48">
        <f t="shared" si="5"/>
        <v>0</v>
      </c>
      <c r="H11" s="48">
        <f>SUM(B11:G11)</f>
        <v>348337.36</v>
      </c>
      <c r="I11" s="48">
        <f>I9</f>
        <v>30923.52</v>
      </c>
      <c r="J11" s="48">
        <f t="shared" ref="J11:S11" si="6">J9</f>
        <v>7102.5599999999995</v>
      </c>
      <c r="K11" s="48">
        <f t="shared" si="6"/>
        <v>844.92</v>
      </c>
      <c r="L11" s="48">
        <f t="shared" si="6"/>
        <v>845.28</v>
      </c>
      <c r="M11" s="48">
        <f t="shared" si="6"/>
        <v>0</v>
      </c>
      <c r="N11" s="48">
        <f t="shared" si="6"/>
        <v>195.36</v>
      </c>
      <c r="O11" s="48">
        <f t="shared" si="6"/>
        <v>1725.3600000000001</v>
      </c>
      <c r="P11" s="48">
        <f t="shared" si="6"/>
        <v>0</v>
      </c>
      <c r="Q11" s="48">
        <f t="shared" si="6"/>
        <v>31936</v>
      </c>
      <c r="R11" s="48">
        <f t="shared" si="6"/>
        <v>0</v>
      </c>
      <c r="S11" s="48">
        <f t="shared" si="6"/>
        <v>5888.4760000000006</v>
      </c>
      <c r="T11" s="49"/>
      <c r="U11" s="49">
        <f t="shared" si="4"/>
        <v>419655.636</v>
      </c>
      <c r="V11" s="50">
        <f t="shared" si="1"/>
        <v>8143.1999999999989</v>
      </c>
    </row>
    <row r="12" spans="1:22" ht="15" thickBot="1" x14ac:dyDescent="0.35">
      <c r="A12" s="6"/>
      <c r="B12" s="9"/>
      <c r="C12" s="9"/>
      <c r="D12" s="9"/>
      <c r="E12" s="9"/>
      <c r="F12" s="9"/>
      <c r="G12" s="9"/>
      <c r="H12" s="9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7"/>
    </row>
    <row r="13" spans="1:22" ht="15" thickBot="1" x14ac:dyDescent="0.35">
      <c r="A13" s="5" t="s">
        <v>21</v>
      </c>
      <c r="B13" s="9">
        <v>1725419.07</v>
      </c>
      <c r="C13" s="12">
        <v>1608.79</v>
      </c>
      <c r="D13" s="12">
        <v>0</v>
      </c>
      <c r="E13" s="12">
        <v>0</v>
      </c>
      <c r="F13" s="12">
        <v>0</v>
      </c>
      <c r="G13" s="12">
        <v>0</v>
      </c>
      <c r="H13" s="9">
        <f>SUM(B13:G13)</f>
        <v>1727027.86</v>
      </c>
      <c r="I13" s="16">
        <v>172835.76</v>
      </c>
      <c r="J13" s="16">
        <v>18720.48</v>
      </c>
      <c r="K13" s="16">
        <v>5317.32</v>
      </c>
      <c r="L13" s="16">
        <v>5320.32</v>
      </c>
      <c r="M13" s="16">
        <v>0</v>
      </c>
      <c r="N13" s="16">
        <v>1115.1600000000001</v>
      </c>
      <c r="O13" s="16">
        <v>9921.6</v>
      </c>
      <c r="P13" s="16">
        <v>0</v>
      </c>
      <c r="Q13" s="16">
        <v>338322.30432000005</v>
      </c>
      <c r="R13" s="16">
        <v>0</v>
      </c>
      <c r="S13" s="16">
        <v>30750.720000000001</v>
      </c>
      <c r="T13" s="16"/>
      <c r="U13" s="16">
        <f>H13+I13+K13+M13+O13+Q13+S13</f>
        <v>2284175.5643200004</v>
      </c>
      <c r="V13" s="17">
        <f>J13+L13+N13+P13+R13</f>
        <v>25155.96</v>
      </c>
    </row>
    <row r="14" spans="1:22" ht="15" thickBot="1" x14ac:dyDescent="0.35">
      <c r="A14" s="5" t="s">
        <v>22</v>
      </c>
      <c r="B14" s="9">
        <v>7885423.9900000002</v>
      </c>
      <c r="C14" s="12">
        <v>1153900.0900000001</v>
      </c>
      <c r="D14" s="12">
        <v>0</v>
      </c>
      <c r="E14" s="12">
        <v>0</v>
      </c>
      <c r="F14" s="12">
        <v>0</v>
      </c>
      <c r="G14" s="12">
        <v>0</v>
      </c>
      <c r="H14" s="9">
        <f>SUM(B14:G14)</f>
        <v>9039324.0800000001</v>
      </c>
      <c r="I14" s="16">
        <v>1356568.92</v>
      </c>
      <c r="J14" s="16">
        <v>219677.28</v>
      </c>
      <c r="K14" s="16">
        <v>36670.68</v>
      </c>
      <c r="L14" s="16">
        <v>36689.040000000001</v>
      </c>
      <c r="M14" s="16">
        <v>0</v>
      </c>
      <c r="N14" s="16">
        <v>10384.44</v>
      </c>
      <c r="O14" s="16">
        <v>45538.48</v>
      </c>
      <c r="P14" s="16">
        <v>0</v>
      </c>
      <c r="Q14" s="16">
        <v>1870902.6523199996</v>
      </c>
      <c r="R14" s="16">
        <v>0</v>
      </c>
      <c r="S14" s="16">
        <v>153919.58399999992</v>
      </c>
      <c r="T14" s="16"/>
      <c r="U14" s="16">
        <f>H14+I14+K14+M14+O14+Q14+S14</f>
        <v>12502924.39632</v>
      </c>
      <c r="V14" s="17">
        <f>J14+L14+N14+P14+R14</f>
        <v>266750.76</v>
      </c>
    </row>
    <row r="15" spans="1:22" ht="15" thickBot="1" x14ac:dyDescent="0.35">
      <c r="A15" s="51" t="s">
        <v>10</v>
      </c>
      <c r="B15" s="48">
        <f>B13+B14</f>
        <v>9610843.0600000005</v>
      </c>
      <c r="C15" s="48">
        <f>C9+C13+C14</f>
        <v>1155508.8800000001</v>
      </c>
      <c r="D15" s="48">
        <v>0</v>
      </c>
      <c r="E15" s="48">
        <v>0</v>
      </c>
      <c r="F15" s="48">
        <v>0</v>
      </c>
      <c r="G15" s="48">
        <v>0</v>
      </c>
      <c r="H15" s="48">
        <f>SUM(B15:G15)</f>
        <v>10766351.940000001</v>
      </c>
      <c r="I15" s="49">
        <f>I13+I14</f>
        <v>1529404.68</v>
      </c>
      <c r="J15" s="49">
        <f t="shared" ref="J15:S15" si="7">J9+J13+J14</f>
        <v>245500.32</v>
      </c>
      <c r="K15" s="49">
        <f t="shared" si="7"/>
        <v>42832.92</v>
      </c>
      <c r="L15" s="49">
        <f t="shared" si="7"/>
        <v>42854.64</v>
      </c>
      <c r="M15" s="49">
        <f t="shared" si="7"/>
        <v>0</v>
      </c>
      <c r="N15" s="49">
        <f t="shared" si="7"/>
        <v>11694.960000000001</v>
      </c>
      <c r="O15" s="49">
        <f t="shared" si="7"/>
        <v>57185.440000000002</v>
      </c>
      <c r="P15" s="49">
        <f t="shared" si="7"/>
        <v>0</v>
      </c>
      <c r="Q15" s="49">
        <f t="shared" si="7"/>
        <v>2241160.9566399995</v>
      </c>
      <c r="R15" s="49">
        <f t="shared" si="7"/>
        <v>0</v>
      </c>
      <c r="S15" s="49">
        <f t="shared" si="7"/>
        <v>190558.77999999991</v>
      </c>
      <c r="T15" s="49"/>
      <c r="U15" s="49">
        <f>H15+I15+K15+M15+O15+Q15+S15</f>
        <v>14827494.716639999</v>
      </c>
      <c r="V15" s="50">
        <f>J15+L15+N15+P15+R15</f>
        <v>300049.92000000004</v>
      </c>
    </row>
    <row r="16" spans="1:22" ht="15" thickBot="1" x14ac:dyDescent="0.35">
      <c r="A16" s="51" t="s">
        <v>11</v>
      </c>
      <c r="B16" s="48">
        <f>B13+B14</f>
        <v>9610843.0600000005</v>
      </c>
      <c r="C16" s="48">
        <f>C13+C14</f>
        <v>1155508.8800000001</v>
      </c>
      <c r="D16" s="48">
        <f t="shared" ref="D16:G16" si="8">D13+D14</f>
        <v>0</v>
      </c>
      <c r="E16" s="48">
        <f t="shared" si="8"/>
        <v>0</v>
      </c>
      <c r="F16" s="48">
        <f t="shared" si="8"/>
        <v>0</v>
      </c>
      <c r="G16" s="48">
        <f t="shared" si="8"/>
        <v>0</v>
      </c>
      <c r="H16" s="48">
        <f>SUM(B16:G16)</f>
        <v>10766351.940000001</v>
      </c>
      <c r="I16" s="49">
        <f t="shared" ref="I16:S16" si="9">I9+I13+I14</f>
        <v>1560328.2</v>
      </c>
      <c r="J16" s="49">
        <f t="shared" si="9"/>
        <v>245500.32</v>
      </c>
      <c r="K16" s="49">
        <f t="shared" si="9"/>
        <v>42832.92</v>
      </c>
      <c r="L16" s="49">
        <f t="shared" si="9"/>
        <v>42854.64</v>
      </c>
      <c r="M16" s="49">
        <f t="shared" si="9"/>
        <v>0</v>
      </c>
      <c r="N16" s="49">
        <f t="shared" si="9"/>
        <v>11694.960000000001</v>
      </c>
      <c r="O16" s="49">
        <f t="shared" si="9"/>
        <v>57185.440000000002</v>
      </c>
      <c r="P16" s="49">
        <f t="shared" si="9"/>
        <v>0</v>
      </c>
      <c r="Q16" s="49">
        <f t="shared" si="9"/>
        <v>2241160.9566399995</v>
      </c>
      <c r="R16" s="49">
        <f t="shared" si="9"/>
        <v>0</v>
      </c>
      <c r="S16" s="49">
        <f t="shared" si="9"/>
        <v>190558.77999999991</v>
      </c>
      <c r="T16" s="49"/>
      <c r="U16" s="49">
        <f>H16+I16+K16+M16+O16+Q16+S16</f>
        <v>14858418.236639999</v>
      </c>
      <c r="V16" s="50">
        <f>J16+L16+N16+P16+R16</f>
        <v>300049.92000000004</v>
      </c>
    </row>
    <row r="17" spans="1:22" ht="15" thickBot="1" x14ac:dyDescent="0.35">
      <c r="A17" s="6"/>
      <c r="B17" s="9"/>
      <c r="C17" s="9"/>
      <c r="D17" s="9"/>
      <c r="E17" s="9"/>
      <c r="F17" s="9"/>
      <c r="G17" s="9"/>
      <c r="H17" s="9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7"/>
    </row>
    <row r="18" spans="1:22" ht="15" thickBot="1" x14ac:dyDescent="0.35">
      <c r="A18" s="5" t="s">
        <v>13</v>
      </c>
      <c r="B18" s="9"/>
      <c r="C18" s="9"/>
      <c r="D18" s="9"/>
      <c r="E18" s="9"/>
      <c r="F18" s="9"/>
      <c r="G18" s="9"/>
      <c r="H18" s="9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7"/>
    </row>
    <row r="19" spans="1:22" ht="15" thickBot="1" x14ac:dyDescent="0.35">
      <c r="A19" s="51" t="s">
        <v>14</v>
      </c>
      <c r="B19" s="48">
        <f>B10+B15</f>
        <v>9959180.4199999999</v>
      </c>
      <c r="C19" s="48">
        <f t="shared" ref="B19:G20" si="10">C10+C15</f>
        <v>1155508.8800000001</v>
      </c>
      <c r="D19" s="48">
        <f t="shared" si="10"/>
        <v>0</v>
      </c>
      <c r="E19" s="48">
        <f t="shared" si="10"/>
        <v>0</v>
      </c>
      <c r="F19" s="48">
        <f t="shared" si="10"/>
        <v>0</v>
      </c>
      <c r="G19" s="48">
        <f t="shared" si="10"/>
        <v>0</v>
      </c>
      <c r="H19" s="48">
        <f>SUM(B19:G19)</f>
        <v>11114689.300000001</v>
      </c>
      <c r="I19" s="48">
        <f t="shared" ref="I19:S19" si="11">I10+I15</f>
        <v>1560328.2</v>
      </c>
      <c r="J19" s="48">
        <f t="shared" si="11"/>
        <v>252602.88</v>
      </c>
      <c r="K19" s="48">
        <f t="shared" si="11"/>
        <v>43677.84</v>
      </c>
      <c r="L19" s="48">
        <f t="shared" si="11"/>
        <v>43699.92</v>
      </c>
      <c r="M19" s="48">
        <f t="shared" si="11"/>
        <v>0</v>
      </c>
      <c r="N19" s="48">
        <f t="shared" si="11"/>
        <v>11890.320000000002</v>
      </c>
      <c r="O19" s="48">
        <f t="shared" si="11"/>
        <v>58910.8</v>
      </c>
      <c r="P19" s="48">
        <f t="shared" si="11"/>
        <v>0</v>
      </c>
      <c r="Q19" s="48">
        <f t="shared" si="11"/>
        <v>2273096.9566399995</v>
      </c>
      <c r="R19" s="48">
        <f t="shared" si="11"/>
        <v>0</v>
      </c>
      <c r="S19" s="48">
        <f t="shared" si="11"/>
        <v>196447.25599999991</v>
      </c>
      <c r="T19" s="49"/>
      <c r="U19" s="49">
        <f>H19+I19+K19+M19+O19+Q19+S19</f>
        <v>15247150.352639999</v>
      </c>
      <c r="V19" s="50">
        <f>J19+L19+N19+P19+R19</f>
        <v>308193.12</v>
      </c>
    </row>
    <row r="20" spans="1:22" ht="15" thickBot="1" x14ac:dyDescent="0.35">
      <c r="A20" s="53" t="s">
        <v>11</v>
      </c>
      <c r="B20" s="54">
        <f t="shared" si="10"/>
        <v>9959180.4199999999</v>
      </c>
      <c r="C20" s="54">
        <f t="shared" si="10"/>
        <v>1155508.8800000001</v>
      </c>
      <c r="D20" s="54">
        <f t="shared" si="10"/>
        <v>0</v>
      </c>
      <c r="E20" s="54">
        <f t="shared" si="10"/>
        <v>0</v>
      </c>
      <c r="F20" s="54">
        <f t="shared" si="10"/>
        <v>0</v>
      </c>
      <c r="G20" s="54">
        <f t="shared" si="10"/>
        <v>0</v>
      </c>
      <c r="H20" s="55">
        <f>SUM(B20:G20)</f>
        <v>11114689.300000001</v>
      </c>
      <c r="I20" s="54">
        <f t="shared" ref="I20:S20" si="12">I11+I16</f>
        <v>1591251.72</v>
      </c>
      <c r="J20" s="54">
        <f t="shared" si="12"/>
        <v>252602.88</v>
      </c>
      <c r="K20" s="54">
        <f t="shared" si="12"/>
        <v>43677.84</v>
      </c>
      <c r="L20" s="54">
        <f t="shared" si="12"/>
        <v>43699.92</v>
      </c>
      <c r="M20" s="54">
        <f t="shared" si="12"/>
        <v>0</v>
      </c>
      <c r="N20" s="54">
        <f t="shared" si="12"/>
        <v>11890.320000000002</v>
      </c>
      <c r="O20" s="54">
        <f t="shared" si="12"/>
        <v>58910.8</v>
      </c>
      <c r="P20" s="54">
        <f t="shared" si="12"/>
        <v>0</v>
      </c>
      <c r="Q20" s="54">
        <f t="shared" si="12"/>
        <v>2273096.9566399995</v>
      </c>
      <c r="R20" s="54">
        <f t="shared" si="12"/>
        <v>0</v>
      </c>
      <c r="S20" s="54">
        <f t="shared" si="12"/>
        <v>196447.25599999991</v>
      </c>
      <c r="T20" s="56"/>
      <c r="U20" s="57">
        <f t="shared" ref="U20" si="13">H20+I20+K20+M20+O20+Q20+S20</f>
        <v>15278073.872640001</v>
      </c>
      <c r="V20" s="58">
        <f t="shared" ref="V20" si="14">J20+L20+N20+P20+R20</f>
        <v>308193.12</v>
      </c>
    </row>
    <row r="21" spans="1:22" ht="18" thickTop="1" x14ac:dyDescent="0.3">
      <c r="A21" s="7"/>
    </row>
    <row r="22" spans="1:22" x14ac:dyDescent="0.3">
      <c r="A22" s="8" t="s">
        <v>15</v>
      </c>
    </row>
    <row r="23" spans="1:22" x14ac:dyDescent="0.3">
      <c r="A23" s="8" t="s">
        <v>16</v>
      </c>
    </row>
    <row r="24" spans="1:22" x14ac:dyDescent="0.3">
      <c r="A24" s="8" t="s">
        <v>17</v>
      </c>
    </row>
    <row r="25" spans="1:22" x14ac:dyDescent="0.3">
      <c r="A25" s="8" t="s">
        <v>18</v>
      </c>
    </row>
  </sheetData>
  <mergeCells count="9">
    <mergeCell ref="U4:V4"/>
    <mergeCell ref="A1:V1"/>
    <mergeCell ref="A2:V2"/>
    <mergeCell ref="A3:V3"/>
    <mergeCell ref="I4:J4"/>
    <mergeCell ref="K4:L4"/>
    <mergeCell ref="M4:N4"/>
    <mergeCell ref="O4:P4"/>
    <mergeCell ref="Q4:R4"/>
  </mergeCells>
  <pageMargins left="0.7" right="0.7" top="0.75" bottom="0.75" header="0.3" footer="0.3"/>
  <pageSetup paperSize="5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selection activeCell="G22" sqref="G22"/>
    </sheetView>
  </sheetViews>
  <sheetFormatPr defaultRowHeight="14.4" x14ac:dyDescent="0.3"/>
  <cols>
    <col min="1" max="1" width="21.44140625" customWidth="1"/>
    <col min="2" max="7" width="18.6640625" customWidth="1"/>
    <col min="8" max="8" width="15.44140625" bestFit="1" customWidth="1"/>
    <col min="9" max="9" width="14.33203125" bestFit="1" customWidth="1"/>
    <col min="10" max="10" width="12.6640625" customWidth="1"/>
    <col min="11" max="11" width="13.44140625" customWidth="1"/>
    <col min="12" max="12" width="12.6640625" customWidth="1"/>
    <col min="13" max="13" width="13.44140625" customWidth="1"/>
    <col min="14" max="14" width="12.6640625" customWidth="1"/>
    <col min="15" max="15" width="13.44140625" customWidth="1"/>
    <col min="16" max="16" width="12.6640625" customWidth="1"/>
    <col min="17" max="17" width="14.33203125" bestFit="1" customWidth="1"/>
    <col min="18" max="18" width="12.6640625" customWidth="1"/>
    <col min="19" max="19" width="12.44140625" bestFit="1" customWidth="1"/>
    <col min="20" max="20" width="10.5546875" customWidth="1"/>
    <col min="21" max="21" width="15.44140625" bestFit="1" customWidth="1"/>
    <col min="22" max="22" width="12.44140625" bestFit="1" customWidth="1"/>
  </cols>
  <sheetData>
    <row r="1" spans="1:22" ht="15" thickTop="1" x14ac:dyDescent="0.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8"/>
    </row>
    <row r="2" spans="1:22" x14ac:dyDescent="0.3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1"/>
    </row>
    <row r="3" spans="1:22" ht="15" thickBot="1" x14ac:dyDescent="0.35">
      <c r="A3" s="42" t="s">
        <v>38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4"/>
    </row>
    <row r="4" spans="1:22" ht="41.4" thickTop="1" x14ac:dyDescent="0.3">
      <c r="A4" s="1"/>
      <c r="B4" s="3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  <c r="H4" s="3" t="s">
        <v>19</v>
      </c>
      <c r="I4" s="45" t="s">
        <v>23</v>
      </c>
      <c r="J4" s="46"/>
      <c r="K4" s="45" t="s">
        <v>24</v>
      </c>
      <c r="L4" s="46"/>
      <c r="M4" s="45" t="s">
        <v>25</v>
      </c>
      <c r="N4" s="46"/>
      <c r="O4" s="45" t="s">
        <v>26</v>
      </c>
      <c r="P4" s="46"/>
      <c r="Q4" s="45" t="s">
        <v>27</v>
      </c>
      <c r="R4" s="46"/>
      <c r="S4" s="4" t="s">
        <v>4</v>
      </c>
      <c r="T4" s="3" t="s">
        <v>5</v>
      </c>
      <c r="U4" s="34" t="s">
        <v>6</v>
      </c>
      <c r="V4" s="35"/>
    </row>
    <row r="5" spans="1:22" ht="15" thickBot="1" x14ac:dyDescent="0.35">
      <c r="A5" s="2" t="s">
        <v>2</v>
      </c>
      <c r="B5" s="18" t="s">
        <v>34</v>
      </c>
      <c r="C5" s="18" t="s">
        <v>29</v>
      </c>
      <c r="D5" s="19" t="s">
        <v>30</v>
      </c>
      <c r="E5" s="19" t="s">
        <v>31</v>
      </c>
      <c r="F5" s="19" t="s">
        <v>32</v>
      </c>
      <c r="G5" s="19" t="s">
        <v>33</v>
      </c>
      <c r="H5" s="20"/>
      <c r="I5" s="21" t="s">
        <v>7</v>
      </c>
      <c r="J5" s="22" t="s">
        <v>8</v>
      </c>
      <c r="K5" s="21" t="s">
        <v>7</v>
      </c>
      <c r="L5" s="22" t="s">
        <v>8</v>
      </c>
      <c r="M5" s="21" t="s">
        <v>7</v>
      </c>
      <c r="N5" s="22" t="s">
        <v>8</v>
      </c>
      <c r="O5" s="21" t="s">
        <v>7</v>
      </c>
      <c r="P5" s="22" t="s">
        <v>8</v>
      </c>
      <c r="Q5" s="21" t="s">
        <v>7</v>
      </c>
      <c r="R5" s="22" t="s">
        <v>8</v>
      </c>
      <c r="S5" s="20"/>
      <c r="T5" s="23"/>
      <c r="U5" s="21" t="s">
        <v>7</v>
      </c>
      <c r="V5" s="24" t="s">
        <v>8</v>
      </c>
    </row>
    <row r="6" spans="1:22" ht="25.2" thickTop="1" thickBot="1" x14ac:dyDescent="0.35">
      <c r="A6" s="5" t="s">
        <v>9</v>
      </c>
      <c r="B6" s="9"/>
      <c r="C6" s="9"/>
      <c r="D6" s="13"/>
      <c r="E6" s="9"/>
      <c r="F6" s="9"/>
      <c r="G6" s="9"/>
      <c r="H6" s="9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/>
    </row>
    <row r="7" spans="1:22" ht="15" thickBot="1" x14ac:dyDescent="0.35">
      <c r="A7" s="52" t="s">
        <v>20</v>
      </c>
      <c r="B7" s="9">
        <v>258450.23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f>SUM(B7:G7)</f>
        <v>258450.23</v>
      </c>
      <c r="I7" s="16">
        <v>5445.7</v>
      </c>
      <c r="J7" s="16">
        <v>1015.5</v>
      </c>
      <c r="K7" s="16">
        <v>128.5</v>
      </c>
      <c r="L7" s="16">
        <v>128.6</v>
      </c>
      <c r="M7" s="16">
        <v>0</v>
      </c>
      <c r="N7" s="16">
        <v>0</v>
      </c>
      <c r="O7" s="16">
        <v>473.46</v>
      </c>
      <c r="P7" s="16">
        <v>0</v>
      </c>
      <c r="Q7" s="16">
        <v>0</v>
      </c>
      <c r="R7" s="16">
        <v>0</v>
      </c>
      <c r="S7" s="16">
        <v>1583.4</v>
      </c>
      <c r="T7" s="16"/>
      <c r="U7" s="16">
        <f>H7+I7+K7+M7+O7+Q7+S7</f>
        <v>266081.29000000004</v>
      </c>
      <c r="V7" s="17">
        <f>J7+L7+N7+P7+R7</f>
        <v>1144.0999999999999</v>
      </c>
    </row>
    <row r="8" spans="1:22" ht="23.4" thickBot="1" x14ac:dyDescent="0.35">
      <c r="A8" s="52" t="s">
        <v>36</v>
      </c>
      <c r="B8" s="9">
        <v>164205.09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f t="shared" ref="H8:H9" si="0">SUM(B8:G8)</f>
        <v>164205.09</v>
      </c>
      <c r="I8" s="16">
        <v>18750.240000000002</v>
      </c>
      <c r="J8" s="16">
        <v>4871.76</v>
      </c>
      <c r="K8" s="16">
        <v>536.52</v>
      </c>
      <c r="L8" s="16">
        <v>536.64</v>
      </c>
      <c r="M8" s="16">
        <v>0</v>
      </c>
      <c r="N8" s="16">
        <v>195.36</v>
      </c>
      <c r="O8" s="16">
        <v>909.48</v>
      </c>
      <c r="P8" s="16">
        <v>0</v>
      </c>
      <c r="Q8" s="16">
        <v>37372.239999999998</v>
      </c>
      <c r="R8" s="16">
        <v>0</v>
      </c>
      <c r="S8" s="16">
        <v>2833.38</v>
      </c>
      <c r="T8" s="16"/>
      <c r="U8" s="16">
        <f>H8+I8+K8+M8+O8+Q8+S8</f>
        <v>224606.94999999998</v>
      </c>
      <c r="V8" s="17">
        <f>J8+L8+N8+P8+R8</f>
        <v>5603.76</v>
      </c>
    </row>
    <row r="9" spans="1:22" ht="24.6" thickBot="1" x14ac:dyDescent="0.35">
      <c r="A9" s="47" t="s">
        <v>12</v>
      </c>
      <c r="B9" s="48">
        <v>422655.32</v>
      </c>
      <c r="C9" s="48">
        <f>C7+C8</f>
        <v>0</v>
      </c>
      <c r="D9" s="48">
        <f>D7+D8</f>
        <v>0</v>
      </c>
      <c r="E9" s="48">
        <f>E7+E8</f>
        <v>0</v>
      </c>
      <c r="F9" s="48">
        <f>F7+F8</f>
        <v>0</v>
      </c>
      <c r="G9" s="48">
        <f>G7+G8</f>
        <v>0</v>
      </c>
      <c r="H9" s="48">
        <f t="shared" si="0"/>
        <v>422655.32</v>
      </c>
      <c r="I9" s="49">
        <f>I7+I8</f>
        <v>24195.940000000002</v>
      </c>
      <c r="J9" s="49">
        <f t="shared" ref="J9:S9" si="1">J7+J8</f>
        <v>5887.26</v>
      </c>
      <c r="K9" s="49">
        <f t="shared" si="1"/>
        <v>665.02</v>
      </c>
      <c r="L9" s="49">
        <f t="shared" si="1"/>
        <v>665.24</v>
      </c>
      <c r="M9" s="49">
        <f t="shared" si="1"/>
        <v>0</v>
      </c>
      <c r="N9" s="49">
        <f t="shared" si="1"/>
        <v>195.36</v>
      </c>
      <c r="O9" s="49">
        <f t="shared" si="1"/>
        <v>1382.94</v>
      </c>
      <c r="P9" s="49">
        <f t="shared" si="1"/>
        <v>0</v>
      </c>
      <c r="Q9" s="49">
        <f t="shared" si="1"/>
        <v>37372.239999999998</v>
      </c>
      <c r="R9" s="49">
        <f t="shared" si="1"/>
        <v>0</v>
      </c>
      <c r="S9" s="49">
        <f t="shared" si="1"/>
        <v>4416.7800000000007</v>
      </c>
      <c r="T9" s="49"/>
      <c r="U9" s="49">
        <f>H9+I9+K9+M9+O9+Q9+S9</f>
        <v>490688.24000000005</v>
      </c>
      <c r="V9" s="50">
        <f t="shared" ref="V9:V11" si="2">J9+L9+N9+P9+R9</f>
        <v>6747.86</v>
      </c>
    </row>
    <row r="10" spans="1:22" ht="15" thickBot="1" x14ac:dyDescent="0.35">
      <c r="A10" s="51" t="s">
        <v>10</v>
      </c>
      <c r="B10" s="48">
        <f>B9</f>
        <v>422655.32</v>
      </c>
      <c r="C10" s="48">
        <f t="shared" ref="C10:G10" si="3">C9</f>
        <v>0</v>
      </c>
      <c r="D10" s="48">
        <f t="shared" si="3"/>
        <v>0</v>
      </c>
      <c r="E10" s="48">
        <f t="shared" si="3"/>
        <v>0</v>
      </c>
      <c r="F10" s="48">
        <f t="shared" si="3"/>
        <v>0</v>
      </c>
      <c r="G10" s="48">
        <f t="shared" si="3"/>
        <v>0</v>
      </c>
      <c r="H10" s="48">
        <f>SUM(B10:G10)</f>
        <v>422655.32</v>
      </c>
      <c r="I10" s="49">
        <f>I9</f>
        <v>24195.940000000002</v>
      </c>
      <c r="J10" s="49">
        <f t="shared" ref="J10:S10" si="4">J9</f>
        <v>5887.26</v>
      </c>
      <c r="K10" s="49">
        <f t="shared" si="4"/>
        <v>665.02</v>
      </c>
      <c r="L10" s="49">
        <f t="shared" si="4"/>
        <v>665.24</v>
      </c>
      <c r="M10" s="49">
        <f t="shared" si="4"/>
        <v>0</v>
      </c>
      <c r="N10" s="49">
        <f t="shared" si="4"/>
        <v>195.36</v>
      </c>
      <c r="O10" s="49">
        <f t="shared" si="4"/>
        <v>1382.94</v>
      </c>
      <c r="P10" s="49">
        <f t="shared" si="4"/>
        <v>0</v>
      </c>
      <c r="Q10" s="49">
        <f t="shared" si="4"/>
        <v>37372.239999999998</v>
      </c>
      <c r="R10" s="49">
        <f t="shared" si="4"/>
        <v>0</v>
      </c>
      <c r="S10" s="49">
        <f t="shared" si="4"/>
        <v>4416.7800000000007</v>
      </c>
      <c r="T10" s="49"/>
      <c r="U10" s="49">
        <f t="shared" ref="U10:U11" si="5">H10+I10+K10+M10+O10+Q10+S10</f>
        <v>490688.24000000005</v>
      </c>
      <c r="V10" s="50">
        <f t="shared" si="2"/>
        <v>6747.86</v>
      </c>
    </row>
    <row r="11" spans="1:22" ht="15" thickBot="1" x14ac:dyDescent="0.35">
      <c r="A11" s="51" t="s">
        <v>11</v>
      </c>
      <c r="B11" s="48">
        <f>B9</f>
        <v>422655.32</v>
      </c>
      <c r="C11" s="48">
        <f t="shared" ref="C11:G11" si="6">C9</f>
        <v>0</v>
      </c>
      <c r="D11" s="48">
        <f t="shared" si="6"/>
        <v>0</v>
      </c>
      <c r="E11" s="48">
        <f t="shared" si="6"/>
        <v>0</v>
      </c>
      <c r="F11" s="48">
        <f t="shared" si="6"/>
        <v>0</v>
      </c>
      <c r="G11" s="48">
        <f t="shared" si="6"/>
        <v>0</v>
      </c>
      <c r="H11" s="48">
        <f t="shared" ref="H11" si="7">SUM(B11:G11)</f>
        <v>422655.32</v>
      </c>
      <c r="I11" s="49">
        <f>I9</f>
        <v>24195.940000000002</v>
      </c>
      <c r="J11" s="49">
        <f t="shared" ref="J11:S11" si="8">J9</f>
        <v>5887.26</v>
      </c>
      <c r="K11" s="49">
        <f t="shared" si="8"/>
        <v>665.02</v>
      </c>
      <c r="L11" s="49">
        <f t="shared" si="8"/>
        <v>665.24</v>
      </c>
      <c r="M11" s="49">
        <f t="shared" si="8"/>
        <v>0</v>
      </c>
      <c r="N11" s="49">
        <f t="shared" si="8"/>
        <v>195.36</v>
      </c>
      <c r="O11" s="49">
        <f t="shared" si="8"/>
        <v>1382.94</v>
      </c>
      <c r="P11" s="49">
        <f t="shared" si="8"/>
        <v>0</v>
      </c>
      <c r="Q11" s="49">
        <f t="shared" si="8"/>
        <v>37372.239999999998</v>
      </c>
      <c r="R11" s="49">
        <f t="shared" si="8"/>
        <v>0</v>
      </c>
      <c r="S11" s="49">
        <f t="shared" si="8"/>
        <v>4416.7800000000007</v>
      </c>
      <c r="T11" s="49"/>
      <c r="U11" s="49">
        <f t="shared" si="5"/>
        <v>490688.24000000005</v>
      </c>
      <c r="V11" s="50">
        <f t="shared" si="2"/>
        <v>6747.86</v>
      </c>
    </row>
    <row r="12" spans="1:22" ht="15" thickBot="1" x14ac:dyDescent="0.35">
      <c r="A12" s="6"/>
      <c r="B12" s="28"/>
      <c r="C12" s="27"/>
      <c r="D12" s="27"/>
      <c r="E12" s="27"/>
      <c r="F12" s="27"/>
      <c r="G12" s="27"/>
      <c r="H12" s="9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7"/>
    </row>
    <row r="13" spans="1:22" ht="15" thickBot="1" x14ac:dyDescent="0.35">
      <c r="A13" s="5" t="s">
        <v>21</v>
      </c>
      <c r="B13" s="9">
        <v>1893238.2</v>
      </c>
      <c r="C13" s="11">
        <v>5314.77</v>
      </c>
      <c r="D13" s="11">
        <v>0</v>
      </c>
      <c r="E13" s="11">
        <v>0</v>
      </c>
      <c r="F13" s="29">
        <v>0</v>
      </c>
      <c r="G13" s="30">
        <v>0</v>
      </c>
      <c r="H13" s="9">
        <f>SUM(B13:G13)</f>
        <v>1898552.97</v>
      </c>
      <c r="I13" s="16">
        <v>195732.6</v>
      </c>
      <c r="J13" s="16">
        <v>25246.080000000002</v>
      </c>
      <c r="K13" s="16">
        <v>5251.2</v>
      </c>
      <c r="L13" s="16">
        <v>5254.32</v>
      </c>
      <c r="M13" s="16">
        <v>0</v>
      </c>
      <c r="N13" s="16">
        <v>1671.84</v>
      </c>
      <c r="O13" s="16">
        <v>11902.8</v>
      </c>
      <c r="P13" s="16">
        <v>0</v>
      </c>
      <c r="Q13" s="16">
        <v>421305.19756000006</v>
      </c>
      <c r="R13" s="16">
        <v>0</v>
      </c>
      <c r="S13" s="16">
        <v>38139.503999999994</v>
      </c>
      <c r="T13" s="16"/>
      <c r="U13" s="16">
        <f>H13+I13+K13+M13+O13+Q13+S13</f>
        <v>2570884.2715600003</v>
      </c>
      <c r="V13" s="17">
        <f>J13+L13+N13+P13+R13</f>
        <v>32172.240000000002</v>
      </c>
    </row>
    <row r="14" spans="1:22" ht="15" thickBot="1" x14ac:dyDescent="0.35">
      <c r="A14" s="5" t="s">
        <v>22</v>
      </c>
      <c r="B14" s="9">
        <v>7910949.0099999998</v>
      </c>
      <c r="C14" s="12">
        <v>1184930.76</v>
      </c>
      <c r="D14" s="12">
        <v>0</v>
      </c>
      <c r="E14" s="12">
        <v>0</v>
      </c>
      <c r="F14" s="26">
        <v>0</v>
      </c>
      <c r="G14" s="31">
        <v>0</v>
      </c>
      <c r="H14" s="9">
        <f>SUM(B14:G14)</f>
        <v>9095879.7699999996</v>
      </c>
      <c r="I14" s="16">
        <v>1355655.2400000007</v>
      </c>
      <c r="J14" s="16">
        <v>224521.2</v>
      </c>
      <c r="K14" s="16">
        <v>37816.680000000022</v>
      </c>
      <c r="L14" s="16">
        <v>37834.32</v>
      </c>
      <c r="M14" s="16">
        <v>0</v>
      </c>
      <c r="N14" s="16">
        <v>12318.239999999998</v>
      </c>
      <c r="O14" s="16">
        <v>47428.919999999955</v>
      </c>
      <c r="P14" s="16">
        <v>0</v>
      </c>
      <c r="Q14" s="16">
        <v>1793821.4964800014</v>
      </c>
      <c r="R14" s="16">
        <v>0</v>
      </c>
      <c r="S14" s="16">
        <v>147401.00266666658</v>
      </c>
      <c r="T14" s="16"/>
      <c r="U14" s="16">
        <f>H14+I14+K14+M14+O14+Q14+S14</f>
        <v>12478003.109146668</v>
      </c>
      <c r="V14" s="17">
        <f>J14+L14+N14+P14+R14</f>
        <v>274673.76</v>
      </c>
    </row>
    <row r="15" spans="1:22" ht="15" thickBot="1" x14ac:dyDescent="0.35">
      <c r="A15" s="51" t="s">
        <v>10</v>
      </c>
      <c r="B15" s="48">
        <f>B13+B14</f>
        <v>9804187.209999999</v>
      </c>
      <c r="C15" s="59">
        <f>C13+C14</f>
        <v>1190245.53</v>
      </c>
      <c r="D15" s="59">
        <f>SUM(D13:D14)</f>
        <v>0</v>
      </c>
      <c r="E15" s="59">
        <f>SUM(E13:E14)</f>
        <v>0</v>
      </c>
      <c r="F15" s="59">
        <f>SUM(F13:F14)</f>
        <v>0</v>
      </c>
      <c r="G15" s="59">
        <f>SUM(G13:G14)</f>
        <v>0</v>
      </c>
      <c r="H15" s="48">
        <f>SUM(B15:G15)</f>
        <v>10994432.739999998</v>
      </c>
      <c r="I15" s="49">
        <f>I13+I14</f>
        <v>1551387.8400000008</v>
      </c>
      <c r="J15" s="49">
        <f t="shared" ref="J15:S15" si="9">J13+J14</f>
        <v>249767.28000000003</v>
      </c>
      <c r="K15" s="49">
        <f t="shared" si="9"/>
        <v>43067.880000000019</v>
      </c>
      <c r="L15" s="49">
        <f t="shared" si="9"/>
        <v>43088.639999999999</v>
      </c>
      <c r="M15" s="49">
        <f t="shared" si="9"/>
        <v>0</v>
      </c>
      <c r="N15" s="49">
        <f t="shared" si="9"/>
        <v>13990.079999999998</v>
      </c>
      <c r="O15" s="49">
        <f t="shared" si="9"/>
        <v>59331.719999999958</v>
      </c>
      <c r="P15" s="49">
        <f t="shared" si="9"/>
        <v>0</v>
      </c>
      <c r="Q15" s="49">
        <f t="shared" si="9"/>
        <v>2215126.6940400014</v>
      </c>
      <c r="R15" s="49">
        <f t="shared" si="9"/>
        <v>0</v>
      </c>
      <c r="S15" s="49">
        <f t="shared" si="9"/>
        <v>185540.50666666657</v>
      </c>
      <c r="T15" s="49"/>
      <c r="U15" s="49">
        <f>H15+I15+K15+M15+O15+Q15+S15</f>
        <v>15048887.380706666</v>
      </c>
      <c r="V15" s="50">
        <f>J15+L15+N15+P15+R15</f>
        <v>306846.00000000006</v>
      </c>
    </row>
    <row r="16" spans="1:22" ht="15" thickBot="1" x14ac:dyDescent="0.35">
      <c r="A16" s="51" t="s">
        <v>11</v>
      </c>
      <c r="B16" s="48">
        <f t="shared" ref="B16:G16" si="10">B13+B14</f>
        <v>9804187.209999999</v>
      </c>
      <c r="C16" s="59">
        <f t="shared" si="10"/>
        <v>1190245.53</v>
      </c>
      <c r="D16" s="59">
        <f t="shared" si="10"/>
        <v>0</v>
      </c>
      <c r="E16" s="59">
        <f t="shared" si="10"/>
        <v>0</v>
      </c>
      <c r="F16" s="59">
        <f t="shared" si="10"/>
        <v>0</v>
      </c>
      <c r="G16" s="59">
        <f t="shared" si="10"/>
        <v>0</v>
      </c>
      <c r="H16" s="48">
        <f>SUM(B16:G16)</f>
        <v>10994432.739999998</v>
      </c>
      <c r="I16" s="49">
        <f>I13+I14</f>
        <v>1551387.8400000008</v>
      </c>
      <c r="J16" s="49">
        <f t="shared" ref="J16:S16" si="11">J13+J14</f>
        <v>249767.28000000003</v>
      </c>
      <c r="K16" s="49">
        <f t="shared" si="11"/>
        <v>43067.880000000019</v>
      </c>
      <c r="L16" s="49">
        <f t="shared" si="11"/>
        <v>43088.639999999999</v>
      </c>
      <c r="M16" s="49">
        <f t="shared" si="11"/>
        <v>0</v>
      </c>
      <c r="N16" s="49">
        <f t="shared" si="11"/>
        <v>13990.079999999998</v>
      </c>
      <c r="O16" s="49">
        <f t="shared" si="11"/>
        <v>59331.719999999958</v>
      </c>
      <c r="P16" s="49">
        <f t="shared" si="11"/>
        <v>0</v>
      </c>
      <c r="Q16" s="49">
        <f t="shared" si="11"/>
        <v>2215126.6940400014</v>
      </c>
      <c r="R16" s="49">
        <f t="shared" si="11"/>
        <v>0</v>
      </c>
      <c r="S16" s="49">
        <f t="shared" si="11"/>
        <v>185540.50666666657</v>
      </c>
      <c r="T16" s="49"/>
      <c r="U16" s="49">
        <f t="shared" ref="U16:U20" si="12">H16+I16+K16+M16+O16+Q16+S16</f>
        <v>15048887.380706666</v>
      </c>
      <c r="V16" s="50">
        <f t="shared" ref="V16:V20" si="13">J16+L16+N16+P16+R16</f>
        <v>306846.00000000006</v>
      </c>
    </row>
    <row r="17" spans="1:22" ht="15" thickBot="1" x14ac:dyDescent="0.35">
      <c r="A17" s="6"/>
      <c r="B17" s="9"/>
      <c r="C17" s="12"/>
      <c r="D17" s="12"/>
      <c r="E17" s="12"/>
      <c r="F17" s="12"/>
      <c r="G17" s="12"/>
      <c r="H17" s="9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7"/>
    </row>
    <row r="18" spans="1:22" ht="15" thickBot="1" x14ac:dyDescent="0.35">
      <c r="A18" s="5" t="s">
        <v>13</v>
      </c>
      <c r="B18" s="9"/>
      <c r="C18" s="12"/>
      <c r="D18" s="12"/>
      <c r="E18" s="12"/>
      <c r="F18" s="12"/>
      <c r="G18" s="12"/>
      <c r="H18" s="9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7"/>
    </row>
    <row r="19" spans="1:22" ht="15" thickBot="1" x14ac:dyDescent="0.35">
      <c r="A19" s="51" t="s">
        <v>14</v>
      </c>
      <c r="B19" s="48">
        <f>B10+B15</f>
        <v>10226842.529999999</v>
      </c>
      <c r="C19" s="48">
        <f t="shared" ref="B19:G20" si="14">C10+C15</f>
        <v>1190245.53</v>
      </c>
      <c r="D19" s="48">
        <f t="shared" si="14"/>
        <v>0</v>
      </c>
      <c r="E19" s="48">
        <f t="shared" si="14"/>
        <v>0</v>
      </c>
      <c r="F19" s="48">
        <f t="shared" si="14"/>
        <v>0</v>
      </c>
      <c r="G19" s="48">
        <f t="shared" si="14"/>
        <v>0</v>
      </c>
      <c r="H19" s="48">
        <f>SUM(B19:G19)</f>
        <v>11417088.059999999</v>
      </c>
      <c r="I19" s="48">
        <f t="shared" ref="I19:S19" si="15">I10+I15</f>
        <v>1575583.7800000007</v>
      </c>
      <c r="J19" s="48">
        <f t="shared" si="15"/>
        <v>255654.54000000004</v>
      </c>
      <c r="K19" s="48">
        <f t="shared" si="15"/>
        <v>43732.900000000016</v>
      </c>
      <c r="L19" s="48">
        <f t="shared" si="15"/>
        <v>43753.88</v>
      </c>
      <c r="M19" s="48">
        <f t="shared" si="15"/>
        <v>0</v>
      </c>
      <c r="N19" s="48">
        <f t="shared" si="15"/>
        <v>14185.439999999999</v>
      </c>
      <c r="O19" s="48">
        <f t="shared" si="15"/>
        <v>60714.65999999996</v>
      </c>
      <c r="P19" s="48">
        <f t="shared" si="15"/>
        <v>0</v>
      </c>
      <c r="Q19" s="48">
        <f t="shared" si="15"/>
        <v>2252498.9340400016</v>
      </c>
      <c r="R19" s="48">
        <f t="shared" si="15"/>
        <v>0</v>
      </c>
      <c r="S19" s="48">
        <f t="shared" si="15"/>
        <v>189957.28666666656</v>
      </c>
      <c r="T19" s="49"/>
      <c r="U19" s="49">
        <f>H19+I19+K19+M19+O19+Q19+S19</f>
        <v>15539575.620706668</v>
      </c>
      <c r="V19" s="50">
        <f t="shared" si="13"/>
        <v>313593.86000000004</v>
      </c>
    </row>
    <row r="20" spans="1:22" ht="15" thickBot="1" x14ac:dyDescent="0.35">
      <c r="A20" s="53" t="s">
        <v>11</v>
      </c>
      <c r="B20" s="54">
        <f t="shared" si="14"/>
        <v>10226842.529999999</v>
      </c>
      <c r="C20" s="54">
        <f t="shared" si="14"/>
        <v>1190245.53</v>
      </c>
      <c r="D20" s="54">
        <f t="shared" si="14"/>
        <v>0</v>
      </c>
      <c r="E20" s="54">
        <f t="shared" si="14"/>
        <v>0</v>
      </c>
      <c r="F20" s="54">
        <f t="shared" si="14"/>
        <v>0</v>
      </c>
      <c r="G20" s="54">
        <f t="shared" si="14"/>
        <v>0</v>
      </c>
      <c r="H20" s="55">
        <f>SUM(B20:G20)</f>
        <v>11417088.059999999</v>
      </c>
      <c r="I20" s="54">
        <f t="shared" ref="I20:S20" si="16">I11+I16</f>
        <v>1575583.7800000007</v>
      </c>
      <c r="J20" s="54">
        <f t="shared" si="16"/>
        <v>255654.54000000004</v>
      </c>
      <c r="K20" s="54">
        <f t="shared" si="16"/>
        <v>43732.900000000016</v>
      </c>
      <c r="L20" s="54">
        <f t="shared" si="16"/>
        <v>43753.88</v>
      </c>
      <c r="M20" s="54">
        <f t="shared" si="16"/>
        <v>0</v>
      </c>
      <c r="N20" s="54">
        <f t="shared" si="16"/>
        <v>14185.439999999999</v>
      </c>
      <c r="O20" s="54">
        <f t="shared" si="16"/>
        <v>60714.65999999996</v>
      </c>
      <c r="P20" s="54">
        <f t="shared" si="16"/>
        <v>0</v>
      </c>
      <c r="Q20" s="54">
        <f t="shared" si="16"/>
        <v>2252498.9340400016</v>
      </c>
      <c r="R20" s="54">
        <f t="shared" si="16"/>
        <v>0</v>
      </c>
      <c r="S20" s="54">
        <f t="shared" si="16"/>
        <v>189957.28666666656</v>
      </c>
      <c r="T20" s="56"/>
      <c r="U20" s="57">
        <f t="shared" si="12"/>
        <v>15539575.620706668</v>
      </c>
      <c r="V20" s="58">
        <f t="shared" si="13"/>
        <v>313593.86000000004</v>
      </c>
    </row>
    <row r="21" spans="1:22" ht="18" thickTop="1" x14ac:dyDescent="0.3">
      <c r="A21" s="7"/>
      <c r="C21" s="25"/>
      <c r="D21" s="25"/>
      <c r="E21" s="25"/>
      <c r="F21" s="25"/>
      <c r="G21" s="25"/>
    </row>
    <row r="22" spans="1:22" x14ac:dyDescent="0.3">
      <c r="A22" s="8" t="s">
        <v>15</v>
      </c>
    </row>
    <row r="23" spans="1:22" x14ac:dyDescent="0.3">
      <c r="A23" s="8" t="s">
        <v>16</v>
      </c>
    </row>
    <row r="24" spans="1:22" x14ac:dyDescent="0.3">
      <c r="A24" s="8" t="s">
        <v>17</v>
      </c>
    </row>
    <row r="25" spans="1:22" x14ac:dyDescent="0.3">
      <c r="A25" s="8" t="s">
        <v>18</v>
      </c>
    </row>
  </sheetData>
  <mergeCells count="9">
    <mergeCell ref="A1:V1"/>
    <mergeCell ref="A2:V2"/>
    <mergeCell ref="A3:V3"/>
    <mergeCell ref="I4:J4"/>
    <mergeCell ref="K4:L4"/>
    <mergeCell ref="M4:N4"/>
    <mergeCell ref="O4:P4"/>
    <mergeCell ref="Q4:R4"/>
    <mergeCell ref="U4:V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selection activeCell="D29" sqref="D29"/>
    </sheetView>
  </sheetViews>
  <sheetFormatPr defaultRowHeight="14.4" x14ac:dyDescent="0.3"/>
  <cols>
    <col min="1" max="1" width="21.44140625" customWidth="1"/>
    <col min="2" max="7" width="18.6640625" customWidth="1"/>
    <col min="8" max="8" width="15.44140625" bestFit="1" customWidth="1"/>
    <col min="9" max="9" width="14.33203125" bestFit="1" customWidth="1"/>
    <col min="10" max="10" width="12.6640625" customWidth="1"/>
    <col min="11" max="11" width="13.44140625" customWidth="1"/>
    <col min="12" max="12" width="12.6640625" customWidth="1"/>
    <col min="13" max="13" width="13.44140625" customWidth="1"/>
    <col min="14" max="14" width="12.6640625" customWidth="1"/>
    <col min="15" max="15" width="13.44140625" customWidth="1"/>
    <col min="16" max="16" width="12.6640625" customWidth="1"/>
    <col min="17" max="17" width="14.33203125" bestFit="1" customWidth="1"/>
    <col min="18" max="18" width="12.6640625" customWidth="1"/>
    <col min="19" max="19" width="12.44140625" bestFit="1" customWidth="1"/>
    <col min="20" max="20" width="10.5546875" customWidth="1"/>
    <col min="21" max="21" width="15.44140625" bestFit="1" customWidth="1"/>
    <col min="22" max="22" width="12.44140625" bestFit="1" customWidth="1"/>
  </cols>
  <sheetData>
    <row r="1" spans="1:22" ht="15" thickTop="1" x14ac:dyDescent="0.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8"/>
    </row>
    <row r="2" spans="1:22" x14ac:dyDescent="0.3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1"/>
    </row>
    <row r="3" spans="1:22" ht="15" thickBot="1" x14ac:dyDescent="0.35">
      <c r="A3" s="42" t="s">
        <v>35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4"/>
    </row>
    <row r="4" spans="1:22" ht="41.4" thickTop="1" x14ac:dyDescent="0.3">
      <c r="A4" s="1"/>
      <c r="B4" s="3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  <c r="H4" s="3" t="s">
        <v>19</v>
      </c>
      <c r="I4" s="45" t="s">
        <v>23</v>
      </c>
      <c r="J4" s="46"/>
      <c r="K4" s="45" t="s">
        <v>24</v>
      </c>
      <c r="L4" s="46"/>
      <c r="M4" s="45" t="s">
        <v>25</v>
      </c>
      <c r="N4" s="46"/>
      <c r="O4" s="45" t="s">
        <v>26</v>
      </c>
      <c r="P4" s="46"/>
      <c r="Q4" s="45" t="s">
        <v>27</v>
      </c>
      <c r="R4" s="46"/>
      <c r="S4" s="4" t="s">
        <v>4</v>
      </c>
      <c r="T4" s="3" t="s">
        <v>5</v>
      </c>
      <c r="U4" s="34" t="s">
        <v>6</v>
      </c>
      <c r="V4" s="35"/>
    </row>
    <row r="5" spans="1:22" ht="15" thickBot="1" x14ac:dyDescent="0.35">
      <c r="A5" s="2" t="s">
        <v>2</v>
      </c>
      <c r="B5" s="18" t="s">
        <v>34</v>
      </c>
      <c r="C5" s="19" t="s">
        <v>29</v>
      </c>
      <c r="D5" s="19" t="s">
        <v>30</v>
      </c>
      <c r="E5" s="19" t="s">
        <v>31</v>
      </c>
      <c r="F5" s="19" t="s">
        <v>32</v>
      </c>
      <c r="G5" s="19" t="s">
        <v>33</v>
      </c>
      <c r="H5" s="23"/>
      <c r="I5" s="21" t="s">
        <v>7</v>
      </c>
      <c r="J5" s="22" t="s">
        <v>8</v>
      </c>
      <c r="K5" s="21" t="s">
        <v>7</v>
      </c>
      <c r="L5" s="22" t="s">
        <v>8</v>
      </c>
      <c r="M5" s="21" t="s">
        <v>7</v>
      </c>
      <c r="N5" s="22" t="s">
        <v>8</v>
      </c>
      <c r="O5" s="21" t="s">
        <v>7</v>
      </c>
      <c r="P5" s="22" t="s">
        <v>8</v>
      </c>
      <c r="Q5" s="21" t="s">
        <v>7</v>
      </c>
      <c r="R5" s="22" t="s">
        <v>8</v>
      </c>
      <c r="S5" s="23"/>
      <c r="T5" s="23"/>
      <c r="U5" s="21" t="s">
        <v>7</v>
      </c>
      <c r="V5" s="24" t="s">
        <v>8</v>
      </c>
    </row>
    <row r="6" spans="1:22" ht="25.2" thickTop="1" thickBot="1" x14ac:dyDescent="0.35">
      <c r="A6" s="5" t="s">
        <v>9</v>
      </c>
      <c r="B6" s="9"/>
      <c r="C6" s="9"/>
      <c r="D6" s="1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32"/>
    </row>
    <row r="7" spans="1:22" ht="15" thickBot="1" x14ac:dyDescent="0.35">
      <c r="A7" s="52" t="s">
        <v>20</v>
      </c>
      <c r="B7" s="9">
        <v>264454.21999999997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f>SUM(B7:G7)</f>
        <v>264454.21999999997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/>
      <c r="U7" s="16">
        <f>H7+I7+K7+M7+O7+Q7+S7</f>
        <v>264454.21999999997</v>
      </c>
      <c r="V7" s="17">
        <f>J7+L7+N7+P7+R7</f>
        <v>0</v>
      </c>
    </row>
    <row r="8" spans="1:22" ht="23.4" thickBot="1" x14ac:dyDescent="0.35">
      <c r="A8" s="52" t="s">
        <v>36</v>
      </c>
      <c r="B8" s="9">
        <v>182134.92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f t="shared" ref="H8:H9" si="0">SUM(B8:G8)</f>
        <v>182134.92</v>
      </c>
      <c r="I8" s="16">
        <v>20531.64</v>
      </c>
      <c r="J8" s="16">
        <v>5334.48</v>
      </c>
      <c r="K8" s="16">
        <v>555.36</v>
      </c>
      <c r="L8" s="16">
        <v>555.36</v>
      </c>
      <c r="M8" s="16">
        <v>0</v>
      </c>
      <c r="N8" s="16">
        <v>195.36</v>
      </c>
      <c r="O8" s="16">
        <v>957.84</v>
      </c>
      <c r="P8" s="16">
        <v>0</v>
      </c>
      <c r="Q8" s="16">
        <v>33825</v>
      </c>
      <c r="R8" s="16">
        <v>0</v>
      </c>
      <c r="S8" s="16">
        <v>3309.28</v>
      </c>
      <c r="T8" s="16"/>
      <c r="U8" s="16">
        <f>H8+I8+K8+M8+O8+Q8+S8</f>
        <v>241314.03999999998</v>
      </c>
      <c r="V8" s="17">
        <f>J8+L8+N8+P8+R8</f>
        <v>6085.1999999999989</v>
      </c>
    </row>
    <row r="9" spans="1:22" ht="24.6" thickBot="1" x14ac:dyDescent="0.35">
      <c r="A9" s="47" t="s">
        <v>12</v>
      </c>
      <c r="B9" s="48">
        <f t="shared" ref="B9:G9" si="1">B7+B8</f>
        <v>446589.14</v>
      </c>
      <c r="C9" s="48">
        <f t="shared" si="1"/>
        <v>0</v>
      </c>
      <c r="D9" s="48">
        <f t="shared" si="1"/>
        <v>0</v>
      </c>
      <c r="E9" s="48">
        <f t="shared" si="1"/>
        <v>0</v>
      </c>
      <c r="F9" s="48">
        <f t="shared" si="1"/>
        <v>0</v>
      </c>
      <c r="G9" s="48">
        <f t="shared" si="1"/>
        <v>0</v>
      </c>
      <c r="H9" s="48">
        <f t="shared" si="0"/>
        <v>446589.14</v>
      </c>
      <c r="I9" s="49">
        <f>I7+I8</f>
        <v>20531.64</v>
      </c>
      <c r="J9" s="49">
        <f t="shared" ref="J9:S9" si="2">J7+J8</f>
        <v>5334.48</v>
      </c>
      <c r="K9" s="49">
        <f t="shared" si="2"/>
        <v>555.36</v>
      </c>
      <c r="L9" s="49">
        <f t="shared" si="2"/>
        <v>555.36</v>
      </c>
      <c r="M9" s="49">
        <f t="shared" si="2"/>
        <v>0</v>
      </c>
      <c r="N9" s="49">
        <f t="shared" si="2"/>
        <v>195.36</v>
      </c>
      <c r="O9" s="49">
        <f t="shared" si="2"/>
        <v>957.84</v>
      </c>
      <c r="P9" s="49">
        <f t="shared" si="2"/>
        <v>0</v>
      </c>
      <c r="Q9" s="49">
        <f t="shared" si="2"/>
        <v>33825</v>
      </c>
      <c r="R9" s="49">
        <f t="shared" si="2"/>
        <v>0</v>
      </c>
      <c r="S9" s="49">
        <f t="shared" si="2"/>
        <v>3309.28</v>
      </c>
      <c r="T9" s="49"/>
      <c r="U9" s="49">
        <f>H9+I9+K9+M9+O9+Q9+S9</f>
        <v>505768.26000000007</v>
      </c>
      <c r="V9" s="50">
        <f t="shared" ref="V9:V11" si="3">J9+L9+N9+P9+R9</f>
        <v>6085.1999999999989</v>
      </c>
    </row>
    <row r="10" spans="1:22" ht="15" thickBot="1" x14ac:dyDescent="0.35">
      <c r="A10" s="51" t="s">
        <v>10</v>
      </c>
      <c r="B10" s="48">
        <f>B9</f>
        <v>446589.14</v>
      </c>
      <c r="C10" s="48">
        <f t="shared" ref="C10:G10" si="4">C7+C8+C9</f>
        <v>0</v>
      </c>
      <c r="D10" s="48">
        <f t="shared" si="4"/>
        <v>0</v>
      </c>
      <c r="E10" s="48">
        <f t="shared" si="4"/>
        <v>0</v>
      </c>
      <c r="F10" s="48">
        <f t="shared" si="4"/>
        <v>0</v>
      </c>
      <c r="G10" s="48">
        <f t="shared" si="4"/>
        <v>0</v>
      </c>
      <c r="H10" s="48">
        <f t="shared" ref="H10:H11" si="5">SUM(B10:G10)</f>
        <v>446589.14</v>
      </c>
      <c r="I10" s="49">
        <f>I9</f>
        <v>20531.64</v>
      </c>
      <c r="J10" s="49">
        <f t="shared" ref="J10:S10" si="6">J9</f>
        <v>5334.48</v>
      </c>
      <c r="K10" s="49">
        <f t="shared" si="6"/>
        <v>555.36</v>
      </c>
      <c r="L10" s="49">
        <f t="shared" si="6"/>
        <v>555.36</v>
      </c>
      <c r="M10" s="49">
        <f t="shared" si="6"/>
        <v>0</v>
      </c>
      <c r="N10" s="49">
        <f t="shared" si="6"/>
        <v>195.36</v>
      </c>
      <c r="O10" s="49">
        <f t="shared" si="6"/>
        <v>957.84</v>
      </c>
      <c r="P10" s="49">
        <f t="shared" si="6"/>
        <v>0</v>
      </c>
      <c r="Q10" s="49">
        <f t="shared" si="6"/>
        <v>33825</v>
      </c>
      <c r="R10" s="49">
        <f t="shared" si="6"/>
        <v>0</v>
      </c>
      <c r="S10" s="49">
        <f t="shared" si="6"/>
        <v>3309.28</v>
      </c>
      <c r="T10" s="49"/>
      <c r="U10" s="49">
        <f t="shared" ref="U10:U11" si="7">H10+I10+K10+M10+O10+Q10+S10</f>
        <v>505768.26000000007</v>
      </c>
      <c r="V10" s="50">
        <f t="shared" si="3"/>
        <v>6085.1999999999989</v>
      </c>
    </row>
    <row r="11" spans="1:22" ht="15" thickBot="1" x14ac:dyDescent="0.35">
      <c r="A11" s="51" t="s">
        <v>11</v>
      </c>
      <c r="B11" s="48">
        <f>B9</f>
        <v>446589.14</v>
      </c>
      <c r="C11" s="48">
        <f t="shared" ref="C11:G11" si="8">C7+C8+C9</f>
        <v>0</v>
      </c>
      <c r="D11" s="48">
        <f t="shared" si="8"/>
        <v>0</v>
      </c>
      <c r="E11" s="48">
        <f t="shared" si="8"/>
        <v>0</v>
      </c>
      <c r="F11" s="48">
        <f t="shared" si="8"/>
        <v>0</v>
      </c>
      <c r="G11" s="48">
        <f t="shared" si="8"/>
        <v>0</v>
      </c>
      <c r="H11" s="48">
        <f t="shared" si="5"/>
        <v>446589.14</v>
      </c>
      <c r="I11" s="49">
        <f>I9</f>
        <v>20531.64</v>
      </c>
      <c r="J11" s="49">
        <f t="shared" ref="J11:S11" si="9">J9</f>
        <v>5334.48</v>
      </c>
      <c r="K11" s="49">
        <f t="shared" si="9"/>
        <v>555.36</v>
      </c>
      <c r="L11" s="49">
        <f t="shared" si="9"/>
        <v>555.36</v>
      </c>
      <c r="M11" s="49">
        <f t="shared" si="9"/>
        <v>0</v>
      </c>
      <c r="N11" s="49">
        <f t="shared" si="9"/>
        <v>195.36</v>
      </c>
      <c r="O11" s="49">
        <f t="shared" si="9"/>
        <v>957.84</v>
      </c>
      <c r="P11" s="49">
        <f t="shared" si="9"/>
        <v>0</v>
      </c>
      <c r="Q11" s="49">
        <f t="shared" si="9"/>
        <v>33825</v>
      </c>
      <c r="R11" s="49">
        <f t="shared" si="9"/>
        <v>0</v>
      </c>
      <c r="S11" s="49">
        <f t="shared" si="9"/>
        <v>3309.28</v>
      </c>
      <c r="T11" s="49"/>
      <c r="U11" s="49">
        <f t="shared" si="7"/>
        <v>505768.26000000007</v>
      </c>
      <c r="V11" s="50">
        <f t="shared" si="3"/>
        <v>6085.1999999999989</v>
      </c>
    </row>
    <row r="12" spans="1:22" ht="15" thickBot="1" x14ac:dyDescent="0.35">
      <c r="A12" s="6"/>
      <c r="B12" s="9"/>
      <c r="C12" s="12"/>
      <c r="D12" s="12"/>
      <c r="E12" s="12"/>
      <c r="F12" s="12"/>
      <c r="G12" s="10"/>
      <c r="H12" s="9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7"/>
    </row>
    <row r="13" spans="1:22" ht="15" thickBot="1" x14ac:dyDescent="0.35">
      <c r="A13" s="5" t="s">
        <v>21</v>
      </c>
      <c r="B13" s="9">
        <v>2034379.66</v>
      </c>
      <c r="C13" s="12">
        <v>8413.08</v>
      </c>
      <c r="D13" s="12">
        <v>14425.06</v>
      </c>
      <c r="E13" s="12">
        <v>16500</v>
      </c>
      <c r="F13" s="26">
        <v>2000</v>
      </c>
      <c r="G13" s="30">
        <v>190</v>
      </c>
      <c r="H13" s="9">
        <f>SUM(B13:G13)</f>
        <v>2075907.8</v>
      </c>
      <c r="I13" s="16">
        <v>212783.87999999998</v>
      </c>
      <c r="J13" s="16">
        <v>27162.720000000005</v>
      </c>
      <c r="K13" s="16">
        <v>5543.2800000000007</v>
      </c>
      <c r="L13" s="16">
        <v>5547.84</v>
      </c>
      <c r="M13" s="16">
        <v>0</v>
      </c>
      <c r="N13" s="16">
        <v>1795.1999999999998</v>
      </c>
      <c r="O13" s="16">
        <v>13396.32</v>
      </c>
      <c r="P13" s="16">
        <v>0</v>
      </c>
      <c r="Q13" s="16">
        <v>261977.02531</v>
      </c>
      <c r="R13" s="16">
        <v>0</v>
      </c>
      <c r="S13" s="16">
        <v>34209.760000000002</v>
      </c>
      <c r="T13" s="16"/>
      <c r="U13" s="16">
        <f>H13+I13+K13+M13+O13+Q13+S13</f>
        <v>2603818.0653099995</v>
      </c>
      <c r="V13" s="17">
        <f>J13+L13+N13+P13+R13</f>
        <v>34505.760000000002</v>
      </c>
    </row>
    <row r="14" spans="1:22" ht="15" thickBot="1" x14ac:dyDescent="0.35">
      <c r="A14" s="5" t="s">
        <v>22</v>
      </c>
      <c r="B14" s="9">
        <v>7879454.2599999998</v>
      </c>
      <c r="C14" s="12">
        <v>1072535.82</v>
      </c>
      <c r="D14" s="12">
        <v>0</v>
      </c>
      <c r="E14" s="12">
        <v>6500</v>
      </c>
      <c r="F14" s="26">
        <v>11700</v>
      </c>
      <c r="G14" s="33">
        <v>1180</v>
      </c>
      <c r="H14" s="9">
        <f>SUM(B14:G14)</f>
        <v>8971370.0800000001</v>
      </c>
      <c r="I14" s="16">
        <v>1559990.8800000013</v>
      </c>
      <c r="J14" s="16">
        <v>265977.84000000043</v>
      </c>
      <c r="K14" s="16">
        <v>38668.799999999981</v>
      </c>
      <c r="L14" s="16">
        <v>38693.039999999994</v>
      </c>
      <c r="M14" s="16">
        <v>0</v>
      </c>
      <c r="N14" s="16">
        <v>12514.079999999998</v>
      </c>
      <c r="O14" s="16">
        <v>46902.959999999955</v>
      </c>
      <c r="P14" s="16">
        <v>0</v>
      </c>
      <c r="Q14" s="16">
        <v>1459268.1985699995</v>
      </c>
      <c r="R14" s="16">
        <v>0</v>
      </c>
      <c r="S14" s="16">
        <v>151201.47466666682</v>
      </c>
      <c r="T14" s="16"/>
      <c r="U14" s="16">
        <f>H14+I14+K14+M14+O14+Q14+S14</f>
        <v>12227402.393236667</v>
      </c>
      <c r="V14" s="17">
        <f>J14+L14+N14+P14+R14</f>
        <v>317184.96000000043</v>
      </c>
    </row>
    <row r="15" spans="1:22" ht="15" thickBot="1" x14ac:dyDescent="0.35">
      <c r="A15" s="51" t="s">
        <v>10</v>
      </c>
      <c r="B15" s="48">
        <f t="shared" ref="B15:G15" si="10">B13+B14</f>
        <v>9913833.9199999999</v>
      </c>
      <c r="C15" s="48">
        <f t="shared" si="10"/>
        <v>1080948.9000000001</v>
      </c>
      <c r="D15" s="48">
        <f t="shared" si="10"/>
        <v>14425.06</v>
      </c>
      <c r="E15" s="48">
        <f t="shared" si="10"/>
        <v>23000</v>
      </c>
      <c r="F15" s="48">
        <f t="shared" si="10"/>
        <v>13700</v>
      </c>
      <c r="G15" s="48">
        <f t="shared" si="10"/>
        <v>1370</v>
      </c>
      <c r="H15" s="48">
        <f>SUM(B15:G15)</f>
        <v>11047277.880000001</v>
      </c>
      <c r="I15" s="49">
        <f>I13+I14</f>
        <v>1772774.7600000012</v>
      </c>
      <c r="J15" s="49">
        <f t="shared" ref="J15:S15" si="11">J9+J13+J14</f>
        <v>298475.04000000044</v>
      </c>
      <c r="K15" s="49">
        <f t="shared" si="11"/>
        <v>44767.439999999981</v>
      </c>
      <c r="L15" s="49">
        <f t="shared" si="11"/>
        <v>44796.239999999991</v>
      </c>
      <c r="M15" s="49">
        <f t="shared" si="11"/>
        <v>0</v>
      </c>
      <c r="N15" s="49">
        <f t="shared" si="11"/>
        <v>14504.639999999998</v>
      </c>
      <c r="O15" s="49">
        <f t="shared" si="11"/>
        <v>61257.119999999952</v>
      </c>
      <c r="P15" s="49">
        <f t="shared" si="11"/>
        <v>0</v>
      </c>
      <c r="Q15" s="49">
        <f t="shared" si="11"/>
        <v>1755070.2238799995</v>
      </c>
      <c r="R15" s="49">
        <f t="shared" si="11"/>
        <v>0</v>
      </c>
      <c r="S15" s="49">
        <f t="shared" si="11"/>
        <v>188720.51466666683</v>
      </c>
      <c r="T15" s="49"/>
      <c r="U15" s="49">
        <f>H15+I15+K15+M15+O15+Q15+S15</f>
        <v>14869867.938546667</v>
      </c>
      <c r="V15" s="50">
        <f>J15+L15+N15+P15+R15</f>
        <v>357775.92000000045</v>
      </c>
    </row>
    <row r="16" spans="1:22" ht="15" thickBot="1" x14ac:dyDescent="0.35">
      <c r="A16" s="51" t="s">
        <v>11</v>
      </c>
      <c r="B16" s="48">
        <f t="shared" ref="B16:G16" si="12">B13+B14</f>
        <v>9913833.9199999999</v>
      </c>
      <c r="C16" s="48">
        <f t="shared" si="12"/>
        <v>1080948.9000000001</v>
      </c>
      <c r="D16" s="48">
        <f t="shared" si="12"/>
        <v>14425.06</v>
      </c>
      <c r="E16" s="48">
        <f t="shared" si="12"/>
        <v>23000</v>
      </c>
      <c r="F16" s="48">
        <f t="shared" si="12"/>
        <v>13700</v>
      </c>
      <c r="G16" s="48">
        <f t="shared" si="12"/>
        <v>1370</v>
      </c>
      <c r="H16" s="48">
        <f>SUM(B16:G16)</f>
        <v>11047277.880000001</v>
      </c>
      <c r="I16" s="49">
        <f t="shared" ref="I16:S16" si="13">I13+I14</f>
        <v>1772774.7600000012</v>
      </c>
      <c r="J16" s="49">
        <f t="shared" si="13"/>
        <v>293140.56000000046</v>
      </c>
      <c r="K16" s="49">
        <f t="shared" si="13"/>
        <v>44212.07999999998</v>
      </c>
      <c r="L16" s="49">
        <f t="shared" si="13"/>
        <v>44240.87999999999</v>
      </c>
      <c r="M16" s="49">
        <f t="shared" si="13"/>
        <v>0</v>
      </c>
      <c r="N16" s="49">
        <f t="shared" si="13"/>
        <v>14309.279999999999</v>
      </c>
      <c r="O16" s="49">
        <f t="shared" si="13"/>
        <v>60299.279999999955</v>
      </c>
      <c r="P16" s="49">
        <f t="shared" si="13"/>
        <v>0</v>
      </c>
      <c r="Q16" s="49">
        <f t="shared" si="13"/>
        <v>1721245.2238799995</v>
      </c>
      <c r="R16" s="49">
        <f t="shared" si="13"/>
        <v>0</v>
      </c>
      <c r="S16" s="49">
        <f t="shared" si="13"/>
        <v>185411.23466666683</v>
      </c>
      <c r="T16" s="49"/>
      <c r="U16" s="49">
        <f t="shared" ref="U16:U20" si="14">H16+I16+K16+M16+O16+Q16+S16</f>
        <v>14831220.458546666</v>
      </c>
      <c r="V16" s="50">
        <f t="shared" ref="V16:V20" si="15">J16+L16+N16+P16+R16</f>
        <v>351690.72000000044</v>
      </c>
    </row>
    <row r="17" spans="1:22" ht="15" thickBot="1" x14ac:dyDescent="0.35">
      <c r="A17" s="6"/>
      <c r="B17" s="9"/>
      <c r="C17" s="9"/>
      <c r="D17" s="9"/>
      <c r="E17" s="9"/>
      <c r="F17" s="9"/>
      <c r="G17" s="9"/>
      <c r="H17" s="9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7"/>
    </row>
    <row r="18" spans="1:22" ht="15" thickBot="1" x14ac:dyDescent="0.35">
      <c r="A18" s="5" t="s">
        <v>13</v>
      </c>
      <c r="B18" s="9"/>
      <c r="C18" s="9"/>
      <c r="D18" s="9"/>
      <c r="E18" s="9"/>
      <c r="F18" s="9"/>
      <c r="G18" s="9"/>
      <c r="H18" s="9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7"/>
    </row>
    <row r="19" spans="1:22" ht="15" thickBot="1" x14ac:dyDescent="0.35">
      <c r="A19" s="51" t="s">
        <v>14</v>
      </c>
      <c r="B19" s="48">
        <f t="shared" ref="B19:G20" si="16">B10+B15</f>
        <v>10360423.060000001</v>
      </c>
      <c r="C19" s="48">
        <f t="shared" si="16"/>
        <v>1080948.9000000001</v>
      </c>
      <c r="D19" s="48">
        <f t="shared" si="16"/>
        <v>14425.06</v>
      </c>
      <c r="E19" s="48">
        <f t="shared" si="16"/>
        <v>23000</v>
      </c>
      <c r="F19" s="48">
        <f t="shared" si="16"/>
        <v>13700</v>
      </c>
      <c r="G19" s="48">
        <f t="shared" si="16"/>
        <v>1370</v>
      </c>
      <c r="H19" s="48">
        <f t="shared" ref="H19:H20" si="17">SUM(B19:G19)</f>
        <v>11493867.020000001</v>
      </c>
      <c r="I19" s="49">
        <f t="shared" ref="I19:S19" si="18">I10+I15</f>
        <v>1793306.4000000011</v>
      </c>
      <c r="J19" s="49">
        <f t="shared" si="18"/>
        <v>303809.52000000043</v>
      </c>
      <c r="K19" s="49">
        <f t="shared" si="18"/>
        <v>45322.799999999981</v>
      </c>
      <c r="L19" s="49">
        <f t="shared" si="18"/>
        <v>45351.599999999991</v>
      </c>
      <c r="M19" s="49">
        <f t="shared" si="18"/>
        <v>0</v>
      </c>
      <c r="N19" s="49">
        <f t="shared" si="18"/>
        <v>14699.999999999998</v>
      </c>
      <c r="O19" s="49">
        <f t="shared" si="18"/>
        <v>62214.959999999948</v>
      </c>
      <c r="P19" s="49">
        <f t="shared" si="18"/>
        <v>0</v>
      </c>
      <c r="Q19" s="49">
        <f t="shared" si="18"/>
        <v>1788895.2238799995</v>
      </c>
      <c r="R19" s="49">
        <f t="shared" si="18"/>
        <v>0</v>
      </c>
      <c r="S19" s="49">
        <f t="shared" si="18"/>
        <v>192029.79466666683</v>
      </c>
      <c r="T19" s="49"/>
      <c r="U19" s="49">
        <f t="shared" si="14"/>
        <v>15375636.198546667</v>
      </c>
      <c r="V19" s="50">
        <f t="shared" si="15"/>
        <v>363861.1200000004</v>
      </c>
    </row>
    <row r="20" spans="1:22" ht="15" thickBot="1" x14ac:dyDescent="0.35">
      <c r="A20" s="53" t="s">
        <v>11</v>
      </c>
      <c r="B20" s="54">
        <f t="shared" si="16"/>
        <v>10360423.060000001</v>
      </c>
      <c r="C20" s="54">
        <f t="shared" si="16"/>
        <v>1080948.9000000001</v>
      </c>
      <c r="D20" s="54">
        <f t="shared" si="16"/>
        <v>14425.06</v>
      </c>
      <c r="E20" s="54">
        <f t="shared" si="16"/>
        <v>23000</v>
      </c>
      <c r="F20" s="54">
        <f t="shared" si="16"/>
        <v>13700</v>
      </c>
      <c r="G20" s="54">
        <f t="shared" si="16"/>
        <v>1370</v>
      </c>
      <c r="H20" s="55">
        <f t="shared" si="17"/>
        <v>11493867.020000001</v>
      </c>
      <c r="I20" s="56">
        <f t="shared" ref="I20:S20" si="19">I11+I16</f>
        <v>1793306.4000000011</v>
      </c>
      <c r="J20" s="56">
        <f t="shared" si="19"/>
        <v>298475.04000000044</v>
      </c>
      <c r="K20" s="56">
        <f t="shared" si="19"/>
        <v>44767.439999999981</v>
      </c>
      <c r="L20" s="56">
        <f t="shared" si="19"/>
        <v>44796.239999999991</v>
      </c>
      <c r="M20" s="56">
        <f t="shared" si="19"/>
        <v>0</v>
      </c>
      <c r="N20" s="56">
        <f t="shared" si="19"/>
        <v>14504.64</v>
      </c>
      <c r="O20" s="56">
        <f t="shared" si="19"/>
        <v>61257.119999999952</v>
      </c>
      <c r="P20" s="56">
        <f t="shared" si="19"/>
        <v>0</v>
      </c>
      <c r="Q20" s="56">
        <f t="shared" si="19"/>
        <v>1755070.2238799995</v>
      </c>
      <c r="R20" s="56">
        <f t="shared" si="19"/>
        <v>0</v>
      </c>
      <c r="S20" s="56">
        <f t="shared" si="19"/>
        <v>188720.51466666683</v>
      </c>
      <c r="T20" s="56"/>
      <c r="U20" s="57">
        <f t="shared" si="14"/>
        <v>15336988.718546668</v>
      </c>
      <c r="V20" s="58">
        <f t="shared" si="15"/>
        <v>357775.92000000045</v>
      </c>
    </row>
    <row r="21" spans="1:22" ht="18" thickTop="1" x14ac:dyDescent="0.3">
      <c r="A21" s="7"/>
    </row>
    <row r="22" spans="1:22" x14ac:dyDescent="0.3">
      <c r="A22" s="8" t="s">
        <v>15</v>
      </c>
    </row>
    <row r="23" spans="1:22" x14ac:dyDescent="0.3">
      <c r="A23" s="8" t="s">
        <v>28</v>
      </c>
    </row>
    <row r="24" spans="1:22" x14ac:dyDescent="0.3">
      <c r="A24" s="8" t="s">
        <v>17</v>
      </c>
    </row>
    <row r="25" spans="1:22" x14ac:dyDescent="0.3">
      <c r="A25" s="8" t="s">
        <v>18</v>
      </c>
    </row>
  </sheetData>
  <mergeCells count="9">
    <mergeCell ref="A1:V1"/>
    <mergeCell ref="A2:V2"/>
    <mergeCell ref="A3:V3"/>
    <mergeCell ref="I4:J4"/>
    <mergeCell ref="K4:L4"/>
    <mergeCell ref="M4:N4"/>
    <mergeCell ref="O4:P4"/>
    <mergeCell ref="Q4:R4"/>
    <mergeCell ref="U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Schedule I 2018</vt:lpstr>
      <vt:lpstr>Schedule I 2019</vt:lpstr>
      <vt:lpstr>Schedule I 2020</vt:lpstr>
      <vt:lpstr>'Schedule I 2018'!Print_Area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Herrman</dc:creator>
  <cp:lastModifiedBy>Michelle Herrman</cp:lastModifiedBy>
  <cp:lastPrinted>2021-12-21T19:17:13Z</cp:lastPrinted>
  <dcterms:created xsi:type="dcterms:W3CDTF">2021-12-07T20:18:25Z</dcterms:created>
  <dcterms:modified xsi:type="dcterms:W3CDTF">2021-12-22T02:13:24Z</dcterms:modified>
</cp:coreProperties>
</file>