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2021 Rate Increase Application\Data Requests\AG 1\"/>
    </mc:Choice>
  </mc:AlternateContent>
  <bookViews>
    <workbookView xWindow="0" yWindow="0" windowWidth="20496" windowHeight="7020" activeTab="5"/>
  </bookViews>
  <sheets>
    <sheet name="Notes" sheetId="9" r:id="rId1"/>
    <sheet name="2017" sheetId="10" r:id="rId2"/>
    <sheet name="2018 " sheetId="11" r:id="rId3"/>
    <sheet name="2019" sheetId="12" r:id="rId4"/>
    <sheet name="2020" sheetId="13" r:id="rId5"/>
    <sheet name="2021 YTD Nov" sheetId="14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7" i="13" l="1"/>
  <c r="A56" i="13" s="1"/>
  <c r="H56" i="13"/>
  <c r="H93" i="14" l="1"/>
  <c r="A90" i="14" s="1"/>
  <c r="H82" i="14"/>
  <c r="A78" i="14" s="1"/>
  <c r="A69" i="14"/>
  <c r="H68" i="14"/>
  <c r="A68" i="14" s="1"/>
  <c r="A71" i="14" s="1"/>
  <c r="A56" i="14"/>
  <c r="H54" i="14"/>
  <c r="H41" i="14"/>
  <c r="A41" i="14" s="1"/>
  <c r="A27" i="14"/>
  <c r="A26" i="14"/>
  <c r="A29" i="14" s="1"/>
  <c r="A16" i="14"/>
  <c r="H13" i="14"/>
  <c r="A15" i="14" s="1"/>
  <c r="A18" i="14" s="1"/>
  <c r="H93" i="13"/>
  <c r="A90" i="13"/>
  <c r="H82" i="13"/>
  <c r="A78" i="13" s="1"/>
  <c r="A69" i="13"/>
  <c r="H68" i="13"/>
  <c r="A68" i="13" s="1"/>
  <c r="A71" i="13" s="1"/>
  <c r="H54" i="13"/>
  <c r="H41" i="13"/>
  <c r="A41" i="13" s="1"/>
  <c r="A27" i="13"/>
  <c r="A26" i="13"/>
  <c r="A16" i="13"/>
  <c r="H13" i="13"/>
  <c r="A15" i="13" s="1"/>
  <c r="H93" i="12"/>
  <c r="A90" i="12" s="1"/>
  <c r="H82" i="12"/>
  <c r="A78" i="12" s="1"/>
  <c r="A69" i="12"/>
  <c r="H68" i="12"/>
  <c r="A68" i="12" s="1"/>
  <c r="A71" i="12" s="1"/>
  <c r="A56" i="12"/>
  <c r="H54" i="12"/>
  <c r="H41" i="12"/>
  <c r="A41" i="12" s="1"/>
  <c r="A27" i="12"/>
  <c r="A26" i="12"/>
  <c r="A16" i="12"/>
  <c r="H13" i="12"/>
  <c r="A15" i="12" s="1"/>
  <c r="H93" i="11"/>
  <c r="A90" i="11" s="1"/>
  <c r="H82" i="11"/>
  <c r="A78" i="11" s="1"/>
  <c r="A69" i="11"/>
  <c r="H68" i="11"/>
  <c r="A68" i="11" s="1"/>
  <c r="A71" i="11" s="1"/>
  <c r="A56" i="11"/>
  <c r="H54" i="11"/>
  <c r="H41" i="11"/>
  <c r="A41" i="11" s="1"/>
  <c r="A27" i="11"/>
  <c r="A26" i="11"/>
  <c r="A16" i="11"/>
  <c r="H13" i="11"/>
  <c r="A15" i="11" s="1"/>
  <c r="A18" i="11" s="1"/>
  <c r="A90" i="10"/>
  <c r="A50" i="14" l="1"/>
  <c r="A50" i="13"/>
  <c r="A29" i="13"/>
  <c r="A18" i="13"/>
  <c r="A50" i="12"/>
  <c r="A29" i="12"/>
  <c r="A18" i="12"/>
  <c r="A50" i="11"/>
  <c r="A29" i="11"/>
  <c r="H93" i="10"/>
  <c r="H54" i="10"/>
  <c r="A56" i="10"/>
  <c r="H82" i="10"/>
  <c r="A78" i="10" s="1"/>
  <c r="A50" i="10" l="1"/>
  <c r="H68" i="10"/>
  <c r="A68" i="10" s="1"/>
  <c r="A69" i="10"/>
  <c r="H41" i="10"/>
  <c r="A41" i="10" s="1"/>
  <c r="A27" i="10"/>
  <c r="A26" i="10"/>
  <c r="A16" i="10"/>
  <c r="H13" i="10"/>
  <c r="A15" i="10" s="1"/>
  <c r="A71" i="10" l="1"/>
  <c r="A18" i="10"/>
  <c r="A29" i="10"/>
</calcChain>
</file>

<file path=xl/comments1.xml><?xml version="1.0" encoding="utf-8"?>
<comments xmlns="http://schemas.openxmlformats.org/spreadsheetml/2006/main">
  <authors>
    <author>Michelle Herrman</author>
  </authors>
  <commentList>
    <comment ref="H81" authorId="0" shapeId="0">
      <text>
        <r>
          <rPr>
            <b/>
            <sz val="9"/>
            <color indexed="81"/>
            <rFont val="Tahoma"/>
            <family val="2"/>
          </rPr>
          <t>Michelle Herrman:</t>
        </r>
        <r>
          <rPr>
            <sz val="9"/>
            <color indexed="81"/>
            <rFont val="Tahoma"/>
            <family val="2"/>
          </rPr>
          <t xml:space="preserve">
123.10 Cash Credit Entries Plus 136.00 credit</t>
        </r>
      </text>
    </comment>
  </commentList>
</comments>
</file>

<file path=xl/comments2.xml><?xml version="1.0" encoding="utf-8"?>
<comments xmlns="http://schemas.openxmlformats.org/spreadsheetml/2006/main">
  <authors>
    <author>Michelle Herrman</author>
  </authors>
  <commentList>
    <comment ref="H81" authorId="0" shapeId="0">
      <text>
        <r>
          <rPr>
            <b/>
            <sz val="9"/>
            <color indexed="81"/>
            <rFont val="Tahoma"/>
            <family val="2"/>
          </rPr>
          <t>Michelle Herrman:</t>
        </r>
        <r>
          <rPr>
            <sz val="9"/>
            <color indexed="81"/>
            <rFont val="Tahoma"/>
            <family val="2"/>
          </rPr>
          <t xml:space="preserve">
123.10 Cash Credit Entries Plus 136.00 credit</t>
        </r>
      </text>
    </comment>
  </commentList>
</comments>
</file>

<file path=xl/sharedStrings.xml><?xml version="1.0" encoding="utf-8"?>
<sst xmlns="http://schemas.openxmlformats.org/spreadsheetml/2006/main" count="564" uniqueCount="72">
  <si>
    <t xml:space="preserve">TIER: TIMES INTEREST EARNED RATIO </t>
  </si>
  <si>
    <t>Interest on</t>
  </si>
  <si>
    <t>Current Form 7</t>
  </si>
  <si>
    <t>Margins</t>
  </si>
  <si>
    <t>+</t>
  </si>
  <si>
    <t>Long Term Debt</t>
  </si>
  <si>
    <t>Margins:</t>
  </si>
  <si>
    <t xml:space="preserve">       Interest on Long Term Debt</t>
  </si>
  <si>
    <t>Margins + Interest on LTD:</t>
  </si>
  <si>
    <t>Operating Margins</t>
  </si>
  <si>
    <t>Debt Service Billed</t>
  </si>
  <si>
    <t>Total Margins + Equity</t>
  </si>
  <si>
    <t>Total Margins + Equity:</t>
  </si>
  <si>
    <t>Total Assets</t>
  </si>
  <si>
    <t>Total Assets:</t>
  </si>
  <si>
    <t>DSC RATIO</t>
  </si>
  <si>
    <t>Int on LTD:</t>
  </si>
  <si>
    <t xml:space="preserve">Depr Exp: </t>
  </si>
  <si>
    <t>Total:</t>
  </si>
  <si>
    <t>Debt Billed:</t>
  </si>
  <si>
    <t>MDSC RATIO</t>
  </si>
  <si>
    <t>Interest + Oper Margins + Depr. Exp+ Interest Inc + Cash Pat. Cap</t>
  </si>
  <si>
    <t>Interest Income</t>
  </si>
  <si>
    <t>OTIER: OPERATING TIER</t>
  </si>
  <si>
    <t>Oper. Margins</t>
  </si>
  <si>
    <t>+ Cash Patronage Recd +</t>
  </si>
  <si>
    <t>Interest on LTD</t>
  </si>
  <si>
    <t>Int on LTD</t>
  </si>
  <si>
    <t>Total</t>
  </si>
  <si>
    <t>Notes:</t>
  </si>
  <si>
    <t>South Kentucky does not have any Long Term leases that require inclusion in the calculation of these ratios.</t>
  </si>
  <si>
    <t>Interest on LTD + Margins + Depreciation Exp</t>
  </si>
  <si>
    <t>South Kentucky RECC</t>
  </si>
  <si>
    <t>Case No. 2021-00407</t>
  </si>
  <si>
    <t>Question 38</t>
  </si>
  <si>
    <t>Financial Metrics</t>
  </si>
  <si>
    <t>A16b</t>
  </si>
  <si>
    <t>A29b</t>
  </si>
  <si>
    <t>Financial Metrics Calculated with RUS Form 7</t>
  </si>
  <si>
    <t>A21b</t>
  </si>
  <si>
    <t>I2c(a)</t>
  </si>
  <si>
    <t>Patronage Cash Recd</t>
  </si>
  <si>
    <t xml:space="preserve">EQUITY AS A % of ASSETS RATIO </t>
  </si>
  <si>
    <t>C29</t>
  </si>
  <si>
    <t>C36</t>
  </si>
  <si>
    <t>(RUS)</t>
  </si>
  <si>
    <t>A13b</t>
  </si>
  <si>
    <t>ODSC RATIO</t>
  </si>
  <si>
    <t xml:space="preserve">Cash Patronage </t>
  </si>
  <si>
    <t>N total d</t>
  </si>
  <si>
    <t>I 2c(a)</t>
  </si>
  <si>
    <t>(CFC)</t>
  </si>
  <si>
    <t>A27b</t>
  </si>
  <si>
    <t>Cash Patronage</t>
  </si>
  <si>
    <t>A22b</t>
  </si>
  <si>
    <t>Invest in Assoc Org</t>
  </si>
  <si>
    <t>C8  (2017)</t>
  </si>
  <si>
    <t>C8  (2016)</t>
  </si>
  <si>
    <t>Other Capital Cred&amp;Pat</t>
  </si>
  <si>
    <t>Interest on LTD + Oper Margins + Depr. Exp+ Non Oper Int. Inc + Cash Pat. Cap</t>
  </si>
  <si>
    <t>Cash Pat Cap</t>
  </si>
  <si>
    <t>G &amp; T Capital Credits</t>
  </si>
  <si>
    <t>A26b</t>
  </si>
  <si>
    <t>(CoBank)</t>
  </si>
  <si>
    <t>(Gain)Loss on Sale of FA</t>
  </si>
  <si>
    <t>Audit FS</t>
  </si>
  <si>
    <t>Margins + Depr &amp; Amort.+ Interest on LTD- Non-Cash Pat +/- (Gain)/Loss on sale of FA</t>
  </si>
  <si>
    <t>C8  (2018)</t>
  </si>
  <si>
    <t>C8  (2019)</t>
  </si>
  <si>
    <t>C8  (2020)</t>
  </si>
  <si>
    <t>2021 YTD November</t>
  </si>
  <si>
    <t>C8  (2021)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</si>
</sst>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_);\(&quot;$&quot;#,##0.00\)"/>
    <numFmt numFmtId="41" formatCode="_(* #,##0_);_(* \(#,##0\);_(* &quot;-&quot;_);_(@_)"/>
    <numFmt numFmtId="165" formatCode="&quot;$&quot;#,##0.00"/>
    <numFmt numFmtId="166" formatCode="0.000"/>
  </numFmts>
  <fonts count="12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u/>
      <sz val="8"/>
      <name val="Arial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9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0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0" fillId="0" borderId="0" xfId="0" applyBorder="1" applyAlignment="1">
      <alignment horizontal="centerContinuous"/>
    </xf>
    <xf numFmtId="166" fontId="0" fillId="0" borderId="0" xfId="0" applyNumberFormat="1" applyBorder="1" applyAlignment="1">
      <alignment horizontal="centerContinuous"/>
    </xf>
    <xf numFmtId="0" fontId="6" fillId="0" borderId="0" xfId="0" applyFont="1"/>
    <xf numFmtId="0" fontId="4" fillId="0" borderId="2" xfId="0" applyFont="1" applyBorder="1"/>
    <xf numFmtId="0" fontId="0" fillId="0" borderId="3" xfId="0" applyBorder="1"/>
    <xf numFmtId="0" fontId="0" fillId="0" borderId="5" xfId="0" applyBorder="1"/>
    <xf numFmtId="0" fontId="0" fillId="0" borderId="0" xfId="0" applyBorder="1"/>
    <xf numFmtId="0" fontId="0" fillId="0" borderId="0" xfId="0" applyFont="1" applyBorder="1"/>
    <xf numFmtId="0" fontId="0" fillId="0" borderId="7" xfId="0" applyBorder="1"/>
    <xf numFmtId="0" fontId="0" fillId="0" borderId="8" xfId="0" applyBorder="1"/>
    <xf numFmtId="0" fontId="0" fillId="0" borderId="1" xfId="0" applyBorder="1" applyAlignment="1">
      <alignment horizontal="centerContinuous"/>
    </xf>
    <xf numFmtId="0" fontId="8" fillId="0" borderId="1" xfId="0" applyFont="1" applyBorder="1"/>
    <xf numFmtId="0" fontId="8" fillId="0" borderId="1" xfId="0" quotePrefix="1" applyFont="1" applyBorder="1"/>
    <xf numFmtId="0" fontId="8" fillId="0" borderId="1" xfId="0" applyFont="1" applyBorder="1" applyAlignment="1"/>
    <xf numFmtId="0" fontId="0" fillId="0" borderId="1" xfId="0" applyBorder="1"/>
    <xf numFmtId="0" fontId="2" fillId="0" borderId="1" xfId="0" applyFont="1" applyBorder="1"/>
    <xf numFmtId="0" fontId="4" fillId="0" borderId="0" xfId="0" applyFont="1" applyBorder="1"/>
    <xf numFmtId="0" fontId="0" fillId="0" borderId="0" xfId="0" applyBorder="1" applyAlignment="1">
      <alignment horizontal="center"/>
    </xf>
    <xf numFmtId="166" fontId="5" fillId="0" borderId="0" xfId="0" applyNumberFormat="1" applyFont="1" applyBorder="1" applyAlignment="1">
      <alignment horizontal="left"/>
    </xf>
    <xf numFmtId="0" fontId="5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3" xfId="0" applyFont="1" applyBorder="1"/>
    <xf numFmtId="0" fontId="4" fillId="0" borderId="5" xfId="0" applyFont="1" applyBorder="1" applyAlignment="1">
      <alignment horizontal="centerContinuous"/>
    </xf>
    <xf numFmtId="165" fontId="6" fillId="0" borderId="5" xfId="0" applyNumberFormat="1" applyFont="1" applyBorder="1" applyAlignment="1">
      <alignment horizontal="centerContinuous"/>
    </xf>
    <xf numFmtId="165" fontId="0" fillId="0" borderId="5" xfId="0" applyNumberFormat="1" applyBorder="1" applyAlignment="1">
      <alignment horizontal="centerContinuous"/>
    </xf>
    <xf numFmtId="166" fontId="5" fillId="0" borderId="5" xfId="0" applyNumberFormat="1" applyFont="1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4" fillId="0" borderId="5" xfId="0" applyFont="1" applyBorder="1"/>
    <xf numFmtId="0" fontId="1" fillId="0" borderId="0" xfId="0" applyFont="1" applyBorder="1"/>
    <xf numFmtId="0" fontId="5" fillId="0" borderId="3" xfId="0" applyFont="1" applyBorder="1" applyAlignment="1">
      <alignment horizontal="centerContinuous"/>
    </xf>
    <xf numFmtId="0" fontId="7" fillId="0" borderId="5" xfId="0" applyFont="1" applyBorder="1" applyAlignment="1">
      <alignment horizontal="left"/>
    </xf>
    <xf numFmtId="0" fontId="6" fillId="0" borderId="0" xfId="0" applyFont="1" applyBorder="1"/>
    <xf numFmtId="0" fontId="1" fillId="0" borderId="8" xfId="0" applyFont="1" applyBorder="1"/>
    <xf numFmtId="0" fontId="8" fillId="0" borderId="5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10" xfId="0" applyFont="1" applyBorder="1"/>
    <xf numFmtId="7" fontId="6" fillId="0" borderId="5" xfId="0" applyNumberFormat="1" applyFont="1" applyBorder="1" applyAlignment="1">
      <alignment horizontal="centerContinuous"/>
    </xf>
    <xf numFmtId="2" fontId="0" fillId="0" borderId="8" xfId="0" applyNumberFormat="1" applyBorder="1" applyAlignment="1">
      <alignment horizontal="centerContinuous"/>
    </xf>
    <xf numFmtId="166" fontId="5" fillId="0" borderId="7" xfId="0" applyNumberFormat="1" applyFont="1" applyBorder="1" applyAlignment="1">
      <alignment horizontal="centerContinuous"/>
    </xf>
    <xf numFmtId="166" fontId="0" fillId="0" borderId="8" xfId="0" applyNumberFormat="1" applyBorder="1" applyAlignment="1">
      <alignment horizontal="centerContinuous"/>
    </xf>
    <xf numFmtId="2" fontId="5" fillId="0" borderId="5" xfId="0" applyNumberFormat="1" applyFont="1" applyBorder="1" applyAlignment="1">
      <alignment horizontal="centerContinuous"/>
    </xf>
    <xf numFmtId="9" fontId="5" fillId="0" borderId="5" xfId="1" applyFont="1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0" fillId="0" borderId="10" xfId="0" applyBorder="1" applyAlignment="1"/>
    <xf numFmtId="0" fontId="4" fillId="0" borderId="0" xfId="0" applyFont="1" applyFill="1" applyBorder="1"/>
    <xf numFmtId="0" fontId="0" fillId="0" borderId="1" xfId="0" applyFont="1" applyFill="1" applyBorder="1"/>
    <xf numFmtId="41" fontId="0" fillId="0" borderId="0" xfId="0" applyNumberFormat="1"/>
    <xf numFmtId="41" fontId="0" fillId="0" borderId="4" xfId="0" applyNumberFormat="1" applyBorder="1"/>
    <xf numFmtId="41" fontId="0" fillId="0" borderId="6" xfId="0" applyNumberFormat="1" applyBorder="1"/>
    <xf numFmtId="41" fontId="0" fillId="0" borderId="13" xfId="0" applyNumberFormat="1" applyBorder="1"/>
    <xf numFmtId="41" fontId="0" fillId="0" borderId="9" xfId="0" applyNumberFormat="1" applyBorder="1"/>
    <xf numFmtId="41" fontId="0" fillId="0" borderId="0" xfId="0" applyNumberFormat="1" applyBorder="1"/>
    <xf numFmtId="41" fontId="0" fillId="0" borderId="6" xfId="0" applyNumberFormat="1" applyFill="1" applyBorder="1"/>
    <xf numFmtId="0" fontId="4" fillId="0" borderId="0" xfId="0" applyFont="1" applyBorder="1" applyAlignment="1">
      <alignment horizontal="centerContinuous"/>
    </xf>
    <xf numFmtId="2" fontId="0" fillId="0" borderId="0" xfId="0" applyNumberFormat="1" applyFont="1" applyBorder="1" applyAlignment="1">
      <alignment horizontal="centerContinuous"/>
    </xf>
    <xf numFmtId="0" fontId="1" fillId="0" borderId="0" xfId="0" applyFont="1" applyBorder="1" applyAlignment="1">
      <alignment horizontal="center"/>
    </xf>
    <xf numFmtId="41" fontId="0" fillId="0" borderId="13" xfId="0" applyNumberFormat="1" applyFill="1" applyBorder="1"/>
    <xf numFmtId="0" fontId="0" fillId="0" borderId="8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11" fillId="0" borderId="5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0" xfId="0" applyBorder="1"/>
    <xf numFmtId="41" fontId="0" fillId="0" borderId="5" xfId="0" applyNumberFormat="1" applyBorder="1"/>
    <xf numFmtId="41" fontId="0" fillId="0" borderId="14" xfId="0" applyNumberFormat="1" applyFill="1" applyBorder="1"/>
    <xf numFmtId="0" fontId="0" fillId="0" borderId="15" xfId="0" applyBorder="1"/>
    <xf numFmtId="0" fontId="0" fillId="0" borderId="16" xfId="0" applyBorder="1"/>
    <xf numFmtId="0" fontId="5" fillId="0" borderId="16" xfId="0" applyFont="1" applyBorder="1"/>
    <xf numFmtId="41" fontId="0" fillId="0" borderId="17" xfId="0" applyNumberFormat="1" applyBorder="1"/>
    <xf numFmtId="0" fontId="4" fillId="0" borderId="16" xfId="0" applyFont="1" applyBorder="1"/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0" xfId="0" applyFont="1" applyFill="1"/>
    <xf numFmtId="2" fontId="5" fillId="0" borderId="7" xfId="0" applyNumberFormat="1" applyFont="1" applyBorder="1" applyAlignment="1">
      <alignment horizontal="centerContinuous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"/>
  <sheetViews>
    <sheetView workbookViewId="0">
      <selection activeCell="C13" sqref="C13"/>
    </sheetView>
  </sheetViews>
  <sheetFormatPr defaultRowHeight="13.2" x14ac:dyDescent="0.25"/>
  <sheetData>
    <row r="2" spans="1:3" ht="15.6" x14ac:dyDescent="0.3">
      <c r="A2" s="20" t="s">
        <v>29</v>
      </c>
      <c r="B2" s="19"/>
      <c r="C2" s="19"/>
    </row>
    <row r="4" spans="1:3" x14ac:dyDescent="0.25">
      <c r="A4" t="s">
        <v>38</v>
      </c>
    </row>
    <row r="6" spans="1:3" x14ac:dyDescent="0.25">
      <c r="A6" t="s">
        <v>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98"/>
  <sheetViews>
    <sheetView workbookViewId="0">
      <selection activeCell="A71" sqref="A71"/>
    </sheetView>
  </sheetViews>
  <sheetFormatPr defaultRowHeight="13.2" x14ac:dyDescent="0.25"/>
  <cols>
    <col min="6" max="6" width="20.88671875" customWidth="1"/>
    <col min="7" max="7" width="13.109375" customWidth="1"/>
    <col min="8" max="8" width="13.109375" style="62" customWidth="1"/>
  </cols>
  <sheetData>
    <row r="1" spans="1:8" x14ac:dyDescent="0.25">
      <c r="A1" s="2" t="s">
        <v>32</v>
      </c>
    </row>
    <row r="2" spans="1:8" x14ac:dyDescent="0.25">
      <c r="A2" s="2" t="s">
        <v>33</v>
      </c>
    </row>
    <row r="3" spans="1:8" ht="13.8" thickBot="1" x14ac:dyDescent="0.3">
      <c r="A3" s="2" t="s">
        <v>34</v>
      </c>
    </row>
    <row r="4" spans="1:8" ht="13.8" thickBot="1" x14ac:dyDescent="0.3">
      <c r="D4" s="86">
        <v>2017</v>
      </c>
      <c r="E4" s="85"/>
      <c r="F4" s="85"/>
      <c r="G4" s="85"/>
      <c r="H4" s="87"/>
    </row>
    <row r="5" spans="1:8" x14ac:dyDescent="0.25">
      <c r="A5" s="2" t="s">
        <v>35</v>
      </c>
    </row>
    <row r="6" spans="1:8" ht="13.8" thickBot="1" x14ac:dyDescent="0.3"/>
    <row r="7" spans="1:8" x14ac:dyDescent="0.25">
      <c r="A7" s="58" t="s">
        <v>0</v>
      </c>
      <c r="B7" s="25"/>
      <c r="C7" s="25"/>
      <c r="D7" s="25"/>
      <c r="E7" s="9"/>
      <c r="F7" s="26"/>
      <c r="G7" s="26"/>
      <c r="H7" s="63"/>
    </row>
    <row r="8" spans="1:8" x14ac:dyDescent="0.25">
      <c r="A8" s="27"/>
      <c r="B8" s="5"/>
      <c r="C8" s="5"/>
      <c r="D8" s="5"/>
      <c r="E8" s="11"/>
      <c r="F8" s="21"/>
      <c r="G8" s="21"/>
      <c r="H8" s="64"/>
    </row>
    <row r="9" spans="1:8" x14ac:dyDescent="0.25">
      <c r="A9" s="10"/>
      <c r="B9" s="11"/>
      <c r="C9" s="11"/>
      <c r="D9" s="11"/>
      <c r="E9" s="11"/>
      <c r="F9" s="21"/>
      <c r="G9" s="21"/>
      <c r="H9" s="64"/>
    </row>
    <row r="10" spans="1:8" x14ac:dyDescent="0.25">
      <c r="A10" s="10"/>
      <c r="B10" s="11"/>
      <c r="C10" s="22" t="s">
        <v>1</v>
      </c>
      <c r="D10" s="11"/>
      <c r="E10" s="11"/>
      <c r="G10" s="19" t="s">
        <v>2</v>
      </c>
      <c r="H10" s="64"/>
    </row>
    <row r="11" spans="1:8" x14ac:dyDescent="0.25">
      <c r="A11" s="50" t="s">
        <v>3</v>
      </c>
      <c r="B11" s="3" t="s">
        <v>4</v>
      </c>
      <c r="C11" s="4" t="s">
        <v>5</v>
      </c>
      <c r="D11" s="4"/>
      <c r="E11" s="11"/>
      <c r="F11" s="11" t="s">
        <v>3</v>
      </c>
      <c r="G11" s="54" t="s">
        <v>37</v>
      </c>
      <c r="H11" s="64">
        <v>9377791</v>
      </c>
    </row>
    <row r="12" spans="1:8" x14ac:dyDescent="0.25">
      <c r="A12" s="52" t="s">
        <v>7</v>
      </c>
      <c r="B12" s="53"/>
      <c r="C12" s="53"/>
      <c r="D12" s="53"/>
      <c r="E12" s="11"/>
      <c r="F12" s="19" t="s">
        <v>26</v>
      </c>
      <c r="G12" s="3" t="s">
        <v>36</v>
      </c>
      <c r="H12" s="65">
        <v>5191802</v>
      </c>
    </row>
    <row r="13" spans="1:8" x14ac:dyDescent="0.25">
      <c r="A13" s="10"/>
      <c r="B13" s="11"/>
      <c r="C13" s="11"/>
      <c r="D13" s="11"/>
      <c r="E13" s="11"/>
      <c r="F13" s="11" t="s">
        <v>8</v>
      </c>
      <c r="G13" s="11"/>
      <c r="H13" s="64">
        <f>SUM(H11:H12)</f>
        <v>14569593</v>
      </c>
    </row>
    <row r="14" spans="1:8" x14ac:dyDescent="0.25">
      <c r="A14" s="10"/>
      <c r="B14" s="11"/>
      <c r="C14" s="11"/>
      <c r="D14" s="11"/>
      <c r="E14" s="11"/>
      <c r="F14" s="11"/>
      <c r="G14" s="11"/>
      <c r="H14" s="64"/>
    </row>
    <row r="15" spans="1:8" x14ac:dyDescent="0.25">
      <c r="A15" s="28">
        <f>H13</f>
        <v>14569593</v>
      </c>
      <c r="B15" s="5"/>
      <c r="C15" s="5"/>
      <c r="D15" s="22"/>
      <c r="E15" s="11"/>
      <c r="F15" s="23"/>
      <c r="G15" s="23"/>
      <c r="H15" s="64"/>
    </row>
    <row r="16" spans="1:8" x14ac:dyDescent="0.25">
      <c r="A16" s="29">
        <f>H12</f>
        <v>5191802</v>
      </c>
      <c r="B16" s="5"/>
      <c r="C16" s="5"/>
      <c r="D16" s="11"/>
      <c r="E16" s="11"/>
      <c r="F16" s="11"/>
      <c r="G16" s="11"/>
      <c r="H16" s="64"/>
    </row>
    <row r="17" spans="1:8" x14ac:dyDescent="0.25">
      <c r="A17" s="10"/>
      <c r="B17" s="11"/>
      <c r="C17" s="11"/>
      <c r="D17" s="11"/>
      <c r="E17" s="11"/>
      <c r="F17" s="11"/>
      <c r="G17" s="11"/>
      <c r="H17" s="64"/>
    </row>
    <row r="18" spans="1:8" x14ac:dyDescent="0.25">
      <c r="A18" s="48">
        <f>A15/A16</f>
        <v>2.8062689987021847</v>
      </c>
      <c r="B18" s="6"/>
      <c r="C18" s="6"/>
      <c r="D18" s="11"/>
      <c r="E18" s="11"/>
      <c r="F18" s="11"/>
      <c r="G18" s="11"/>
      <c r="H18" s="64"/>
    </row>
    <row r="19" spans="1:8" ht="13.8" thickBot="1" x14ac:dyDescent="0.3">
      <c r="A19" s="46"/>
      <c r="B19" s="47"/>
      <c r="C19" s="47"/>
      <c r="D19" s="14"/>
      <c r="E19" s="14"/>
      <c r="F19" s="14"/>
      <c r="G19" s="14"/>
      <c r="H19" s="66"/>
    </row>
    <row r="20" spans="1:8" ht="13.8" thickBot="1" x14ac:dyDescent="0.3">
      <c r="A20" s="11"/>
      <c r="B20" s="11"/>
      <c r="C20" s="11"/>
      <c r="D20" s="11"/>
      <c r="E20" s="11"/>
      <c r="F20" s="11"/>
      <c r="G20" s="11"/>
      <c r="H20" s="67"/>
    </row>
    <row r="21" spans="1:8" x14ac:dyDescent="0.25">
      <c r="A21" s="58" t="s">
        <v>42</v>
      </c>
      <c r="B21" s="31"/>
      <c r="C21" s="31"/>
      <c r="D21" s="9"/>
      <c r="E21" s="9"/>
      <c r="F21" s="26"/>
      <c r="G21" s="26"/>
      <c r="H21" s="63"/>
    </row>
    <row r="22" spans="1:8" x14ac:dyDescent="0.25">
      <c r="A22" s="27"/>
      <c r="B22" s="11"/>
      <c r="C22" s="11"/>
      <c r="D22" s="11"/>
      <c r="E22" s="11"/>
      <c r="G22" s="19" t="s">
        <v>2</v>
      </c>
      <c r="H22" s="64"/>
    </row>
    <row r="23" spans="1:8" x14ac:dyDescent="0.25">
      <c r="A23" s="32" t="s">
        <v>11</v>
      </c>
      <c r="B23" s="5"/>
      <c r="C23" s="5"/>
      <c r="D23" s="11"/>
      <c r="E23" s="11"/>
      <c r="F23" s="11" t="s">
        <v>12</v>
      </c>
      <c r="G23" s="22" t="s">
        <v>44</v>
      </c>
      <c r="H23" s="68">
        <v>130455896</v>
      </c>
    </row>
    <row r="24" spans="1:8" x14ac:dyDescent="0.25">
      <c r="A24" s="33" t="s">
        <v>13</v>
      </c>
      <c r="B24" s="5"/>
      <c r="C24" s="5"/>
      <c r="D24" s="11"/>
      <c r="E24" s="11"/>
      <c r="F24" s="11" t="s">
        <v>14</v>
      </c>
      <c r="G24" s="22" t="s">
        <v>43</v>
      </c>
      <c r="H24" s="68">
        <v>293047009</v>
      </c>
    </row>
    <row r="25" spans="1:8" x14ac:dyDescent="0.25">
      <c r="A25" s="10"/>
      <c r="B25" s="11"/>
      <c r="C25" s="11"/>
      <c r="D25" s="11"/>
      <c r="E25" s="11"/>
      <c r="F25" s="11"/>
      <c r="G25" s="11"/>
      <c r="H25" s="64"/>
    </row>
    <row r="26" spans="1:8" x14ac:dyDescent="0.25">
      <c r="A26" s="28">
        <f>H23</f>
        <v>130455896</v>
      </c>
      <c r="B26" s="5"/>
      <c r="C26" s="5"/>
      <c r="D26" s="11"/>
      <c r="E26" s="11"/>
      <c r="F26" s="11"/>
      <c r="G26" s="11"/>
      <c r="H26" s="64"/>
    </row>
    <row r="27" spans="1:8" x14ac:dyDescent="0.25">
      <c r="A27" s="29">
        <f>H24</f>
        <v>293047009</v>
      </c>
      <c r="B27" s="5"/>
      <c r="C27" s="5"/>
      <c r="D27" s="11"/>
      <c r="E27" s="11"/>
      <c r="F27" s="11"/>
      <c r="G27" s="11"/>
      <c r="H27" s="64"/>
    </row>
    <row r="28" spans="1:8" x14ac:dyDescent="0.25">
      <c r="A28" s="10"/>
      <c r="B28" s="11"/>
      <c r="C28" s="11"/>
      <c r="D28" s="11"/>
      <c r="E28" s="11"/>
      <c r="F28" s="21"/>
      <c r="G28" s="21"/>
      <c r="H28" s="64"/>
    </row>
    <row r="29" spans="1:8" x14ac:dyDescent="0.25">
      <c r="A29" s="49">
        <f>A26/A27</f>
        <v>0.44517054258690625</v>
      </c>
      <c r="B29" s="6"/>
      <c r="C29" s="6"/>
      <c r="D29" s="11"/>
      <c r="E29" s="11"/>
      <c r="F29" s="11"/>
      <c r="G29" s="11"/>
      <c r="H29" s="64"/>
    </row>
    <row r="30" spans="1:8" x14ac:dyDescent="0.25">
      <c r="A30" s="30"/>
      <c r="B30" s="6"/>
      <c r="C30" s="6"/>
      <c r="D30" s="11"/>
      <c r="E30" s="11"/>
      <c r="F30" s="11"/>
      <c r="G30" s="11"/>
      <c r="H30" s="64"/>
    </row>
    <row r="31" spans="1:8" ht="13.8" thickBot="1" x14ac:dyDescent="0.3">
      <c r="A31" s="13"/>
      <c r="B31" s="14"/>
      <c r="C31" s="14"/>
      <c r="D31" s="14"/>
      <c r="E31" s="14"/>
      <c r="F31" s="14"/>
      <c r="G31" s="14"/>
      <c r="H31" s="66"/>
    </row>
    <row r="32" spans="1:8" ht="13.8" thickBot="1" x14ac:dyDescent="0.3">
      <c r="A32" s="7"/>
    </row>
    <row r="33" spans="1:8" x14ac:dyDescent="0.25">
      <c r="A33" s="24" t="s">
        <v>15</v>
      </c>
      <c r="B33" s="31"/>
      <c r="C33" s="31"/>
      <c r="D33" s="25" t="s">
        <v>45</v>
      </c>
      <c r="E33" s="9"/>
      <c r="F33" s="26"/>
      <c r="G33" s="26"/>
      <c r="H33" s="63"/>
    </row>
    <row r="34" spans="1:8" x14ac:dyDescent="0.25">
      <c r="A34" s="34"/>
      <c r="B34" s="11"/>
      <c r="C34" s="11"/>
      <c r="D34" s="11"/>
      <c r="E34" s="11"/>
      <c r="F34" s="21"/>
      <c r="G34" s="21"/>
      <c r="H34" s="64"/>
    </row>
    <row r="35" spans="1:8" x14ac:dyDescent="0.25">
      <c r="A35" s="10"/>
      <c r="B35" s="11"/>
      <c r="C35" s="11"/>
      <c r="D35" s="11"/>
      <c r="E35" s="11"/>
      <c r="F35" s="21"/>
      <c r="G35" s="21"/>
      <c r="H35" s="64"/>
    </row>
    <row r="36" spans="1:8" x14ac:dyDescent="0.25">
      <c r="A36" s="10"/>
      <c r="B36" s="11"/>
      <c r="C36" s="11"/>
      <c r="D36" s="11"/>
      <c r="E36" s="11"/>
      <c r="F36" s="21"/>
      <c r="G36" s="21"/>
      <c r="H36" s="64"/>
    </row>
    <row r="37" spans="1:8" x14ac:dyDescent="0.25">
      <c r="A37" s="10"/>
      <c r="B37" s="11"/>
      <c r="C37" s="11"/>
      <c r="D37" s="11"/>
      <c r="E37" s="11"/>
      <c r="F37" s="60"/>
      <c r="G37" s="61" t="s">
        <v>2</v>
      </c>
      <c r="H37" s="64"/>
    </row>
    <row r="38" spans="1:8" x14ac:dyDescent="0.25">
      <c r="A38" s="59" t="s">
        <v>31</v>
      </c>
      <c r="B38" s="15"/>
      <c r="C38" s="15"/>
      <c r="D38" s="11"/>
      <c r="E38" s="11"/>
      <c r="F38" s="35" t="s">
        <v>6</v>
      </c>
      <c r="G38" s="12" t="s">
        <v>37</v>
      </c>
      <c r="H38" s="64">
        <v>9377791</v>
      </c>
    </row>
    <row r="39" spans="1:8" x14ac:dyDescent="0.25">
      <c r="A39" s="33" t="s">
        <v>10</v>
      </c>
      <c r="B39" s="5"/>
      <c r="C39" s="5"/>
      <c r="D39" s="11"/>
      <c r="E39" s="11"/>
      <c r="F39" s="35" t="s">
        <v>16</v>
      </c>
      <c r="G39" s="12" t="s">
        <v>36</v>
      </c>
      <c r="H39" s="64">
        <v>5191802</v>
      </c>
    </row>
    <row r="40" spans="1:8" x14ac:dyDescent="0.25">
      <c r="A40" s="10"/>
      <c r="B40" s="11"/>
      <c r="C40" s="11"/>
      <c r="D40" s="11"/>
      <c r="E40" s="11"/>
      <c r="F40" s="35" t="s">
        <v>17</v>
      </c>
      <c r="G40" s="56" t="s">
        <v>46</v>
      </c>
      <c r="H40" s="65">
        <v>8264254</v>
      </c>
    </row>
    <row r="41" spans="1:8" x14ac:dyDescent="0.25">
      <c r="A41" s="30">
        <f>H41/H42</f>
        <v>1.9301299925986111</v>
      </c>
      <c r="B41" s="70"/>
      <c r="C41" s="5"/>
      <c r="D41" s="11"/>
      <c r="E41" s="11"/>
      <c r="F41" s="35" t="s">
        <v>18</v>
      </c>
      <c r="G41" s="35"/>
      <c r="H41" s="64">
        <f>SUM(H38:H40)</f>
        <v>22833847</v>
      </c>
    </row>
    <row r="42" spans="1:8" x14ac:dyDescent="0.25">
      <c r="A42" s="10"/>
      <c r="B42" s="11"/>
      <c r="C42" s="11"/>
      <c r="D42" s="11"/>
      <c r="E42" s="11"/>
      <c r="F42" s="35" t="s">
        <v>19</v>
      </c>
      <c r="G42" s="56" t="s">
        <v>49</v>
      </c>
      <c r="H42" s="64">
        <v>11830212</v>
      </c>
    </row>
    <row r="43" spans="1:8" ht="13.8" thickBot="1" x14ac:dyDescent="0.3">
      <c r="A43" s="13"/>
      <c r="B43" s="14"/>
      <c r="C43" s="14"/>
      <c r="D43" s="14"/>
      <c r="E43" s="14"/>
      <c r="F43" s="14"/>
      <c r="G43" s="14"/>
      <c r="H43" s="66"/>
    </row>
    <row r="44" spans="1:8" ht="13.8" thickBot="1" x14ac:dyDescent="0.3"/>
    <row r="45" spans="1:8" x14ac:dyDescent="0.25">
      <c r="A45" s="24" t="s">
        <v>20</v>
      </c>
      <c r="B45" s="36"/>
      <c r="C45" s="36"/>
      <c r="D45" s="36" t="s">
        <v>51</v>
      </c>
      <c r="E45" s="9"/>
      <c r="F45" s="26"/>
      <c r="G45" s="26"/>
      <c r="H45" s="63"/>
    </row>
    <row r="46" spans="1:8" x14ac:dyDescent="0.25">
      <c r="A46" s="10"/>
      <c r="B46" s="11"/>
      <c r="C46" s="11"/>
      <c r="D46" s="11"/>
      <c r="E46" s="11"/>
      <c r="F46" s="21"/>
      <c r="G46" s="21"/>
      <c r="H46" s="64"/>
    </row>
    <row r="47" spans="1:8" x14ac:dyDescent="0.25">
      <c r="A47" s="75" t="s">
        <v>59</v>
      </c>
      <c r="B47" s="38"/>
      <c r="C47" s="38"/>
      <c r="D47" s="11"/>
      <c r="E47" s="11"/>
      <c r="F47" s="21"/>
      <c r="G47" s="21"/>
      <c r="H47" s="64"/>
    </row>
    <row r="48" spans="1:8" x14ac:dyDescent="0.25">
      <c r="A48" s="51" t="s">
        <v>10</v>
      </c>
      <c r="B48" s="76"/>
      <c r="C48" s="76"/>
      <c r="D48" s="76"/>
      <c r="E48" s="76"/>
      <c r="F48" s="76"/>
      <c r="G48" s="11"/>
      <c r="H48" s="64"/>
    </row>
    <row r="49" spans="1:9" x14ac:dyDescent="0.25">
      <c r="A49" s="10"/>
      <c r="B49" s="11"/>
      <c r="C49" s="11"/>
      <c r="D49" s="11"/>
      <c r="E49" s="11"/>
      <c r="F49" s="21"/>
      <c r="G49" s="21"/>
      <c r="H49" s="64"/>
    </row>
    <row r="50" spans="1:9" x14ac:dyDescent="0.25">
      <c r="A50" s="30">
        <f>(H54+A56)/H60</f>
        <v>1.3847634345014275</v>
      </c>
      <c r="B50" s="69"/>
      <c r="C50" s="5"/>
      <c r="D50" s="11"/>
      <c r="E50" s="11"/>
      <c r="F50" s="35" t="s">
        <v>9</v>
      </c>
      <c r="G50" s="55" t="s">
        <v>39</v>
      </c>
      <c r="H50" s="64">
        <v>1613888</v>
      </c>
    </row>
    <row r="51" spans="1:9" x14ac:dyDescent="0.25">
      <c r="A51" s="10"/>
      <c r="B51" s="11"/>
      <c r="C51" s="11"/>
      <c r="D51" s="11"/>
      <c r="E51" s="11"/>
      <c r="F51" s="35" t="s">
        <v>16</v>
      </c>
      <c r="G51" s="55" t="s">
        <v>36</v>
      </c>
      <c r="H51" s="64">
        <v>5191802</v>
      </c>
    </row>
    <row r="52" spans="1:9" x14ac:dyDescent="0.25">
      <c r="A52" s="10"/>
      <c r="B52" s="11"/>
      <c r="C52" s="11"/>
      <c r="D52" s="11"/>
      <c r="E52" s="11"/>
      <c r="F52" s="35" t="s">
        <v>17</v>
      </c>
      <c r="G52" s="57" t="s">
        <v>46</v>
      </c>
      <c r="H52" s="64">
        <v>8264254</v>
      </c>
    </row>
    <row r="53" spans="1:9" x14ac:dyDescent="0.25">
      <c r="A53" s="10"/>
      <c r="B53" s="11"/>
      <c r="C53" s="11"/>
      <c r="D53" s="11"/>
      <c r="E53" s="11"/>
      <c r="F53" s="35" t="s">
        <v>22</v>
      </c>
      <c r="G53" s="57" t="s">
        <v>54</v>
      </c>
      <c r="H53" s="72">
        <v>1263166</v>
      </c>
    </row>
    <row r="54" spans="1:9" x14ac:dyDescent="0.25">
      <c r="A54" s="10"/>
      <c r="B54" s="11"/>
      <c r="C54" s="11"/>
      <c r="D54" s="11"/>
      <c r="E54" s="11"/>
      <c r="F54" s="56" t="s">
        <v>18</v>
      </c>
      <c r="G54" s="57"/>
      <c r="H54" s="79">
        <f>SUM(H50:H53)</f>
        <v>16333110</v>
      </c>
    </row>
    <row r="55" spans="1:9" x14ac:dyDescent="0.25">
      <c r="A55" s="77" t="s">
        <v>60</v>
      </c>
      <c r="B55" s="19"/>
      <c r="C55" s="11"/>
      <c r="D55" s="11"/>
      <c r="E55" s="11"/>
      <c r="F55" s="12"/>
      <c r="G55" s="55"/>
      <c r="H55" s="68"/>
      <c r="I55" s="1"/>
    </row>
    <row r="56" spans="1:9" x14ac:dyDescent="0.25">
      <c r="A56" s="78">
        <f>(H59+H57+H56)-H58</f>
        <v>48935</v>
      </c>
      <c r="B56" s="11"/>
      <c r="C56" s="11"/>
      <c r="D56" s="11"/>
      <c r="E56" s="11"/>
      <c r="F56" s="56" t="s">
        <v>58</v>
      </c>
      <c r="G56" s="55" t="s">
        <v>52</v>
      </c>
      <c r="H56" s="68">
        <v>189880</v>
      </c>
      <c r="I56" s="1"/>
    </row>
    <row r="57" spans="1:9" x14ac:dyDescent="0.25">
      <c r="A57" s="10"/>
      <c r="B57" s="11"/>
      <c r="C57" s="11"/>
      <c r="D57" s="11"/>
      <c r="E57" s="11"/>
      <c r="F57" s="56" t="s">
        <v>61</v>
      </c>
      <c r="G57" s="55" t="s">
        <v>62</v>
      </c>
      <c r="H57" s="68">
        <v>6234638</v>
      </c>
      <c r="I57" s="1"/>
    </row>
    <row r="58" spans="1:9" x14ac:dyDescent="0.25">
      <c r="A58" s="10"/>
      <c r="B58" s="11"/>
      <c r="C58" s="11"/>
      <c r="D58" s="11"/>
      <c r="E58" s="11"/>
      <c r="F58" s="56" t="s">
        <v>55</v>
      </c>
      <c r="G58" s="55" t="s">
        <v>56</v>
      </c>
      <c r="H58" s="68">
        <v>69219870</v>
      </c>
      <c r="I58" s="1"/>
    </row>
    <row r="59" spans="1:9" x14ac:dyDescent="0.25">
      <c r="A59" s="10"/>
      <c r="B59" s="11"/>
      <c r="C59" s="11"/>
      <c r="D59" s="11"/>
      <c r="E59" s="11"/>
      <c r="F59" s="56" t="s">
        <v>55</v>
      </c>
      <c r="G59" s="55" t="s">
        <v>57</v>
      </c>
      <c r="H59" s="68">
        <v>62844287</v>
      </c>
      <c r="I59" s="1"/>
    </row>
    <row r="60" spans="1:9" ht="13.8" thickBot="1" x14ac:dyDescent="0.3">
      <c r="A60" s="13"/>
      <c r="B60" s="14"/>
      <c r="C60" s="14"/>
      <c r="D60" s="14"/>
      <c r="E60" s="14"/>
      <c r="F60" s="39" t="s">
        <v>19</v>
      </c>
      <c r="G60" s="74" t="s">
        <v>49</v>
      </c>
      <c r="H60" s="66">
        <v>11830212</v>
      </c>
    </row>
    <row r="61" spans="1:9" ht="13.8" thickBot="1" x14ac:dyDescent="0.3"/>
    <row r="62" spans="1:9" x14ac:dyDescent="0.25">
      <c r="A62" s="8" t="s">
        <v>23</v>
      </c>
      <c r="B62" s="9"/>
      <c r="C62" s="9"/>
      <c r="D62" s="9"/>
      <c r="E62" s="9"/>
      <c r="F62" s="26"/>
      <c r="G62" s="26"/>
      <c r="H62" s="63"/>
    </row>
    <row r="63" spans="1:9" x14ac:dyDescent="0.25">
      <c r="A63" s="40"/>
      <c r="B63" s="41"/>
      <c r="C63" s="41"/>
      <c r="D63" s="41"/>
      <c r="E63" s="41"/>
      <c r="F63" s="21"/>
      <c r="G63" s="21"/>
      <c r="H63" s="64"/>
    </row>
    <row r="64" spans="1:9" x14ac:dyDescent="0.25">
      <c r="A64" s="40"/>
      <c r="B64" s="41"/>
      <c r="C64" s="41"/>
      <c r="D64" s="42" t="s">
        <v>1</v>
      </c>
      <c r="E64" s="11"/>
      <c r="F64" s="11"/>
      <c r="G64" s="19" t="s">
        <v>2</v>
      </c>
      <c r="H64" s="64"/>
    </row>
    <row r="65" spans="1:8" x14ac:dyDescent="0.25">
      <c r="A65" s="43" t="s">
        <v>24</v>
      </c>
      <c r="B65" s="17" t="s">
        <v>25</v>
      </c>
      <c r="C65" s="16"/>
      <c r="D65" s="18" t="s">
        <v>5</v>
      </c>
      <c r="E65" s="11"/>
      <c r="F65" s="35" t="s">
        <v>9</v>
      </c>
      <c r="G65" s="55" t="s">
        <v>39</v>
      </c>
      <c r="H65" s="64">
        <v>1613888</v>
      </c>
    </row>
    <row r="66" spans="1:8" x14ac:dyDescent="0.25">
      <c r="A66" s="10"/>
      <c r="B66" s="11" t="s">
        <v>26</v>
      </c>
      <c r="C66" s="11"/>
      <c r="D66" s="11"/>
      <c r="E66" s="11"/>
      <c r="F66" s="35" t="s">
        <v>27</v>
      </c>
      <c r="G66" s="55" t="s">
        <v>36</v>
      </c>
      <c r="H66" s="64">
        <v>5191802</v>
      </c>
    </row>
    <row r="67" spans="1:8" x14ac:dyDescent="0.25">
      <c r="A67" s="10"/>
      <c r="B67" s="11"/>
      <c r="C67" s="11"/>
      <c r="D67" s="11"/>
      <c r="E67" s="11"/>
      <c r="F67" s="56" t="s">
        <v>41</v>
      </c>
      <c r="G67" s="57" t="s">
        <v>50</v>
      </c>
      <c r="H67" s="68">
        <v>26901</v>
      </c>
    </row>
    <row r="68" spans="1:8" x14ac:dyDescent="0.25">
      <c r="A68" s="44">
        <f>H68</f>
        <v>6832591</v>
      </c>
      <c r="B68" s="5"/>
      <c r="C68" s="5"/>
      <c r="D68" s="11"/>
      <c r="E68" s="11"/>
      <c r="F68" s="35" t="s">
        <v>28</v>
      </c>
      <c r="G68" s="35"/>
      <c r="H68" s="64">
        <f>SUM(H65:H67)</f>
        <v>6832591</v>
      </c>
    </row>
    <row r="69" spans="1:8" x14ac:dyDescent="0.25">
      <c r="A69" s="29">
        <f>H66</f>
        <v>5191802</v>
      </c>
      <c r="B69" s="5"/>
      <c r="C69" s="5"/>
      <c r="D69" s="11"/>
      <c r="E69" s="11"/>
      <c r="F69" s="11"/>
      <c r="G69" s="11"/>
      <c r="H69" s="64"/>
    </row>
    <row r="70" spans="1:8" x14ac:dyDescent="0.25">
      <c r="A70" s="10"/>
      <c r="B70" s="11"/>
      <c r="C70" s="11"/>
      <c r="D70" s="11"/>
      <c r="E70" s="11"/>
      <c r="F70" s="11"/>
      <c r="G70" s="11"/>
      <c r="H70" s="64"/>
    </row>
    <row r="71" spans="1:8" ht="13.8" thickBot="1" x14ac:dyDescent="0.3">
      <c r="A71" s="89">
        <f>A68/A69</f>
        <v>1.3160345868351682</v>
      </c>
      <c r="B71" s="45"/>
      <c r="C71" s="45"/>
      <c r="D71" s="14"/>
      <c r="E71" s="14"/>
      <c r="F71" s="14"/>
      <c r="G71" s="14"/>
      <c r="H71" s="66"/>
    </row>
    <row r="72" spans="1:8" ht="13.8" thickBot="1" x14ac:dyDescent="0.3"/>
    <row r="73" spans="1:8" x14ac:dyDescent="0.25">
      <c r="A73" s="24" t="s">
        <v>47</v>
      </c>
      <c r="B73" s="36"/>
      <c r="C73" s="36"/>
      <c r="D73" s="36"/>
      <c r="E73" s="9"/>
      <c r="F73" s="26"/>
      <c r="G73" s="26"/>
      <c r="H73" s="63"/>
    </row>
    <row r="74" spans="1:8" x14ac:dyDescent="0.25">
      <c r="A74" s="10"/>
      <c r="B74" s="11"/>
      <c r="C74" s="11"/>
      <c r="D74" s="11"/>
      <c r="E74" s="11"/>
      <c r="F74" s="21"/>
      <c r="G74" s="21"/>
      <c r="H74" s="64"/>
    </row>
    <row r="75" spans="1:8" x14ac:dyDescent="0.25">
      <c r="A75" s="37" t="s">
        <v>21</v>
      </c>
      <c r="B75" s="38"/>
      <c r="C75" s="38"/>
      <c r="D75" s="11"/>
      <c r="E75" s="11"/>
      <c r="F75" s="21"/>
      <c r="G75" s="21"/>
      <c r="H75" s="64"/>
    </row>
    <row r="76" spans="1:8" x14ac:dyDescent="0.25">
      <c r="A76" s="33" t="s">
        <v>10</v>
      </c>
      <c r="B76" s="5"/>
      <c r="C76" s="5"/>
      <c r="D76" s="11"/>
      <c r="E76" s="11"/>
      <c r="F76" s="11"/>
      <c r="G76" s="11"/>
      <c r="H76" s="64"/>
    </row>
    <row r="77" spans="1:8" x14ac:dyDescent="0.25">
      <c r="A77" s="10"/>
      <c r="B77" s="11"/>
      <c r="C77" s="11"/>
      <c r="D77" s="11"/>
      <c r="E77" s="11"/>
      <c r="F77" s="21"/>
      <c r="G77" s="3" t="s">
        <v>2</v>
      </c>
      <c r="H77" s="64"/>
    </row>
    <row r="78" spans="1:8" x14ac:dyDescent="0.25">
      <c r="A78" s="30">
        <f>H82/H83</f>
        <v>1.2761263280827089</v>
      </c>
      <c r="B78" s="5"/>
      <c r="C78" s="5"/>
      <c r="D78" s="11"/>
      <c r="E78" s="11"/>
      <c r="F78" s="35" t="s">
        <v>9</v>
      </c>
      <c r="G78" s="55" t="s">
        <v>39</v>
      </c>
      <c r="H78" s="64">
        <v>1613888</v>
      </c>
    </row>
    <row r="79" spans="1:8" x14ac:dyDescent="0.25">
      <c r="A79" s="10"/>
      <c r="B79" s="11"/>
      <c r="C79" s="11"/>
      <c r="D79" s="11"/>
      <c r="E79" s="11"/>
      <c r="F79" s="35" t="s">
        <v>16</v>
      </c>
      <c r="G79" s="55" t="s">
        <v>36</v>
      </c>
      <c r="H79" s="64">
        <v>5191802</v>
      </c>
    </row>
    <row r="80" spans="1:8" x14ac:dyDescent="0.25">
      <c r="A80" s="10"/>
      <c r="B80" s="11"/>
      <c r="C80" s="11"/>
      <c r="D80" s="11"/>
      <c r="E80" s="11"/>
      <c r="F80" s="35" t="s">
        <v>17</v>
      </c>
      <c r="G80" s="55" t="s">
        <v>46</v>
      </c>
      <c r="H80" s="64">
        <v>8264254</v>
      </c>
    </row>
    <row r="81" spans="1:8" x14ac:dyDescent="0.25">
      <c r="A81" s="10"/>
      <c r="B81" s="11"/>
      <c r="C81" s="11"/>
      <c r="D81" s="11"/>
      <c r="E81" s="11"/>
      <c r="F81" s="12" t="s">
        <v>48</v>
      </c>
      <c r="G81" s="55" t="s">
        <v>50</v>
      </c>
      <c r="H81" s="72">
        <v>26901</v>
      </c>
    </row>
    <row r="82" spans="1:8" x14ac:dyDescent="0.25">
      <c r="A82" s="10"/>
      <c r="B82" s="11"/>
      <c r="C82" s="11"/>
      <c r="D82" s="11"/>
      <c r="E82" s="11"/>
      <c r="F82" s="35" t="s">
        <v>18</v>
      </c>
      <c r="G82" s="71"/>
      <c r="H82" s="64">
        <f>SUM(H78:H81)</f>
        <v>15096845</v>
      </c>
    </row>
    <row r="83" spans="1:8" ht="13.8" thickBot="1" x14ac:dyDescent="0.3">
      <c r="A83" s="13"/>
      <c r="B83" s="14"/>
      <c r="C83" s="14"/>
      <c r="D83" s="14"/>
      <c r="E83" s="14"/>
      <c r="F83" s="39" t="s">
        <v>19</v>
      </c>
      <c r="G83" s="73" t="s">
        <v>49</v>
      </c>
      <c r="H83" s="66">
        <v>11830212</v>
      </c>
    </row>
    <row r="84" spans="1:8" ht="13.8" thickBot="1" x14ac:dyDescent="0.3"/>
    <row r="85" spans="1:8" x14ac:dyDescent="0.25">
      <c r="A85" s="24" t="s">
        <v>15</v>
      </c>
      <c r="B85" s="36"/>
      <c r="C85" s="36"/>
      <c r="D85" s="36" t="s">
        <v>63</v>
      </c>
      <c r="E85" s="9"/>
      <c r="F85" s="26"/>
      <c r="G85" s="26"/>
      <c r="H85" s="63"/>
    </row>
    <row r="86" spans="1:8" x14ac:dyDescent="0.25">
      <c r="A86" s="10"/>
      <c r="B86" s="11"/>
      <c r="C86" s="11"/>
      <c r="D86" s="11"/>
      <c r="E86" s="11"/>
      <c r="F86" s="21"/>
      <c r="G86" s="21"/>
      <c r="H86" s="64"/>
    </row>
    <row r="87" spans="1:8" x14ac:dyDescent="0.25">
      <c r="A87" s="75" t="s">
        <v>66</v>
      </c>
      <c r="B87" s="38"/>
      <c r="C87" s="38"/>
      <c r="D87" s="11"/>
      <c r="E87" s="11"/>
      <c r="F87" s="21"/>
      <c r="G87" s="21"/>
      <c r="H87" s="64"/>
    </row>
    <row r="88" spans="1:8" x14ac:dyDescent="0.25">
      <c r="A88" s="51" t="s">
        <v>10</v>
      </c>
      <c r="B88" s="76"/>
      <c r="C88" s="76"/>
      <c r="D88" s="76"/>
      <c r="E88" s="76"/>
      <c r="F88" s="76"/>
      <c r="G88" s="11"/>
      <c r="H88" s="64"/>
    </row>
    <row r="89" spans="1:8" x14ac:dyDescent="0.25">
      <c r="A89" s="10"/>
      <c r="B89" s="11"/>
      <c r="C89" s="11"/>
      <c r="D89" s="11"/>
      <c r="E89" s="11"/>
      <c r="F89" s="21"/>
      <c r="G89" s="21"/>
      <c r="H89" s="64"/>
    </row>
    <row r="90" spans="1:8" x14ac:dyDescent="0.25">
      <c r="A90" s="30">
        <f>(H93-H95-H96+H94+H97)/H98</f>
        <v>1.3770361004519616</v>
      </c>
      <c r="B90" s="69"/>
      <c r="C90" s="5"/>
      <c r="D90" s="11"/>
      <c r="E90" s="11"/>
      <c r="F90" s="12" t="s">
        <v>3</v>
      </c>
      <c r="G90" s="55" t="s">
        <v>37</v>
      </c>
      <c r="H90" s="64">
        <v>9377791</v>
      </c>
    </row>
    <row r="91" spans="1:8" x14ac:dyDescent="0.25">
      <c r="A91" s="10"/>
      <c r="B91" s="11"/>
      <c r="C91" s="11"/>
      <c r="D91" s="11"/>
      <c r="E91" s="11"/>
      <c r="F91" s="35" t="s">
        <v>16</v>
      </c>
      <c r="G91" s="55" t="s">
        <v>36</v>
      </c>
      <c r="H91" s="64">
        <v>5191802</v>
      </c>
    </row>
    <row r="92" spans="1:8" x14ac:dyDescent="0.25">
      <c r="A92" s="10"/>
      <c r="B92" s="11"/>
      <c r="C92" s="11"/>
      <c r="D92" s="11"/>
      <c r="E92" s="11"/>
      <c r="F92" s="35" t="s">
        <v>17</v>
      </c>
      <c r="G92" s="57" t="s">
        <v>46</v>
      </c>
      <c r="H92" s="64">
        <v>8264254</v>
      </c>
    </row>
    <row r="93" spans="1:8" x14ac:dyDescent="0.25">
      <c r="A93" s="10"/>
      <c r="B93" s="11"/>
      <c r="C93" s="11"/>
      <c r="D93" s="11"/>
      <c r="E93" s="11"/>
      <c r="F93" s="56" t="s">
        <v>18</v>
      </c>
      <c r="G93" s="57"/>
      <c r="H93" s="79">
        <f>SUM(H90:H92)</f>
        <v>22833847</v>
      </c>
    </row>
    <row r="94" spans="1:8" x14ac:dyDescent="0.25">
      <c r="A94" s="11"/>
      <c r="B94" s="11"/>
      <c r="C94" s="11"/>
      <c r="D94" s="11"/>
      <c r="E94" s="11"/>
      <c r="F94" s="56" t="s">
        <v>53</v>
      </c>
      <c r="G94" s="55" t="s">
        <v>40</v>
      </c>
      <c r="H94" s="68">
        <v>26901</v>
      </c>
    </row>
    <row r="95" spans="1:8" x14ac:dyDescent="0.25">
      <c r="A95" s="78"/>
      <c r="B95" s="11"/>
      <c r="C95" s="11"/>
      <c r="D95" s="11"/>
      <c r="E95" s="11"/>
      <c r="F95" s="56" t="s">
        <v>58</v>
      </c>
      <c r="G95" s="55" t="s">
        <v>52</v>
      </c>
      <c r="H95" s="68">
        <v>189880</v>
      </c>
    </row>
    <row r="96" spans="1:8" x14ac:dyDescent="0.25">
      <c r="A96" s="10"/>
      <c r="B96" s="11"/>
      <c r="C96" s="11"/>
      <c r="D96" s="11"/>
      <c r="E96" s="11"/>
      <c r="F96" s="56" t="s">
        <v>61</v>
      </c>
      <c r="G96" s="55" t="s">
        <v>62</v>
      </c>
      <c r="H96" s="68">
        <v>6234638</v>
      </c>
    </row>
    <row r="97" spans="1:8" x14ac:dyDescent="0.25">
      <c r="A97" s="10"/>
      <c r="B97" s="11"/>
      <c r="C97" s="11"/>
      <c r="D97" s="11"/>
      <c r="E97" s="11"/>
      <c r="F97" s="56" t="s">
        <v>64</v>
      </c>
      <c r="G97" s="55" t="s">
        <v>65</v>
      </c>
      <c r="H97" s="68">
        <v>-145601</v>
      </c>
    </row>
    <row r="98" spans="1:8" ht="13.8" thickBot="1" x14ac:dyDescent="0.3">
      <c r="A98" s="13"/>
      <c r="B98" s="14"/>
      <c r="C98" s="14"/>
      <c r="D98" s="14"/>
      <c r="E98" s="14"/>
      <c r="F98" s="39" t="s">
        <v>19</v>
      </c>
      <c r="G98" s="74" t="s">
        <v>49</v>
      </c>
      <c r="H98" s="66">
        <v>11830212</v>
      </c>
    </row>
  </sheetData>
  <mergeCells count="4">
    <mergeCell ref="A12:D12"/>
    <mergeCell ref="A48:F48"/>
    <mergeCell ref="A88:F88"/>
    <mergeCell ref="D4:H4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workbookViewId="0">
      <selection activeCell="A71" sqref="A71"/>
    </sheetView>
  </sheetViews>
  <sheetFormatPr defaultRowHeight="13.2" x14ac:dyDescent="0.25"/>
  <cols>
    <col min="6" max="6" width="20.88671875" customWidth="1"/>
    <col min="7" max="7" width="13.109375" customWidth="1"/>
    <col min="8" max="8" width="13.109375" style="62" customWidth="1"/>
  </cols>
  <sheetData>
    <row r="1" spans="1:8" x14ac:dyDescent="0.25">
      <c r="A1" s="2" t="s">
        <v>32</v>
      </c>
    </row>
    <row r="2" spans="1:8" x14ac:dyDescent="0.25">
      <c r="A2" s="2" t="s">
        <v>33</v>
      </c>
    </row>
    <row r="3" spans="1:8" ht="13.8" thickBot="1" x14ac:dyDescent="0.3">
      <c r="A3" s="2" t="s">
        <v>34</v>
      </c>
    </row>
    <row r="4" spans="1:8" ht="13.8" thickBot="1" x14ac:dyDescent="0.3">
      <c r="D4" s="80"/>
      <c r="E4" s="81"/>
      <c r="F4" s="82">
        <v>2018</v>
      </c>
      <c r="G4" s="81"/>
      <c r="H4" s="83"/>
    </row>
    <row r="5" spans="1:8" x14ac:dyDescent="0.25">
      <c r="A5" s="2" t="s">
        <v>35</v>
      </c>
    </row>
    <row r="6" spans="1:8" ht="13.8" thickBot="1" x14ac:dyDescent="0.3"/>
    <row r="7" spans="1:8" x14ac:dyDescent="0.25">
      <c r="A7" s="58" t="s">
        <v>0</v>
      </c>
      <c r="B7" s="25"/>
      <c r="C7" s="25"/>
      <c r="D7" s="25"/>
      <c r="E7" s="9"/>
      <c r="F7" s="26"/>
      <c r="G7" s="26"/>
      <c r="H7" s="63"/>
    </row>
    <row r="8" spans="1:8" x14ac:dyDescent="0.25">
      <c r="A8" s="27"/>
      <c r="B8" s="5"/>
      <c r="C8" s="5"/>
      <c r="D8" s="5"/>
      <c r="E8" s="11"/>
      <c r="F8" s="21"/>
      <c r="G8" s="21"/>
      <c r="H8" s="64"/>
    </row>
    <row r="9" spans="1:8" x14ac:dyDescent="0.25">
      <c r="A9" s="10"/>
      <c r="B9" s="11"/>
      <c r="C9" s="11"/>
      <c r="D9" s="11"/>
      <c r="E9" s="11"/>
      <c r="F9" s="21"/>
      <c r="G9" s="21"/>
      <c r="H9" s="64"/>
    </row>
    <row r="10" spans="1:8" x14ac:dyDescent="0.25">
      <c r="A10" s="10"/>
      <c r="B10" s="11"/>
      <c r="C10" s="22" t="s">
        <v>1</v>
      </c>
      <c r="D10" s="11"/>
      <c r="E10" s="11"/>
      <c r="G10" s="19" t="s">
        <v>2</v>
      </c>
      <c r="H10" s="64"/>
    </row>
    <row r="11" spans="1:8" x14ac:dyDescent="0.25">
      <c r="A11" s="50" t="s">
        <v>3</v>
      </c>
      <c r="B11" s="3" t="s">
        <v>4</v>
      </c>
      <c r="C11" s="4" t="s">
        <v>5</v>
      </c>
      <c r="D11" s="4"/>
      <c r="E11" s="11"/>
      <c r="F11" s="11" t="s">
        <v>3</v>
      </c>
      <c r="G11" s="54" t="s">
        <v>37</v>
      </c>
      <c r="H11" s="64">
        <v>7178908</v>
      </c>
    </row>
    <row r="12" spans="1:8" x14ac:dyDescent="0.25">
      <c r="A12" s="52" t="s">
        <v>7</v>
      </c>
      <c r="B12" s="53"/>
      <c r="C12" s="53"/>
      <c r="D12" s="53"/>
      <c r="E12" s="11"/>
      <c r="F12" s="19" t="s">
        <v>26</v>
      </c>
      <c r="G12" s="3" t="s">
        <v>36</v>
      </c>
      <c r="H12" s="65">
        <v>5365629</v>
      </c>
    </row>
    <row r="13" spans="1:8" x14ac:dyDescent="0.25">
      <c r="A13" s="10"/>
      <c r="B13" s="11"/>
      <c r="C13" s="11"/>
      <c r="D13" s="11"/>
      <c r="E13" s="11"/>
      <c r="F13" s="11" t="s">
        <v>8</v>
      </c>
      <c r="G13" s="11"/>
      <c r="H13" s="64">
        <f>SUM(H11:H12)</f>
        <v>12544537</v>
      </c>
    </row>
    <row r="14" spans="1:8" x14ac:dyDescent="0.25">
      <c r="A14" s="10"/>
      <c r="B14" s="11"/>
      <c r="C14" s="11"/>
      <c r="D14" s="11"/>
      <c r="E14" s="11"/>
      <c r="F14" s="11"/>
      <c r="G14" s="11"/>
      <c r="H14" s="64"/>
    </row>
    <row r="15" spans="1:8" x14ac:dyDescent="0.25">
      <c r="A15" s="28">
        <f>H13</f>
        <v>12544537</v>
      </c>
      <c r="B15" s="5"/>
      <c r="C15" s="5"/>
      <c r="D15" s="22"/>
      <c r="E15" s="11"/>
      <c r="F15" s="23"/>
      <c r="G15" s="23"/>
      <c r="H15" s="64"/>
    </row>
    <row r="16" spans="1:8" x14ac:dyDescent="0.25">
      <c r="A16" s="29">
        <f>H12</f>
        <v>5365629</v>
      </c>
      <c r="B16" s="5"/>
      <c r="C16" s="5"/>
      <c r="D16" s="11"/>
      <c r="E16" s="11"/>
      <c r="F16" s="11"/>
      <c r="G16" s="11"/>
      <c r="H16" s="64"/>
    </row>
    <row r="17" spans="1:8" x14ac:dyDescent="0.25">
      <c r="A17" s="10"/>
      <c r="B17" s="11"/>
      <c r="C17" s="11"/>
      <c r="D17" s="11"/>
      <c r="E17" s="11"/>
      <c r="F17" s="11"/>
      <c r="G17" s="11"/>
      <c r="H17" s="64"/>
    </row>
    <row r="18" spans="1:8" x14ac:dyDescent="0.25">
      <c r="A18" s="48">
        <f>A15/A16</f>
        <v>2.3379434172582561</v>
      </c>
      <c r="B18" s="6"/>
      <c r="C18" s="6"/>
      <c r="D18" s="11"/>
      <c r="E18" s="11"/>
      <c r="F18" s="11"/>
      <c r="G18" s="11"/>
      <c r="H18" s="64"/>
    </row>
    <row r="19" spans="1:8" ht="13.8" thickBot="1" x14ac:dyDescent="0.3">
      <c r="A19" s="46"/>
      <c r="B19" s="47"/>
      <c r="C19" s="47"/>
      <c r="D19" s="14"/>
      <c r="E19" s="14"/>
      <c r="F19" s="14"/>
      <c r="G19" s="14"/>
      <c r="H19" s="66"/>
    </row>
    <row r="20" spans="1:8" ht="13.8" thickBot="1" x14ac:dyDescent="0.3">
      <c r="A20" s="11"/>
      <c r="B20" s="11"/>
      <c r="C20" s="11"/>
      <c r="D20" s="11"/>
      <c r="E20" s="11"/>
      <c r="F20" s="11"/>
      <c r="G20" s="11"/>
      <c r="H20" s="67"/>
    </row>
    <row r="21" spans="1:8" x14ac:dyDescent="0.25">
      <c r="A21" s="58" t="s">
        <v>42</v>
      </c>
      <c r="B21" s="31"/>
      <c r="C21" s="31"/>
      <c r="D21" s="9"/>
      <c r="E21" s="9"/>
      <c r="F21" s="26"/>
      <c r="G21" s="26"/>
      <c r="H21" s="63"/>
    </row>
    <row r="22" spans="1:8" x14ac:dyDescent="0.25">
      <c r="A22" s="27"/>
      <c r="B22" s="11"/>
      <c r="C22" s="11"/>
      <c r="D22" s="11"/>
      <c r="E22" s="11"/>
      <c r="G22" s="19" t="s">
        <v>2</v>
      </c>
      <c r="H22" s="64"/>
    </row>
    <row r="23" spans="1:8" x14ac:dyDescent="0.25">
      <c r="A23" s="32" t="s">
        <v>11</v>
      </c>
      <c r="B23" s="5"/>
      <c r="C23" s="5"/>
      <c r="D23" s="11"/>
      <c r="E23" s="11"/>
      <c r="F23" s="11" t="s">
        <v>12</v>
      </c>
      <c r="G23" s="22" t="s">
        <v>44</v>
      </c>
      <c r="H23" s="68">
        <v>137746784</v>
      </c>
    </row>
    <row r="24" spans="1:8" x14ac:dyDescent="0.25">
      <c r="A24" s="33" t="s">
        <v>13</v>
      </c>
      <c r="B24" s="5"/>
      <c r="C24" s="5"/>
      <c r="D24" s="11"/>
      <c r="E24" s="11"/>
      <c r="F24" s="11" t="s">
        <v>14</v>
      </c>
      <c r="G24" s="22" t="s">
        <v>43</v>
      </c>
      <c r="H24" s="68">
        <v>309924100</v>
      </c>
    </row>
    <row r="25" spans="1:8" x14ac:dyDescent="0.25">
      <c r="A25" s="10"/>
      <c r="B25" s="11"/>
      <c r="C25" s="11"/>
      <c r="D25" s="11"/>
      <c r="E25" s="11"/>
      <c r="F25" s="11"/>
      <c r="G25" s="11"/>
      <c r="H25" s="64"/>
    </row>
    <row r="26" spans="1:8" x14ac:dyDescent="0.25">
      <c r="A26" s="28">
        <f>H23</f>
        <v>137746784</v>
      </c>
      <c r="B26" s="5"/>
      <c r="C26" s="5"/>
      <c r="D26" s="11"/>
      <c r="E26" s="11"/>
      <c r="F26" s="11"/>
      <c r="G26" s="11"/>
      <c r="H26" s="64"/>
    </row>
    <row r="27" spans="1:8" x14ac:dyDescent="0.25">
      <c r="A27" s="29">
        <f>H24</f>
        <v>309924100</v>
      </c>
      <c r="B27" s="5"/>
      <c r="C27" s="5"/>
      <c r="D27" s="11"/>
      <c r="E27" s="11"/>
      <c r="F27" s="11"/>
      <c r="G27" s="11"/>
      <c r="H27" s="64"/>
    </row>
    <row r="28" spans="1:8" x14ac:dyDescent="0.25">
      <c r="A28" s="10"/>
      <c r="B28" s="11"/>
      <c r="C28" s="11"/>
      <c r="D28" s="11"/>
      <c r="E28" s="11"/>
      <c r="F28" s="21"/>
      <c r="G28" s="21"/>
      <c r="H28" s="64"/>
    </row>
    <row r="29" spans="1:8" x14ac:dyDescent="0.25">
      <c r="A29" s="49">
        <f>A26/A27</f>
        <v>0.44445328388466726</v>
      </c>
      <c r="B29" s="6"/>
      <c r="C29" s="6"/>
      <c r="D29" s="11"/>
      <c r="E29" s="11"/>
      <c r="F29" s="11"/>
      <c r="G29" s="11"/>
      <c r="H29" s="64"/>
    </row>
    <row r="30" spans="1:8" x14ac:dyDescent="0.25">
      <c r="A30" s="30"/>
      <c r="B30" s="6"/>
      <c r="C30" s="6"/>
      <c r="D30" s="11"/>
      <c r="E30" s="11"/>
      <c r="F30" s="11"/>
      <c r="G30" s="11"/>
      <c r="H30" s="64"/>
    </row>
    <row r="31" spans="1:8" ht="13.8" thickBot="1" x14ac:dyDescent="0.3">
      <c r="A31" s="13"/>
      <c r="B31" s="14"/>
      <c r="C31" s="14"/>
      <c r="D31" s="14"/>
      <c r="E31" s="14"/>
      <c r="F31" s="14"/>
      <c r="G31" s="14"/>
      <c r="H31" s="66"/>
    </row>
    <row r="32" spans="1:8" ht="13.8" thickBot="1" x14ac:dyDescent="0.3">
      <c r="A32" s="7"/>
    </row>
    <row r="33" spans="1:8" x14ac:dyDescent="0.25">
      <c r="A33" s="24" t="s">
        <v>15</v>
      </c>
      <c r="B33" s="31"/>
      <c r="C33" s="31"/>
      <c r="D33" s="25" t="s">
        <v>45</v>
      </c>
      <c r="E33" s="9"/>
      <c r="F33" s="26"/>
      <c r="G33" s="26"/>
      <c r="H33" s="63"/>
    </row>
    <row r="34" spans="1:8" x14ac:dyDescent="0.25">
      <c r="A34" s="34"/>
      <c r="B34" s="11"/>
      <c r="C34" s="11"/>
      <c r="D34" s="11"/>
      <c r="E34" s="11"/>
      <c r="F34" s="21"/>
      <c r="G34" s="21"/>
      <c r="H34" s="64"/>
    </row>
    <row r="35" spans="1:8" x14ac:dyDescent="0.25">
      <c r="A35" s="10"/>
      <c r="B35" s="11"/>
      <c r="C35" s="11"/>
      <c r="D35" s="11"/>
      <c r="E35" s="11"/>
      <c r="F35" s="21"/>
      <c r="G35" s="21"/>
      <c r="H35" s="64"/>
    </row>
    <row r="36" spans="1:8" x14ac:dyDescent="0.25">
      <c r="A36" s="10"/>
      <c r="B36" s="11"/>
      <c r="C36" s="11"/>
      <c r="D36" s="11"/>
      <c r="E36" s="11"/>
      <c r="F36" s="21"/>
      <c r="G36" s="21"/>
      <c r="H36" s="64"/>
    </row>
    <row r="37" spans="1:8" x14ac:dyDescent="0.25">
      <c r="A37" s="10"/>
      <c r="B37" s="11"/>
      <c r="C37" s="11"/>
      <c r="D37" s="11"/>
      <c r="E37" s="11"/>
      <c r="F37" s="60"/>
      <c r="G37" s="61" t="s">
        <v>2</v>
      </c>
      <c r="H37" s="64"/>
    </row>
    <row r="38" spans="1:8" x14ac:dyDescent="0.25">
      <c r="A38" s="59" t="s">
        <v>31</v>
      </c>
      <c r="B38" s="15"/>
      <c r="C38" s="15"/>
      <c r="D38" s="11"/>
      <c r="E38" s="11"/>
      <c r="F38" s="35" t="s">
        <v>6</v>
      </c>
      <c r="G38" s="12" t="s">
        <v>37</v>
      </c>
      <c r="H38" s="64">
        <v>7178908</v>
      </c>
    </row>
    <row r="39" spans="1:8" x14ac:dyDescent="0.25">
      <c r="A39" s="33" t="s">
        <v>10</v>
      </c>
      <c r="B39" s="5"/>
      <c r="C39" s="5"/>
      <c r="D39" s="11"/>
      <c r="E39" s="11"/>
      <c r="F39" s="35" t="s">
        <v>16</v>
      </c>
      <c r="G39" s="12" t="s">
        <v>36</v>
      </c>
      <c r="H39" s="64">
        <v>5365629</v>
      </c>
    </row>
    <row r="40" spans="1:8" x14ac:dyDescent="0.25">
      <c r="A40" s="10"/>
      <c r="B40" s="11"/>
      <c r="C40" s="11"/>
      <c r="D40" s="11"/>
      <c r="E40" s="11"/>
      <c r="F40" s="35" t="s">
        <v>17</v>
      </c>
      <c r="G40" s="56" t="s">
        <v>46</v>
      </c>
      <c r="H40" s="65">
        <v>8668427</v>
      </c>
    </row>
    <row r="41" spans="1:8" x14ac:dyDescent="0.25">
      <c r="A41" s="30">
        <f>H41/H42</f>
        <v>1.823553041774677</v>
      </c>
      <c r="B41" s="70"/>
      <c r="C41" s="5"/>
      <c r="D41" s="11"/>
      <c r="E41" s="11"/>
      <c r="F41" s="35" t="s">
        <v>18</v>
      </c>
      <c r="G41" s="35"/>
      <c r="H41" s="64">
        <f>SUM(H38:H40)</f>
        <v>21212964</v>
      </c>
    </row>
    <row r="42" spans="1:8" x14ac:dyDescent="0.25">
      <c r="A42" s="10"/>
      <c r="B42" s="11"/>
      <c r="C42" s="11"/>
      <c r="D42" s="11"/>
      <c r="E42" s="11"/>
      <c r="F42" s="35" t="s">
        <v>19</v>
      </c>
      <c r="G42" s="56" t="s">
        <v>49</v>
      </c>
      <c r="H42" s="64">
        <v>11632765</v>
      </c>
    </row>
    <row r="43" spans="1:8" ht="13.8" thickBot="1" x14ac:dyDescent="0.3">
      <c r="A43" s="13"/>
      <c r="B43" s="14"/>
      <c r="C43" s="14"/>
      <c r="D43" s="14"/>
      <c r="E43" s="14"/>
      <c r="F43" s="14"/>
      <c r="G43" s="14"/>
      <c r="H43" s="66"/>
    </row>
    <row r="44" spans="1:8" ht="13.8" thickBot="1" x14ac:dyDescent="0.3"/>
    <row r="45" spans="1:8" x14ac:dyDescent="0.25">
      <c r="A45" s="24" t="s">
        <v>20</v>
      </c>
      <c r="B45" s="36"/>
      <c r="C45" s="36"/>
      <c r="D45" s="36" t="s">
        <v>51</v>
      </c>
      <c r="E45" s="9"/>
      <c r="F45" s="26"/>
      <c r="G45" s="26"/>
      <c r="H45" s="63"/>
    </row>
    <row r="46" spans="1:8" x14ac:dyDescent="0.25">
      <c r="A46" s="10"/>
      <c r="B46" s="11"/>
      <c r="C46" s="11"/>
      <c r="D46" s="11"/>
      <c r="E46" s="11"/>
      <c r="F46" s="21"/>
      <c r="G46" s="21"/>
      <c r="H46" s="64"/>
    </row>
    <row r="47" spans="1:8" x14ac:dyDescent="0.25">
      <c r="A47" s="75" t="s">
        <v>59</v>
      </c>
      <c r="B47" s="38"/>
      <c r="C47" s="38"/>
      <c r="D47" s="11"/>
      <c r="E47" s="11"/>
      <c r="F47" s="21"/>
      <c r="G47" s="21"/>
      <c r="H47" s="64"/>
    </row>
    <row r="48" spans="1:8" x14ac:dyDescent="0.25">
      <c r="A48" s="51" t="s">
        <v>10</v>
      </c>
      <c r="B48" s="76"/>
      <c r="C48" s="76"/>
      <c r="D48" s="76"/>
      <c r="E48" s="76"/>
      <c r="F48" s="76"/>
      <c r="G48" s="11"/>
      <c r="H48" s="64"/>
    </row>
    <row r="49" spans="1:9" x14ac:dyDescent="0.25">
      <c r="A49" s="10"/>
      <c r="B49" s="11"/>
      <c r="C49" s="11"/>
      <c r="D49" s="11"/>
      <c r="E49" s="11"/>
      <c r="F49" s="21"/>
      <c r="G49" s="21"/>
      <c r="H49" s="64"/>
    </row>
    <row r="50" spans="1:9" x14ac:dyDescent="0.25">
      <c r="A50" s="30">
        <f>(H54+A56)/H60</f>
        <v>1.5853787126276513</v>
      </c>
      <c r="B50" s="69"/>
      <c r="C50" s="5"/>
      <c r="D50" s="11"/>
      <c r="E50" s="11"/>
      <c r="F50" s="35" t="s">
        <v>9</v>
      </c>
      <c r="G50" s="55" t="s">
        <v>39</v>
      </c>
      <c r="H50" s="64">
        <v>2888436</v>
      </c>
    </row>
    <row r="51" spans="1:9" x14ac:dyDescent="0.25">
      <c r="A51" s="10"/>
      <c r="B51" s="11"/>
      <c r="C51" s="11"/>
      <c r="D51" s="11"/>
      <c r="E51" s="11"/>
      <c r="F51" s="35" t="s">
        <v>16</v>
      </c>
      <c r="G51" s="55" t="s">
        <v>36</v>
      </c>
      <c r="H51" s="64">
        <v>5365629</v>
      </c>
    </row>
    <row r="52" spans="1:9" x14ac:dyDescent="0.25">
      <c r="A52" s="10"/>
      <c r="B52" s="11"/>
      <c r="C52" s="11"/>
      <c r="D52" s="11"/>
      <c r="E52" s="11"/>
      <c r="F52" s="35" t="s">
        <v>17</v>
      </c>
      <c r="G52" s="57" t="s">
        <v>46</v>
      </c>
      <c r="H52" s="64">
        <v>8668427</v>
      </c>
    </row>
    <row r="53" spans="1:9" x14ac:dyDescent="0.25">
      <c r="A53" s="10"/>
      <c r="B53" s="11"/>
      <c r="C53" s="11"/>
      <c r="D53" s="11"/>
      <c r="E53" s="11"/>
      <c r="F53" s="35" t="s">
        <v>22</v>
      </c>
      <c r="G53" s="57" t="s">
        <v>54</v>
      </c>
      <c r="H53" s="72">
        <v>1486629</v>
      </c>
    </row>
    <row r="54" spans="1:9" x14ac:dyDescent="0.25">
      <c r="A54" s="10"/>
      <c r="B54" s="11"/>
      <c r="C54" s="11"/>
      <c r="D54" s="11"/>
      <c r="E54" s="11"/>
      <c r="F54" s="56" t="s">
        <v>18</v>
      </c>
      <c r="G54" s="57"/>
      <c r="H54" s="79">
        <f>SUM(H50:H53)</f>
        <v>18409121</v>
      </c>
    </row>
    <row r="55" spans="1:9" x14ac:dyDescent="0.25">
      <c r="A55" s="77" t="s">
        <v>60</v>
      </c>
      <c r="B55" s="19"/>
      <c r="C55" s="11"/>
      <c r="D55" s="11"/>
      <c r="E55" s="11"/>
      <c r="F55" s="12"/>
      <c r="G55" s="55"/>
      <c r="H55" s="68"/>
      <c r="I55" s="1"/>
    </row>
    <row r="56" spans="1:9" x14ac:dyDescent="0.25">
      <c r="A56" s="78">
        <f>(H59+H57+H56)-H58</f>
        <v>33217</v>
      </c>
      <c r="B56" s="11"/>
      <c r="C56" s="11"/>
      <c r="D56" s="11"/>
      <c r="E56" s="11"/>
      <c r="F56" s="56" t="s">
        <v>58</v>
      </c>
      <c r="G56" s="55" t="s">
        <v>52</v>
      </c>
      <c r="H56" s="68">
        <v>134169</v>
      </c>
      <c r="I56" s="1"/>
    </row>
    <row r="57" spans="1:9" x14ac:dyDescent="0.25">
      <c r="A57" s="10"/>
      <c r="B57" s="11"/>
      <c r="C57" s="11"/>
      <c r="D57" s="11"/>
      <c r="E57" s="11"/>
      <c r="F57" s="56" t="s">
        <v>61</v>
      </c>
      <c r="G57" s="55" t="s">
        <v>62</v>
      </c>
      <c r="H57" s="68">
        <v>2592577</v>
      </c>
      <c r="I57" s="1"/>
    </row>
    <row r="58" spans="1:9" x14ac:dyDescent="0.25">
      <c r="A58" s="10"/>
      <c r="B58" s="11"/>
      <c r="C58" s="11"/>
      <c r="D58" s="11"/>
      <c r="E58" s="11"/>
      <c r="F58" s="56" t="s">
        <v>55</v>
      </c>
      <c r="G58" s="55" t="s">
        <v>67</v>
      </c>
      <c r="H58" s="68">
        <v>71913399</v>
      </c>
      <c r="I58" s="1"/>
    </row>
    <row r="59" spans="1:9" x14ac:dyDescent="0.25">
      <c r="A59" s="10"/>
      <c r="B59" s="11"/>
      <c r="C59" s="11"/>
      <c r="D59" s="11"/>
      <c r="E59" s="11"/>
      <c r="F59" s="56" t="s">
        <v>55</v>
      </c>
      <c r="G59" s="55" t="s">
        <v>56</v>
      </c>
      <c r="H59" s="68">
        <v>69219870</v>
      </c>
      <c r="I59" s="1"/>
    </row>
    <row r="60" spans="1:9" ht="13.8" thickBot="1" x14ac:dyDescent="0.3">
      <c r="A60" s="13"/>
      <c r="B60" s="14"/>
      <c r="C60" s="14"/>
      <c r="D60" s="14"/>
      <c r="E60" s="14"/>
      <c r="F60" s="39" t="s">
        <v>19</v>
      </c>
      <c r="G60" s="74" t="s">
        <v>49</v>
      </c>
      <c r="H60" s="66">
        <v>11632765</v>
      </c>
    </row>
    <row r="61" spans="1:9" ht="13.8" thickBot="1" x14ac:dyDescent="0.3"/>
    <row r="62" spans="1:9" x14ac:dyDescent="0.25">
      <c r="A62" s="8" t="s">
        <v>23</v>
      </c>
      <c r="B62" s="9"/>
      <c r="C62" s="9"/>
      <c r="D62" s="9"/>
      <c r="E62" s="9"/>
      <c r="F62" s="26"/>
      <c r="G62" s="26"/>
      <c r="H62" s="63"/>
    </row>
    <row r="63" spans="1:9" x14ac:dyDescent="0.25">
      <c r="A63" s="40"/>
      <c r="B63" s="41"/>
      <c r="C63" s="41"/>
      <c r="D63" s="41"/>
      <c r="E63" s="41"/>
      <c r="F63" s="21"/>
      <c r="G63" s="21"/>
      <c r="H63" s="64"/>
    </row>
    <row r="64" spans="1:9" x14ac:dyDescent="0.25">
      <c r="A64" s="40"/>
      <c r="B64" s="41"/>
      <c r="C64" s="41"/>
      <c r="D64" s="42" t="s">
        <v>1</v>
      </c>
      <c r="E64" s="11"/>
      <c r="F64" s="11"/>
      <c r="G64" s="19" t="s">
        <v>2</v>
      </c>
      <c r="H64" s="64"/>
    </row>
    <row r="65" spans="1:8" x14ac:dyDescent="0.25">
      <c r="A65" s="43" t="s">
        <v>24</v>
      </c>
      <c r="B65" s="17" t="s">
        <v>25</v>
      </c>
      <c r="C65" s="16"/>
      <c r="D65" s="18" t="s">
        <v>5</v>
      </c>
      <c r="E65" s="11"/>
      <c r="F65" s="35" t="s">
        <v>9</v>
      </c>
      <c r="G65" s="55" t="s">
        <v>39</v>
      </c>
      <c r="H65" s="64">
        <v>2888436</v>
      </c>
    </row>
    <row r="66" spans="1:8" x14ac:dyDescent="0.25">
      <c r="A66" s="10"/>
      <c r="B66" s="11" t="s">
        <v>26</v>
      </c>
      <c r="C66" s="11"/>
      <c r="D66" s="11"/>
      <c r="E66" s="11"/>
      <c r="F66" s="35" t="s">
        <v>27</v>
      </c>
      <c r="G66" s="55" t="s">
        <v>36</v>
      </c>
      <c r="H66" s="64">
        <v>5365629</v>
      </c>
    </row>
    <row r="67" spans="1:8" x14ac:dyDescent="0.25">
      <c r="A67" s="10"/>
      <c r="B67" s="11"/>
      <c r="C67" s="11"/>
      <c r="D67" s="11"/>
      <c r="E67" s="11"/>
      <c r="F67" s="56" t="s">
        <v>41</v>
      </c>
      <c r="G67" s="57" t="s">
        <v>50</v>
      </c>
      <c r="H67" s="68">
        <v>24566</v>
      </c>
    </row>
    <row r="68" spans="1:8" x14ac:dyDescent="0.25">
      <c r="A68" s="44">
        <f>H68</f>
        <v>8278631</v>
      </c>
      <c r="B68" s="5"/>
      <c r="C68" s="5"/>
      <c r="D68" s="11"/>
      <c r="E68" s="11"/>
      <c r="F68" s="35" t="s">
        <v>28</v>
      </c>
      <c r="G68" s="35"/>
      <c r="H68" s="64">
        <f>SUM(H65:H67)</f>
        <v>8278631</v>
      </c>
    </row>
    <row r="69" spans="1:8" x14ac:dyDescent="0.25">
      <c r="A69" s="29">
        <f>H66</f>
        <v>5365629</v>
      </c>
      <c r="B69" s="5"/>
      <c r="C69" s="5"/>
      <c r="D69" s="11"/>
      <c r="E69" s="11"/>
      <c r="F69" s="11"/>
      <c r="G69" s="11"/>
      <c r="H69" s="64"/>
    </row>
    <row r="70" spans="1:8" x14ac:dyDescent="0.25">
      <c r="A70" s="10"/>
      <c r="B70" s="11"/>
      <c r="C70" s="11"/>
      <c r="D70" s="11"/>
      <c r="E70" s="11"/>
      <c r="F70" s="11"/>
      <c r="G70" s="11"/>
      <c r="H70" s="64"/>
    </row>
    <row r="71" spans="1:8" ht="13.8" thickBot="1" x14ac:dyDescent="0.3">
      <c r="A71" s="89">
        <f>A68/A69</f>
        <v>1.5429003757061848</v>
      </c>
      <c r="B71" s="45"/>
      <c r="C71" s="45"/>
      <c r="D71" s="14"/>
      <c r="E71" s="14"/>
      <c r="F71" s="14"/>
      <c r="G71" s="14"/>
      <c r="H71" s="66"/>
    </row>
    <row r="72" spans="1:8" ht="13.8" thickBot="1" x14ac:dyDescent="0.3"/>
    <row r="73" spans="1:8" x14ac:dyDescent="0.25">
      <c r="A73" s="24" t="s">
        <v>47</v>
      </c>
      <c r="B73" s="36"/>
      <c r="C73" s="36"/>
      <c r="D73" s="36"/>
      <c r="E73" s="9"/>
      <c r="F73" s="26"/>
      <c r="G73" s="26"/>
      <c r="H73" s="63"/>
    </row>
    <row r="74" spans="1:8" x14ac:dyDescent="0.25">
      <c r="A74" s="10"/>
      <c r="B74" s="11"/>
      <c r="C74" s="11"/>
      <c r="D74" s="11"/>
      <c r="E74" s="11"/>
      <c r="F74" s="21"/>
      <c r="G74" s="21"/>
      <c r="H74" s="64"/>
    </row>
    <row r="75" spans="1:8" x14ac:dyDescent="0.25">
      <c r="A75" s="37" t="s">
        <v>21</v>
      </c>
      <c r="B75" s="38"/>
      <c r="C75" s="38"/>
      <c r="D75" s="11"/>
      <c r="E75" s="11"/>
      <c r="F75" s="21"/>
      <c r="G75" s="21"/>
      <c r="H75" s="64"/>
    </row>
    <row r="76" spans="1:8" x14ac:dyDescent="0.25">
      <c r="A76" s="33" t="s">
        <v>10</v>
      </c>
      <c r="B76" s="5"/>
      <c r="C76" s="5"/>
      <c r="D76" s="11"/>
      <c r="E76" s="11"/>
      <c r="F76" s="11"/>
      <c r="G76" s="11"/>
      <c r="H76" s="64"/>
    </row>
    <row r="77" spans="1:8" x14ac:dyDescent="0.25">
      <c r="A77" s="10"/>
      <c r="B77" s="11"/>
      <c r="C77" s="11"/>
      <c r="D77" s="11"/>
      <c r="E77" s="11"/>
      <c r="F77" s="21"/>
      <c r="G77" s="3" t="s">
        <v>2</v>
      </c>
      <c r="H77" s="64"/>
    </row>
    <row r="78" spans="1:8" x14ac:dyDescent="0.25">
      <c r="A78" s="30">
        <f>H82/H83</f>
        <v>1.4579663301864758</v>
      </c>
      <c r="B78" s="5"/>
      <c r="C78" s="5"/>
      <c r="D78" s="11"/>
      <c r="E78" s="11"/>
      <c r="F78" s="35" t="s">
        <v>9</v>
      </c>
      <c r="G78" s="55" t="s">
        <v>39</v>
      </c>
      <c r="H78" s="64">
        <v>2888436</v>
      </c>
    </row>
    <row r="79" spans="1:8" x14ac:dyDescent="0.25">
      <c r="A79" s="10"/>
      <c r="B79" s="11"/>
      <c r="C79" s="11"/>
      <c r="D79" s="11"/>
      <c r="E79" s="11"/>
      <c r="F79" s="35" t="s">
        <v>16</v>
      </c>
      <c r="G79" s="55" t="s">
        <v>36</v>
      </c>
      <c r="H79" s="64">
        <v>5365629</v>
      </c>
    </row>
    <row r="80" spans="1:8" x14ac:dyDescent="0.25">
      <c r="A80" s="10"/>
      <c r="B80" s="11"/>
      <c r="C80" s="11"/>
      <c r="D80" s="11"/>
      <c r="E80" s="11"/>
      <c r="F80" s="35" t="s">
        <v>17</v>
      </c>
      <c r="G80" s="55" t="s">
        <v>46</v>
      </c>
      <c r="H80" s="64">
        <v>8668427</v>
      </c>
    </row>
    <row r="81" spans="1:8" x14ac:dyDescent="0.25">
      <c r="A81" s="10"/>
      <c r="B81" s="11"/>
      <c r="C81" s="11"/>
      <c r="D81" s="11"/>
      <c r="E81" s="11"/>
      <c r="F81" s="12" t="s">
        <v>48</v>
      </c>
      <c r="G81" s="55" t="s">
        <v>50</v>
      </c>
      <c r="H81" s="72">
        <v>24566</v>
      </c>
    </row>
    <row r="82" spans="1:8" x14ac:dyDescent="0.25">
      <c r="A82" s="10"/>
      <c r="B82" s="11"/>
      <c r="C82" s="11"/>
      <c r="D82" s="11"/>
      <c r="E82" s="11"/>
      <c r="F82" s="35" t="s">
        <v>18</v>
      </c>
      <c r="G82" s="71"/>
      <c r="H82" s="64">
        <f>SUM(H78:H81)</f>
        <v>16947058</v>
      </c>
    </row>
    <row r="83" spans="1:8" ht="13.8" thickBot="1" x14ac:dyDescent="0.3">
      <c r="A83" s="13"/>
      <c r="B83" s="14"/>
      <c r="C83" s="14"/>
      <c r="D83" s="14"/>
      <c r="E83" s="14"/>
      <c r="F83" s="39" t="s">
        <v>19</v>
      </c>
      <c r="G83" s="73" t="s">
        <v>49</v>
      </c>
      <c r="H83" s="66">
        <v>11623765</v>
      </c>
    </row>
    <row r="84" spans="1:8" ht="13.8" thickBot="1" x14ac:dyDescent="0.3"/>
    <row r="85" spans="1:8" x14ac:dyDescent="0.25">
      <c r="A85" s="24" t="s">
        <v>15</v>
      </c>
      <c r="B85" s="36"/>
      <c r="C85" s="36"/>
      <c r="D85" s="36" t="s">
        <v>63</v>
      </c>
      <c r="E85" s="9"/>
      <c r="F85" s="26"/>
      <c r="G85" s="26"/>
      <c r="H85" s="63"/>
    </row>
    <row r="86" spans="1:8" x14ac:dyDescent="0.25">
      <c r="A86" s="10"/>
      <c r="B86" s="11"/>
      <c r="C86" s="11"/>
      <c r="D86" s="11"/>
      <c r="E86" s="11"/>
      <c r="F86" s="21"/>
      <c r="G86" s="21"/>
      <c r="H86" s="64"/>
    </row>
    <row r="87" spans="1:8" x14ac:dyDescent="0.25">
      <c r="A87" s="75" t="s">
        <v>66</v>
      </c>
      <c r="B87" s="38"/>
      <c r="C87" s="38"/>
      <c r="D87" s="11"/>
      <c r="E87" s="11"/>
      <c r="F87" s="21"/>
      <c r="G87" s="21"/>
      <c r="H87" s="64"/>
    </row>
    <row r="88" spans="1:8" x14ac:dyDescent="0.25">
      <c r="A88" s="51" t="s">
        <v>10</v>
      </c>
      <c r="B88" s="76"/>
      <c r="C88" s="76"/>
      <c r="D88" s="76"/>
      <c r="E88" s="76"/>
      <c r="F88" s="76"/>
      <c r="G88" s="11"/>
      <c r="H88" s="64"/>
    </row>
    <row r="89" spans="1:8" x14ac:dyDescent="0.25">
      <c r="A89" s="10"/>
      <c r="B89" s="11"/>
      <c r="C89" s="11"/>
      <c r="D89" s="11"/>
      <c r="E89" s="11"/>
      <c r="F89" s="21"/>
      <c r="G89" s="21"/>
      <c r="H89" s="64"/>
    </row>
    <row r="90" spans="1:8" x14ac:dyDescent="0.25">
      <c r="A90" s="30">
        <f>(H93-H95-H96+H94+H97)/H98</f>
        <v>1.5878113502810836</v>
      </c>
      <c r="B90" s="69"/>
      <c r="C90" s="5"/>
      <c r="D90" s="11"/>
      <c r="E90" s="11"/>
      <c r="F90" s="12" t="s">
        <v>3</v>
      </c>
      <c r="G90" s="55" t="s">
        <v>37</v>
      </c>
      <c r="H90" s="64">
        <v>7178908</v>
      </c>
    </row>
    <row r="91" spans="1:8" x14ac:dyDescent="0.25">
      <c r="A91" s="10"/>
      <c r="B91" s="11"/>
      <c r="C91" s="11"/>
      <c r="D91" s="11"/>
      <c r="E91" s="11"/>
      <c r="F91" s="35" t="s">
        <v>16</v>
      </c>
      <c r="G91" s="55" t="s">
        <v>36</v>
      </c>
      <c r="H91" s="64">
        <v>5365629</v>
      </c>
    </row>
    <row r="92" spans="1:8" x14ac:dyDescent="0.25">
      <c r="A92" s="10"/>
      <c r="B92" s="11"/>
      <c r="C92" s="11"/>
      <c r="D92" s="11"/>
      <c r="E92" s="11"/>
      <c r="F92" s="35" t="s">
        <v>17</v>
      </c>
      <c r="G92" s="57" t="s">
        <v>46</v>
      </c>
      <c r="H92" s="64">
        <v>8668427</v>
      </c>
    </row>
    <row r="93" spans="1:8" x14ac:dyDescent="0.25">
      <c r="A93" s="10"/>
      <c r="B93" s="11"/>
      <c r="C93" s="11"/>
      <c r="D93" s="11"/>
      <c r="E93" s="11"/>
      <c r="F93" s="56" t="s">
        <v>18</v>
      </c>
      <c r="G93" s="57"/>
      <c r="H93" s="79">
        <f>SUM(H90:H92)</f>
        <v>21212964</v>
      </c>
    </row>
    <row r="94" spans="1:8" x14ac:dyDescent="0.25">
      <c r="A94" s="11"/>
      <c r="B94" s="11"/>
      <c r="C94" s="11"/>
      <c r="D94" s="11"/>
      <c r="E94" s="11"/>
      <c r="F94" s="56" t="s">
        <v>53</v>
      </c>
      <c r="G94" s="55" t="s">
        <v>40</v>
      </c>
      <c r="H94" s="68">
        <v>24566</v>
      </c>
    </row>
    <row r="95" spans="1:8" x14ac:dyDescent="0.25">
      <c r="A95" s="78"/>
      <c r="B95" s="11"/>
      <c r="C95" s="11"/>
      <c r="D95" s="11"/>
      <c r="E95" s="11"/>
      <c r="F95" s="56" t="s">
        <v>58</v>
      </c>
      <c r="G95" s="55" t="s">
        <v>52</v>
      </c>
      <c r="H95" s="68">
        <v>134169</v>
      </c>
    </row>
    <row r="96" spans="1:8" x14ac:dyDescent="0.25">
      <c r="A96" s="10"/>
      <c r="B96" s="11"/>
      <c r="C96" s="11"/>
      <c r="D96" s="11"/>
      <c r="E96" s="11"/>
      <c r="F96" s="56" t="s">
        <v>61</v>
      </c>
      <c r="G96" s="55" t="s">
        <v>62</v>
      </c>
      <c r="H96" s="68">
        <v>2592577</v>
      </c>
    </row>
    <row r="97" spans="1:8" x14ac:dyDescent="0.25">
      <c r="A97" s="10"/>
      <c r="B97" s="11"/>
      <c r="C97" s="11"/>
      <c r="D97" s="11"/>
      <c r="E97" s="11"/>
      <c r="F97" s="56" t="s">
        <v>64</v>
      </c>
      <c r="G97" s="55" t="s">
        <v>65</v>
      </c>
      <c r="H97" s="68">
        <v>-54438</v>
      </c>
    </row>
    <row r="98" spans="1:8" ht="13.8" thickBot="1" x14ac:dyDescent="0.3">
      <c r="A98" s="13"/>
      <c r="B98" s="14"/>
      <c r="C98" s="14"/>
      <c r="D98" s="14"/>
      <c r="E98" s="14"/>
      <c r="F98" s="39" t="s">
        <v>19</v>
      </c>
      <c r="G98" s="74" t="s">
        <v>49</v>
      </c>
      <c r="H98" s="66">
        <v>11623765</v>
      </c>
    </row>
  </sheetData>
  <mergeCells count="3">
    <mergeCell ref="A12:D12"/>
    <mergeCell ref="A48:F48"/>
    <mergeCell ref="A88:F8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workbookViewId="0">
      <selection activeCell="A71" sqref="A71"/>
    </sheetView>
  </sheetViews>
  <sheetFormatPr defaultRowHeight="13.2" x14ac:dyDescent="0.25"/>
  <cols>
    <col min="6" max="6" width="20.88671875" customWidth="1"/>
    <col min="7" max="7" width="13.109375" customWidth="1"/>
    <col min="8" max="8" width="13.109375" style="62" customWidth="1"/>
  </cols>
  <sheetData>
    <row r="1" spans="1:8" x14ac:dyDescent="0.25">
      <c r="A1" s="2" t="s">
        <v>32</v>
      </c>
    </row>
    <row r="2" spans="1:8" x14ac:dyDescent="0.25">
      <c r="A2" s="2" t="s">
        <v>33</v>
      </c>
    </row>
    <row r="3" spans="1:8" ht="13.8" thickBot="1" x14ac:dyDescent="0.3">
      <c r="A3" s="2" t="s">
        <v>34</v>
      </c>
    </row>
    <row r="4" spans="1:8" ht="13.8" thickBot="1" x14ac:dyDescent="0.3">
      <c r="D4" s="86">
        <v>2019</v>
      </c>
      <c r="E4" s="85"/>
      <c r="F4" s="85"/>
      <c r="G4" s="85"/>
      <c r="H4" s="87"/>
    </row>
    <row r="5" spans="1:8" x14ac:dyDescent="0.25">
      <c r="A5" s="2" t="s">
        <v>35</v>
      </c>
    </row>
    <row r="6" spans="1:8" ht="13.8" thickBot="1" x14ac:dyDescent="0.3"/>
    <row r="7" spans="1:8" x14ac:dyDescent="0.25">
      <c r="A7" s="58" t="s">
        <v>0</v>
      </c>
      <c r="B7" s="25"/>
      <c r="C7" s="25"/>
      <c r="D7" s="25"/>
      <c r="E7" s="9"/>
      <c r="F7" s="26"/>
      <c r="G7" s="26"/>
      <c r="H7" s="63"/>
    </row>
    <row r="8" spans="1:8" x14ac:dyDescent="0.25">
      <c r="A8" s="27"/>
      <c r="B8" s="5"/>
      <c r="C8" s="5"/>
      <c r="D8" s="5"/>
      <c r="E8" s="11"/>
      <c r="F8" s="21"/>
      <c r="G8" s="21"/>
      <c r="H8" s="64"/>
    </row>
    <row r="9" spans="1:8" x14ac:dyDescent="0.25">
      <c r="A9" s="10"/>
      <c r="B9" s="11"/>
      <c r="C9" s="11"/>
      <c r="D9" s="11"/>
      <c r="E9" s="11"/>
      <c r="F9" s="21"/>
      <c r="G9" s="21"/>
      <c r="H9" s="64"/>
    </row>
    <row r="10" spans="1:8" x14ac:dyDescent="0.25">
      <c r="A10" s="10"/>
      <c r="B10" s="11"/>
      <c r="C10" s="22" t="s">
        <v>1</v>
      </c>
      <c r="D10" s="11"/>
      <c r="E10" s="11"/>
      <c r="G10" s="19" t="s">
        <v>2</v>
      </c>
      <c r="H10" s="64"/>
    </row>
    <row r="11" spans="1:8" x14ac:dyDescent="0.25">
      <c r="A11" s="50" t="s">
        <v>3</v>
      </c>
      <c r="B11" s="3" t="s">
        <v>4</v>
      </c>
      <c r="C11" s="4" t="s">
        <v>5</v>
      </c>
      <c r="D11" s="4"/>
      <c r="E11" s="11"/>
      <c r="F11" s="11" t="s">
        <v>3</v>
      </c>
      <c r="G11" s="54" t="s">
        <v>37</v>
      </c>
      <c r="H11" s="64">
        <v>6737133</v>
      </c>
    </row>
    <row r="12" spans="1:8" x14ac:dyDescent="0.25">
      <c r="A12" s="52" t="s">
        <v>7</v>
      </c>
      <c r="B12" s="53"/>
      <c r="C12" s="53"/>
      <c r="D12" s="53"/>
      <c r="E12" s="11"/>
      <c r="F12" s="19" t="s">
        <v>26</v>
      </c>
      <c r="G12" s="3" t="s">
        <v>36</v>
      </c>
      <c r="H12" s="65">
        <v>5598697</v>
      </c>
    </row>
    <row r="13" spans="1:8" x14ac:dyDescent="0.25">
      <c r="A13" s="10"/>
      <c r="B13" s="11"/>
      <c r="C13" s="11"/>
      <c r="D13" s="11"/>
      <c r="E13" s="11"/>
      <c r="F13" s="11" t="s">
        <v>8</v>
      </c>
      <c r="G13" s="11"/>
      <c r="H13" s="64">
        <f>SUM(H11:H12)</f>
        <v>12335830</v>
      </c>
    </row>
    <row r="14" spans="1:8" x14ac:dyDescent="0.25">
      <c r="A14" s="10"/>
      <c r="B14" s="11"/>
      <c r="C14" s="11"/>
      <c r="D14" s="11"/>
      <c r="E14" s="11"/>
      <c r="F14" s="11"/>
      <c r="G14" s="11"/>
      <c r="H14" s="64"/>
    </row>
    <row r="15" spans="1:8" x14ac:dyDescent="0.25">
      <c r="A15" s="28">
        <f>H13</f>
        <v>12335830</v>
      </c>
      <c r="B15" s="5"/>
      <c r="C15" s="5"/>
      <c r="D15" s="22"/>
      <c r="E15" s="11"/>
      <c r="F15" s="23"/>
      <c r="G15" s="23"/>
      <c r="H15" s="64"/>
    </row>
    <row r="16" spans="1:8" x14ac:dyDescent="0.25">
      <c r="A16" s="29">
        <f>H12</f>
        <v>5598697</v>
      </c>
      <c r="B16" s="5"/>
      <c r="C16" s="5"/>
      <c r="D16" s="11"/>
      <c r="E16" s="11"/>
      <c r="F16" s="11"/>
      <c r="G16" s="11"/>
      <c r="H16" s="64"/>
    </row>
    <row r="17" spans="1:8" x14ac:dyDescent="0.25">
      <c r="A17" s="10"/>
      <c r="B17" s="11"/>
      <c r="C17" s="11"/>
      <c r="D17" s="11"/>
      <c r="E17" s="11"/>
      <c r="F17" s="11"/>
      <c r="G17" s="11"/>
      <c r="H17" s="64"/>
    </row>
    <row r="18" spans="1:8" x14ac:dyDescent="0.25">
      <c r="A18" s="48">
        <f>A15/A16</f>
        <v>2.2033394555911849</v>
      </c>
      <c r="B18" s="6"/>
      <c r="C18" s="6"/>
      <c r="D18" s="11"/>
      <c r="E18" s="11"/>
      <c r="F18" s="11"/>
      <c r="G18" s="11"/>
      <c r="H18" s="64"/>
    </row>
    <row r="19" spans="1:8" ht="13.8" thickBot="1" x14ac:dyDescent="0.3">
      <c r="A19" s="46"/>
      <c r="B19" s="47"/>
      <c r="C19" s="47"/>
      <c r="D19" s="14"/>
      <c r="E19" s="14"/>
      <c r="F19" s="14"/>
      <c r="G19" s="14"/>
      <c r="H19" s="66"/>
    </row>
    <row r="20" spans="1:8" ht="13.8" thickBot="1" x14ac:dyDescent="0.3">
      <c r="A20" s="11"/>
      <c r="B20" s="11"/>
      <c r="C20" s="11"/>
      <c r="D20" s="11"/>
      <c r="E20" s="11"/>
      <c r="F20" s="11"/>
      <c r="G20" s="11"/>
      <c r="H20" s="67"/>
    </row>
    <row r="21" spans="1:8" x14ac:dyDescent="0.25">
      <c r="A21" s="58" t="s">
        <v>42</v>
      </c>
      <c r="B21" s="31"/>
      <c r="C21" s="31"/>
      <c r="D21" s="9"/>
      <c r="E21" s="9"/>
      <c r="F21" s="26"/>
      <c r="G21" s="26"/>
      <c r="H21" s="63"/>
    </row>
    <row r="22" spans="1:8" x14ac:dyDescent="0.25">
      <c r="A22" s="27"/>
      <c r="B22" s="11"/>
      <c r="C22" s="11"/>
      <c r="D22" s="11"/>
      <c r="E22" s="11"/>
      <c r="G22" s="19" t="s">
        <v>2</v>
      </c>
      <c r="H22" s="64"/>
    </row>
    <row r="23" spans="1:8" x14ac:dyDescent="0.25">
      <c r="A23" s="32" t="s">
        <v>11</v>
      </c>
      <c r="B23" s="5"/>
      <c r="C23" s="5"/>
      <c r="D23" s="11"/>
      <c r="E23" s="11"/>
      <c r="F23" s="11" t="s">
        <v>12</v>
      </c>
      <c r="G23" s="22" t="s">
        <v>44</v>
      </c>
      <c r="H23" s="68">
        <v>144438079</v>
      </c>
    </row>
    <row r="24" spans="1:8" x14ac:dyDescent="0.25">
      <c r="A24" s="33" t="s">
        <v>13</v>
      </c>
      <c r="B24" s="5"/>
      <c r="C24" s="5"/>
      <c r="D24" s="11"/>
      <c r="E24" s="11"/>
      <c r="F24" s="11" t="s">
        <v>14</v>
      </c>
      <c r="G24" s="22" t="s">
        <v>43</v>
      </c>
      <c r="H24" s="68">
        <v>307255472</v>
      </c>
    </row>
    <row r="25" spans="1:8" x14ac:dyDescent="0.25">
      <c r="A25" s="10"/>
      <c r="B25" s="11"/>
      <c r="C25" s="11"/>
      <c r="D25" s="11"/>
      <c r="E25" s="11"/>
      <c r="F25" s="11"/>
      <c r="G25" s="11"/>
      <c r="H25" s="64"/>
    </row>
    <row r="26" spans="1:8" x14ac:dyDescent="0.25">
      <c r="A26" s="28">
        <f>H23</f>
        <v>144438079</v>
      </c>
      <c r="B26" s="5"/>
      <c r="C26" s="5"/>
      <c r="D26" s="11"/>
      <c r="E26" s="11"/>
      <c r="F26" s="11"/>
      <c r="G26" s="11"/>
      <c r="H26" s="64"/>
    </row>
    <row r="27" spans="1:8" x14ac:dyDescent="0.25">
      <c r="A27" s="29">
        <f>H24</f>
        <v>307255472</v>
      </c>
      <c r="B27" s="5"/>
      <c r="C27" s="5"/>
      <c r="D27" s="11"/>
      <c r="E27" s="11"/>
      <c r="F27" s="11"/>
      <c r="G27" s="11"/>
      <c r="H27" s="64"/>
    </row>
    <row r="28" spans="1:8" x14ac:dyDescent="0.25">
      <c r="A28" s="10"/>
      <c r="B28" s="11"/>
      <c r="C28" s="11"/>
      <c r="D28" s="11"/>
      <c r="E28" s="11"/>
      <c r="F28" s="21"/>
      <c r="G28" s="21"/>
      <c r="H28" s="64"/>
    </row>
    <row r="29" spans="1:8" x14ac:dyDescent="0.25">
      <c r="A29" s="49">
        <f>A26/A27</f>
        <v>0.47009115268091956</v>
      </c>
      <c r="B29" s="6"/>
      <c r="C29" s="6"/>
      <c r="D29" s="11"/>
      <c r="E29" s="11"/>
      <c r="F29" s="11"/>
      <c r="G29" s="11"/>
      <c r="H29" s="64"/>
    </row>
    <row r="30" spans="1:8" x14ac:dyDescent="0.25">
      <c r="A30" s="30"/>
      <c r="B30" s="6"/>
      <c r="C30" s="6"/>
      <c r="D30" s="11"/>
      <c r="E30" s="11"/>
      <c r="F30" s="11"/>
      <c r="G30" s="11"/>
      <c r="H30" s="64"/>
    </row>
    <row r="31" spans="1:8" ht="13.8" thickBot="1" x14ac:dyDescent="0.3">
      <c r="A31" s="13"/>
      <c r="B31" s="14"/>
      <c r="C31" s="14"/>
      <c r="D31" s="14"/>
      <c r="E31" s="14"/>
      <c r="F31" s="14"/>
      <c r="G31" s="14"/>
      <c r="H31" s="66"/>
    </row>
    <row r="32" spans="1:8" ht="13.8" thickBot="1" x14ac:dyDescent="0.3">
      <c r="A32" s="7"/>
    </row>
    <row r="33" spans="1:8" x14ac:dyDescent="0.25">
      <c r="A33" s="24" t="s">
        <v>15</v>
      </c>
      <c r="B33" s="31"/>
      <c r="C33" s="31"/>
      <c r="D33" s="25" t="s">
        <v>45</v>
      </c>
      <c r="E33" s="9"/>
      <c r="F33" s="26"/>
      <c r="G33" s="26"/>
      <c r="H33" s="63"/>
    </row>
    <row r="34" spans="1:8" x14ac:dyDescent="0.25">
      <c r="A34" s="34"/>
      <c r="B34" s="11"/>
      <c r="C34" s="11"/>
      <c r="D34" s="11"/>
      <c r="E34" s="11"/>
      <c r="F34" s="21"/>
      <c r="G34" s="21"/>
      <c r="H34" s="64"/>
    </row>
    <row r="35" spans="1:8" x14ac:dyDescent="0.25">
      <c r="A35" s="10"/>
      <c r="B35" s="11"/>
      <c r="C35" s="11"/>
      <c r="D35" s="11"/>
      <c r="E35" s="11"/>
      <c r="F35" s="21"/>
      <c r="G35" s="21"/>
      <c r="H35" s="64"/>
    </row>
    <row r="36" spans="1:8" x14ac:dyDescent="0.25">
      <c r="A36" s="10"/>
      <c r="B36" s="11"/>
      <c r="C36" s="11"/>
      <c r="D36" s="11"/>
      <c r="E36" s="11"/>
      <c r="F36" s="21"/>
      <c r="G36" s="21"/>
      <c r="H36" s="64"/>
    </row>
    <row r="37" spans="1:8" x14ac:dyDescent="0.25">
      <c r="A37" s="10"/>
      <c r="B37" s="11"/>
      <c r="C37" s="11"/>
      <c r="D37" s="11"/>
      <c r="E37" s="11"/>
      <c r="F37" s="60"/>
      <c r="G37" s="61" t="s">
        <v>2</v>
      </c>
      <c r="H37" s="64"/>
    </row>
    <row r="38" spans="1:8" x14ac:dyDescent="0.25">
      <c r="A38" s="59" t="s">
        <v>31</v>
      </c>
      <c r="B38" s="15"/>
      <c r="C38" s="15"/>
      <c r="D38" s="11"/>
      <c r="E38" s="11"/>
      <c r="F38" s="35" t="s">
        <v>6</v>
      </c>
      <c r="G38" s="12" t="s">
        <v>37</v>
      </c>
      <c r="H38" s="64">
        <v>6737133</v>
      </c>
    </row>
    <row r="39" spans="1:8" x14ac:dyDescent="0.25">
      <c r="A39" s="33" t="s">
        <v>10</v>
      </c>
      <c r="B39" s="5"/>
      <c r="C39" s="5"/>
      <c r="D39" s="11"/>
      <c r="E39" s="11"/>
      <c r="F39" s="35" t="s">
        <v>16</v>
      </c>
      <c r="G39" s="12" t="s">
        <v>36</v>
      </c>
      <c r="H39" s="64">
        <v>5598697</v>
      </c>
    </row>
    <row r="40" spans="1:8" x14ac:dyDescent="0.25">
      <c r="A40" s="10"/>
      <c r="B40" s="11"/>
      <c r="C40" s="11"/>
      <c r="D40" s="11"/>
      <c r="E40" s="11"/>
      <c r="F40" s="35" t="s">
        <v>17</v>
      </c>
      <c r="G40" s="56" t="s">
        <v>46</v>
      </c>
      <c r="H40" s="65">
        <v>8994854</v>
      </c>
    </row>
    <row r="41" spans="1:8" x14ac:dyDescent="0.25">
      <c r="A41" s="30">
        <f>H41/H42</f>
        <v>1.7364570866261599</v>
      </c>
      <c r="B41" s="70"/>
      <c r="C41" s="5"/>
      <c r="D41" s="11"/>
      <c r="E41" s="11"/>
      <c r="F41" s="35" t="s">
        <v>18</v>
      </c>
      <c r="G41" s="35"/>
      <c r="H41" s="64">
        <f>SUM(H38:H40)</f>
        <v>21330684</v>
      </c>
    </row>
    <row r="42" spans="1:8" x14ac:dyDescent="0.25">
      <c r="A42" s="10"/>
      <c r="B42" s="11"/>
      <c r="C42" s="11"/>
      <c r="D42" s="11"/>
      <c r="E42" s="11"/>
      <c r="F42" s="35" t="s">
        <v>19</v>
      </c>
      <c r="G42" s="56" t="s">
        <v>49</v>
      </c>
      <c r="H42" s="64">
        <v>12284026</v>
      </c>
    </row>
    <row r="43" spans="1:8" ht="13.8" thickBot="1" x14ac:dyDescent="0.3">
      <c r="A43" s="13"/>
      <c r="B43" s="14"/>
      <c r="C43" s="14"/>
      <c r="D43" s="14"/>
      <c r="E43" s="14"/>
      <c r="F43" s="14"/>
      <c r="G43" s="14"/>
      <c r="H43" s="66"/>
    </row>
    <row r="44" spans="1:8" ht="13.8" thickBot="1" x14ac:dyDescent="0.3"/>
    <row r="45" spans="1:8" x14ac:dyDescent="0.25">
      <c r="A45" s="24" t="s">
        <v>20</v>
      </c>
      <c r="B45" s="36"/>
      <c r="C45" s="36"/>
      <c r="D45" s="36" t="s">
        <v>51</v>
      </c>
      <c r="E45" s="9"/>
      <c r="F45" s="26"/>
      <c r="G45" s="26"/>
      <c r="H45" s="63"/>
    </row>
    <row r="46" spans="1:8" x14ac:dyDescent="0.25">
      <c r="A46" s="10"/>
      <c r="B46" s="11"/>
      <c r="C46" s="11"/>
      <c r="D46" s="11"/>
      <c r="E46" s="11"/>
      <c r="F46" s="21"/>
      <c r="G46" s="21"/>
      <c r="H46" s="64"/>
    </row>
    <row r="47" spans="1:8" x14ac:dyDescent="0.25">
      <c r="A47" s="75" t="s">
        <v>59</v>
      </c>
      <c r="B47" s="38"/>
      <c r="C47" s="38"/>
      <c r="D47" s="11"/>
      <c r="E47" s="11"/>
      <c r="F47" s="21"/>
      <c r="G47" s="21"/>
      <c r="H47" s="64"/>
    </row>
    <row r="48" spans="1:8" x14ac:dyDescent="0.25">
      <c r="A48" s="51" t="s">
        <v>10</v>
      </c>
      <c r="B48" s="76"/>
      <c r="C48" s="76"/>
      <c r="D48" s="76"/>
      <c r="E48" s="76"/>
      <c r="F48" s="76"/>
      <c r="G48" s="11"/>
      <c r="H48" s="64"/>
    </row>
    <row r="49" spans="1:9" x14ac:dyDescent="0.25">
      <c r="A49" s="10"/>
      <c r="B49" s="11"/>
      <c r="C49" s="11"/>
      <c r="D49" s="11"/>
      <c r="E49" s="11"/>
      <c r="F49" s="21"/>
      <c r="G49" s="21"/>
      <c r="H49" s="64"/>
    </row>
    <row r="50" spans="1:9" x14ac:dyDescent="0.25">
      <c r="A50" s="30">
        <f>(H54+A56)/H60</f>
        <v>1.3567745623462535</v>
      </c>
      <c r="B50" s="69"/>
      <c r="C50" s="5"/>
      <c r="D50" s="11"/>
      <c r="E50" s="11"/>
      <c r="F50" s="35" t="s">
        <v>9</v>
      </c>
      <c r="G50" s="55" t="s">
        <v>39</v>
      </c>
      <c r="H50" s="64">
        <v>94345</v>
      </c>
    </row>
    <row r="51" spans="1:9" x14ac:dyDescent="0.25">
      <c r="A51" s="10"/>
      <c r="B51" s="11"/>
      <c r="C51" s="11"/>
      <c r="D51" s="11"/>
      <c r="E51" s="11"/>
      <c r="F51" s="35" t="s">
        <v>16</v>
      </c>
      <c r="G51" s="55" t="s">
        <v>36</v>
      </c>
      <c r="H51" s="64">
        <v>5598697</v>
      </c>
    </row>
    <row r="52" spans="1:9" x14ac:dyDescent="0.25">
      <c r="A52" s="10"/>
      <c r="B52" s="11"/>
      <c r="C52" s="11"/>
      <c r="D52" s="11"/>
      <c r="E52" s="11"/>
      <c r="F52" s="35" t="s">
        <v>17</v>
      </c>
      <c r="G52" s="57" t="s">
        <v>46</v>
      </c>
      <c r="H52" s="64">
        <v>8994854</v>
      </c>
    </row>
    <row r="53" spans="1:9" x14ac:dyDescent="0.25">
      <c r="A53" s="10"/>
      <c r="B53" s="11"/>
      <c r="C53" s="11"/>
      <c r="D53" s="11"/>
      <c r="E53" s="11"/>
      <c r="F53" s="35" t="s">
        <v>22</v>
      </c>
      <c r="G53" s="57" t="s">
        <v>54</v>
      </c>
      <c r="H53" s="72">
        <v>1690128</v>
      </c>
    </row>
    <row r="54" spans="1:9" x14ac:dyDescent="0.25">
      <c r="A54" s="10"/>
      <c r="B54" s="11"/>
      <c r="C54" s="11"/>
      <c r="D54" s="11"/>
      <c r="E54" s="11"/>
      <c r="F54" s="56" t="s">
        <v>18</v>
      </c>
      <c r="G54" s="57"/>
      <c r="H54" s="79">
        <f>SUM(H50:H53)</f>
        <v>16378024</v>
      </c>
    </row>
    <row r="55" spans="1:9" x14ac:dyDescent="0.25">
      <c r="A55" s="77" t="s">
        <v>60</v>
      </c>
      <c r="B55" s="19"/>
      <c r="C55" s="11"/>
      <c r="D55" s="11"/>
      <c r="E55" s="11"/>
      <c r="F55" s="12"/>
      <c r="G55" s="55"/>
      <c r="H55" s="68"/>
      <c r="I55" s="1"/>
    </row>
    <row r="56" spans="1:9" x14ac:dyDescent="0.25">
      <c r="A56" s="78">
        <f>(H59+H57+H56)-H58</f>
        <v>288630</v>
      </c>
      <c r="B56" s="11"/>
      <c r="C56" s="11"/>
      <c r="D56" s="11"/>
      <c r="E56" s="11"/>
      <c r="F56" s="56" t="s">
        <v>58</v>
      </c>
      <c r="G56" s="55" t="s">
        <v>52</v>
      </c>
      <c r="H56" s="68">
        <v>132636</v>
      </c>
      <c r="I56" s="1"/>
    </row>
    <row r="57" spans="1:9" x14ac:dyDescent="0.25">
      <c r="A57" s="10"/>
      <c r="B57" s="11"/>
      <c r="C57" s="11"/>
      <c r="D57" s="11"/>
      <c r="E57" s="11"/>
      <c r="F57" s="56" t="s">
        <v>61</v>
      </c>
      <c r="G57" s="55" t="s">
        <v>62</v>
      </c>
      <c r="H57" s="68">
        <v>4692998</v>
      </c>
      <c r="I57" s="1"/>
    </row>
    <row r="58" spans="1:9" x14ac:dyDescent="0.25">
      <c r="A58" s="10"/>
      <c r="B58" s="11"/>
      <c r="C58" s="11"/>
      <c r="D58" s="11"/>
      <c r="E58" s="11"/>
      <c r="F58" s="56" t="s">
        <v>55</v>
      </c>
      <c r="G58" s="55" t="s">
        <v>68</v>
      </c>
      <c r="H58" s="68">
        <v>76450403</v>
      </c>
      <c r="I58" s="1"/>
    </row>
    <row r="59" spans="1:9" x14ac:dyDescent="0.25">
      <c r="A59" s="10"/>
      <c r="B59" s="11"/>
      <c r="C59" s="11"/>
      <c r="D59" s="11"/>
      <c r="E59" s="11"/>
      <c r="F59" s="56" t="s">
        <v>55</v>
      </c>
      <c r="G59" s="55" t="s">
        <v>67</v>
      </c>
      <c r="H59" s="68">
        <v>71913399</v>
      </c>
      <c r="I59" s="1"/>
    </row>
    <row r="60" spans="1:9" ht="13.8" thickBot="1" x14ac:dyDescent="0.3">
      <c r="A60" s="13"/>
      <c r="B60" s="14"/>
      <c r="C60" s="14"/>
      <c r="D60" s="14"/>
      <c r="E60" s="14"/>
      <c r="F60" s="39" t="s">
        <v>19</v>
      </c>
      <c r="G60" s="74" t="s">
        <v>49</v>
      </c>
      <c r="H60" s="66">
        <v>12284026</v>
      </c>
    </row>
    <row r="61" spans="1:9" ht="13.8" thickBot="1" x14ac:dyDescent="0.3"/>
    <row r="62" spans="1:9" x14ac:dyDescent="0.25">
      <c r="A62" s="8" t="s">
        <v>23</v>
      </c>
      <c r="B62" s="9"/>
      <c r="C62" s="9"/>
      <c r="D62" s="9"/>
      <c r="E62" s="9"/>
      <c r="F62" s="26"/>
      <c r="G62" s="26"/>
      <c r="H62" s="63"/>
    </row>
    <row r="63" spans="1:9" x14ac:dyDescent="0.25">
      <c r="A63" s="40"/>
      <c r="B63" s="41"/>
      <c r="C63" s="41"/>
      <c r="D63" s="41"/>
      <c r="E63" s="41"/>
      <c r="F63" s="21"/>
      <c r="G63" s="21"/>
      <c r="H63" s="64"/>
    </row>
    <row r="64" spans="1:9" x14ac:dyDescent="0.25">
      <c r="A64" s="40"/>
      <c r="B64" s="41"/>
      <c r="C64" s="41"/>
      <c r="D64" s="42" t="s">
        <v>1</v>
      </c>
      <c r="E64" s="11"/>
      <c r="F64" s="11"/>
      <c r="G64" s="19" t="s">
        <v>2</v>
      </c>
      <c r="H64" s="64"/>
    </row>
    <row r="65" spans="1:8" x14ac:dyDescent="0.25">
      <c r="A65" s="43" t="s">
        <v>24</v>
      </c>
      <c r="B65" s="17" t="s">
        <v>25</v>
      </c>
      <c r="C65" s="16"/>
      <c r="D65" s="18" t="s">
        <v>5</v>
      </c>
      <c r="E65" s="11"/>
      <c r="F65" s="35" t="s">
        <v>9</v>
      </c>
      <c r="G65" s="55" t="s">
        <v>39</v>
      </c>
      <c r="H65" s="64">
        <v>94345</v>
      </c>
    </row>
    <row r="66" spans="1:8" x14ac:dyDescent="0.25">
      <c r="A66" s="10"/>
      <c r="B66" s="11" t="s">
        <v>26</v>
      </c>
      <c r="C66" s="11"/>
      <c r="D66" s="11"/>
      <c r="E66" s="11"/>
      <c r="F66" s="35" t="s">
        <v>27</v>
      </c>
      <c r="G66" s="55" t="s">
        <v>36</v>
      </c>
      <c r="H66" s="64">
        <v>5598697</v>
      </c>
    </row>
    <row r="67" spans="1:8" x14ac:dyDescent="0.25">
      <c r="A67" s="10"/>
      <c r="B67" s="11"/>
      <c r="C67" s="11"/>
      <c r="D67" s="11"/>
      <c r="E67" s="11"/>
      <c r="F67" s="56" t="s">
        <v>41</v>
      </c>
      <c r="G67" s="57" t="s">
        <v>50</v>
      </c>
      <c r="H67" s="68">
        <v>271163</v>
      </c>
    </row>
    <row r="68" spans="1:8" x14ac:dyDescent="0.25">
      <c r="A68" s="44">
        <f>H68</f>
        <v>5964205</v>
      </c>
      <c r="B68" s="5"/>
      <c r="C68" s="5"/>
      <c r="D68" s="11"/>
      <c r="E68" s="11"/>
      <c r="F68" s="35" t="s">
        <v>28</v>
      </c>
      <c r="G68" s="35"/>
      <c r="H68" s="64">
        <f>SUM(H65:H67)</f>
        <v>5964205</v>
      </c>
    </row>
    <row r="69" spans="1:8" x14ac:dyDescent="0.25">
      <c r="A69" s="29">
        <f>H66</f>
        <v>5598697</v>
      </c>
      <c r="B69" s="5"/>
      <c r="C69" s="5"/>
      <c r="D69" s="11"/>
      <c r="E69" s="11"/>
      <c r="F69" s="11"/>
      <c r="G69" s="11"/>
      <c r="H69" s="64"/>
    </row>
    <row r="70" spans="1:8" x14ac:dyDescent="0.25">
      <c r="A70" s="10"/>
      <c r="B70" s="11"/>
      <c r="C70" s="11"/>
      <c r="D70" s="11"/>
      <c r="E70" s="11"/>
      <c r="F70" s="11"/>
      <c r="G70" s="11"/>
      <c r="H70" s="64"/>
    </row>
    <row r="71" spans="1:8" ht="13.8" thickBot="1" x14ac:dyDescent="0.3">
      <c r="A71" s="89">
        <f>A68/A69</f>
        <v>1.0652844760129008</v>
      </c>
      <c r="B71" s="45"/>
      <c r="C71" s="45"/>
      <c r="D71" s="14"/>
      <c r="E71" s="14"/>
      <c r="F71" s="14"/>
      <c r="G71" s="14"/>
      <c r="H71" s="66"/>
    </row>
    <row r="72" spans="1:8" ht="13.8" thickBot="1" x14ac:dyDescent="0.3"/>
    <row r="73" spans="1:8" x14ac:dyDescent="0.25">
      <c r="A73" s="24" t="s">
        <v>47</v>
      </c>
      <c r="B73" s="36"/>
      <c r="C73" s="36"/>
      <c r="D73" s="36"/>
      <c r="E73" s="9"/>
      <c r="F73" s="26"/>
      <c r="G73" s="26"/>
      <c r="H73" s="63"/>
    </row>
    <row r="74" spans="1:8" x14ac:dyDescent="0.25">
      <c r="A74" s="10"/>
      <c r="B74" s="11"/>
      <c r="C74" s="11"/>
      <c r="D74" s="11"/>
      <c r="E74" s="11"/>
      <c r="F74" s="21"/>
      <c r="G74" s="21"/>
      <c r="H74" s="64"/>
    </row>
    <row r="75" spans="1:8" x14ac:dyDescent="0.25">
      <c r="A75" s="37" t="s">
        <v>21</v>
      </c>
      <c r="B75" s="38"/>
      <c r="C75" s="38"/>
      <c r="D75" s="11"/>
      <c r="E75" s="11"/>
      <c r="F75" s="21"/>
      <c r="G75" s="21"/>
      <c r="H75" s="64"/>
    </row>
    <row r="76" spans="1:8" x14ac:dyDescent="0.25">
      <c r="A76" s="33" t="s">
        <v>10</v>
      </c>
      <c r="B76" s="5"/>
      <c r="C76" s="5"/>
      <c r="D76" s="11"/>
      <c r="E76" s="11"/>
      <c r="F76" s="11"/>
      <c r="G76" s="11"/>
      <c r="H76" s="64"/>
    </row>
    <row r="77" spans="1:8" x14ac:dyDescent="0.25">
      <c r="A77" s="10"/>
      <c r="B77" s="11"/>
      <c r="C77" s="11"/>
      <c r="D77" s="11"/>
      <c r="E77" s="11"/>
      <c r="F77" s="21"/>
      <c r="G77" s="3" t="s">
        <v>2</v>
      </c>
      <c r="H77" s="64"/>
    </row>
    <row r="78" spans="1:8" x14ac:dyDescent="0.25">
      <c r="A78" s="30">
        <f>H82/H83</f>
        <v>1.2177651691717357</v>
      </c>
      <c r="B78" s="5"/>
      <c r="C78" s="5"/>
      <c r="D78" s="11"/>
      <c r="E78" s="11"/>
      <c r="F78" s="35" t="s">
        <v>9</v>
      </c>
      <c r="G78" s="55" t="s">
        <v>39</v>
      </c>
      <c r="H78" s="64">
        <v>94345</v>
      </c>
    </row>
    <row r="79" spans="1:8" x14ac:dyDescent="0.25">
      <c r="A79" s="10"/>
      <c r="B79" s="11"/>
      <c r="C79" s="11"/>
      <c r="D79" s="11"/>
      <c r="E79" s="11"/>
      <c r="F79" s="35" t="s">
        <v>16</v>
      </c>
      <c r="G79" s="55" t="s">
        <v>36</v>
      </c>
      <c r="H79" s="64">
        <v>5598697</v>
      </c>
    </row>
    <row r="80" spans="1:8" x14ac:dyDescent="0.25">
      <c r="A80" s="10"/>
      <c r="B80" s="11"/>
      <c r="C80" s="11"/>
      <c r="D80" s="11"/>
      <c r="E80" s="11"/>
      <c r="F80" s="35" t="s">
        <v>17</v>
      </c>
      <c r="G80" s="55" t="s">
        <v>46</v>
      </c>
      <c r="H80" s="64">
        <v>8994854</v>
      </c>
    </row>
    <row r="81" spans="1:8" x14ac:dyDescent="0.25">
      <c r="A81" s="10"/>
      <c r="B81" s="11"/>
      <c r="C81" s="11"/>
      <c r="D81" s="11"/>
      <c r="E81" s="11"/>
      <c r="F81" s="12" t="s">
        <v>48</v>
      </c>
      <c r="G81" s="55" t="s">
        <v>50</v>
      </c>
      <c r="H81" s="72">
        <v>271163</v>
      </c>
    </row>
    <row r="82" spans="1:8" x14ac:dyDescent="0.25">
      <c r="A82" s="10"/>
      <c r="B82" s="11"/>
      <c r="C82" s="11"/>
      <c r="D82" s="11"/>
      <c r="E82" s="11"/>
      <c r="F82" s="35" t="s">
        <v>18</v>
      </c>
      <c r="G82" s="71"/>
      <c r="H82" s="64">
        <f>SUM(H78:H81)</f>
        <v>14959059</v>
      </c>
    </row>
    <row r="83" spans="1:8" ht="13.8" thickBot="1" x14ac:dyDescent="0.3">
      <c r="A83" s="13"/>
      <c r="B83" s="14"/>
      <c r="C83" s="14"/>
      <c r="D83" s="14"/>
      <c r="E83" s="14"/>
      <c r="F83" s="39" t="s">
        <v>19</v>
      </c>
      <c r="G83" s="73" t="s">
        <v>49</v>
      </c>
      <c r="H83" s="66">
        <v>12284026</v>
      </c>
    </row>
    <row r="84" spans="1:8" ht="13.8" thickBot="1" x14ac:dyDescent="0.3"/>
    <row r="85" spans="1:8" x14ac:dyDescent="0.25">
      <c r="A85" s="24" t="s">
        <v>15</v>
      </c>
      <c r="B85" s="36"/>
      <c r="C85" s="36"/>
      <c r="D85" s="36" t="s">
        <v>63</v>
      </c>
      <c r="E85" s="9"/>
      <c r="F85" s="26"/>
      <c r="G85" s="26"/>
      <c r="H85" s="63"/>
    </row>
    <row r="86" spans="1:8" x14ac:dyDescent="0.25">
      <c r="A86" s="10"/>
      <c r="B86" s="11"/>
      <c r="C86" s="11"/>
      <c r="D86" s="11"/>
      <c r="E86" s="11"/>
      <c r="F86" s="21"/>
      <c r="G86" s="21"/>
      <c r="H86" s="64"/>
    </row>
    <row r="87" spans="1:8" x14ac:dyDescent="0.25">
      <c r="A87" s="75" t="s">
        <v>66</v>
      </c>
      <c r="B87" s="38"/>
      <c r="C87" s="38"/>
      <c r="D87" s="11"/>
      <c r="E87" s="11"/>
      <c r="F87" s="21"/>
      <c r="G87" s="21"/>
      <c r="H87" s="64"/>
    </row>
    <row r="88" spans="1:8" x14ac:dyDescent="0.25">
      <c r="A88" s="51" t="s">
        <v>10</v>
      </c>
      <c r="B88" s="76"/>
      <c r="C88" s="76"/>
      <c r="D88" s="76"/>
      <c r="E88" s="76"/>
      <c r="F88" s="76"/>
      <c r="G88" s="11"/>
      <c r="H88" s="64"/>
    </row>
    <row r="89" spans="1:8" x14ac:dyDescent="0.25">
      <c r="A89" s="10"/>
      <c r="B89" s="11"/>
      <c r="C89" s="11"/>
      <c r="D89" s="11"/>
      <c r="E89" s="11"/>
      <c r="F89" s="21"/>
      <c r="G89" s="21"/>
      <c r="H89" s="64"/>
    </row>
    <row r="90" spans="1:8" x14ac:dyDescent="0.25">
      <c r="A90" s="30">
        <f>(H93-H95-H96+H94+H97)/H98</f>
        <v>1.3564398186718263</v>
      </c>
      <c r="B90" s="69"/>
      <c r="C90" s="5"/>
      <c r="D90" s="11"/>
      <c r="E90" s="11"/>
      <c r="F90" s="12" t="s">
        <v>3</v>
      </c>
      <c r="G90" s="55" t="s">
        <v>37</v>
      </c>
      <c r="H90" s="64">
        <v>6737133</v>
      </c>
    </row>
    <row r="91" spans="1:8" x14ac:dyDescent="0.25">
      <c r="A91" s="10"/>
      <c r="B91" s="11"/>
      <c r="C91" s="11"/>
      <c r="D91" s="11"/>
      <c r="E91" s="11"/>
      <c r="F91" s="35" t="s">
        <v>16</v>
      </c>
      <c r="G91" s="55" t="s">
        <v>36</v>
      </c>
      <c r="H91" s="64">
        <v>5598697</v>
      </c>
    </row>
    <row r="92" spans="1:8" x14ac:dyDescent="0.25">
      <c r="A92" s="10"/>
      <c r="B92" s="11"/>
      <c r="C92" s="11"/>
      <c r="D92" s="11"/>
      <c r="E92" s="11"/>
      <c r="F92" s="35" t="s">
        <v>17</v>
      </c>
      <c r="G92" s="57" t="s">
        <v>46</v>
      </c>
      <c r="H92" s="64">
        <v>8994854</v>
      </c>
    </row>
    <row r="93" spans="1:8" x14ac:dyDescent="0.25">
      <c r="A93" s="10"/>
      <c r="B93" s="11"/>
      <c r="C93" s="11"/>
      <c r="D93" s="11"/>
      <c r="E93" s="11"/>
      <c r="F93" s="56" t="s">
        <v>18</v>
      </c>
      <c r="G93" s="57"/>
      <c r="H93" s="79">
        <f>SUM(H90:H92)</f>
        <v>21330684</v>
      </c>
    </row>
    <row r="94" spans="1:8" x14ac:dyDescent="0.25">
      <c r="A94" s="11"/>
      <c r="B94" s="11"/>
      <c r="C94" s="11"/>
      <c r="D94" s="11"/>
      <c r="E94" s="11"/>
      <c r="F94" s="56" t="s">
        <v>53</v>
      </c>
      <c r="G94" s="55" t="s">
        <v>40</v>
      </c>
      <c r="H94" s="68">
        <v>271163</v>
      </c>
    </row>
    <row r="95" spans="1:8" x14ac:dyDescent="0.25">
      <c r="A95" s="78"/>
      <c r="B95" s="11"/>
      <c r="C95" s="11"/>
      <c r="D95" s="11"/>
      <c r="E95" s="11"/>
      <c r="F95" s="56" t="s">
        <v>58</v>
      </c>
      <c r="G95" s="55" t="s">
        <v>52</v>
      </c>
      <c r="H95" s="68">
        <v>132636</v>
      </c>
    </row>
    <row r="96" spans="1:8" x14ac:dyDescent="0.25">
      <c r="A96" s="10"/>
      <c r="B96" s="11"/>
      <c r="C96" s="11"/>
      <c r="D96" s="11"/>
      <c r="E96" s="11"/>
      <c r="F96" s="56" t="s">
        <v>61</v>
      </c>
      <c r="G96" s="55" t="s">
        <v>62</v>
      </c>
      <c r="H96" s="68">
        <v>4692998</v>
      </c>
    </row>
    <row r="97" spans="1:8" x14ac:dyDescent="0.25">
      <c r="A97" s="10"/>
      <c r="B97" s="11"/>
      <c r="C97" s="11"/>
      <c r="D97" s="11"/>
      <c r="E97" s="11"/>
      <c r="F97" s="56" t="s">
        <v>64</v>
      </c>
      <c r="G97" s="55" t="s">
        <v>65</v>
      </c>
      <c r="H97" s="68">
        <v>-113671</v>
      </c>
    </row>
    <row r="98" spans="1:8" ht="13.8" thickBot="1" x14ac:dyDescent="0.3">
      <c r="A98" s="13"/>
      <c r="B98" s="14"/>
      <c r="C98" s="14"/>
      <c r="D98" s="14"/>
      <c r="E98" s="14"/>
      <c r="F98" s="39" t="s">
        <v>19</v>
      </c>
      <c r="G98" s="74" t="s">
        <v>49</v>
      </c>
      <c r="H98" s="66">
        <v>12284026</v>
      </c>
    </row>
  </sheetData>
  <mergeCells count="4">
    <mergeCell ref="A12:D12"/>
    <mergeCell ref="A48:F48"/>
    <mergeCell ref="A88:F88"/>
    <mergeCell ref="D4:H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98"/>
  <sheetViews>
    <sheetView workbookViewId="0">
      <selection activeCell="K73" sqref="K73"/>
    </sheetView>
  </sheetViews>
  <sheetFormatPr defaultRowHeight="13.2" x14ac:dyDescent="0.25"/>
  <cols>
    <col min="1" max="1" width="11.6640625" customWidth="1"/>
    <col min="6" max="6" width="20.88671875" customWidth="1"/>
    <col min="7" max="7" width="13.109375" customWidth="1"/>
    <col min="8" max="8" width="13.109375" style="62" customWidth="1"/>
  </cols>
  <sheetData>
    <row r="1" spans="1:8" x14ac:dyDescent="0.25">
      <c r="A1" s="2" t="s">
        <v>32</v>
      </c>
    </row>
    <row r="2" spans="1:8" x14ac:dyDescent="0.25">
      <c r="A2" s="2" t="s">
        <v>33</v>
      </c>
    </row>
    <row r="3" spans="1:8" ht="13.8" thickBot="1" x14ac:dyDescent="0.3">
      <c r="A3" s="2" t="s">
        <v>34</v>
      </c>
    </row>
    <row r="4" spans="1:8" ht="13.8" thickBot="1" x14ac:dyDescent="0.3">
      <c r="D4" s="86">
        <v>2020</v>
      </c>
      <c r="E4" s="85"/>
      <c r="F4" s="85"/>
      <c r="G4" s="85"/>
      <c r="H4" s="87"/>
    </row>
    <row r="5" spans="1:8" x14ac:dyDescent="0.25">
      <c r="A5" s="2" t="s">
        <v>35</v>
      </c>
    </row>
    <row r="6" spans="1:8" ht="13.8" thickBot="1" x14ac:dyDescent="0.3"/>
    <row r="7" spans="1:8" x14ac:dyDescent="0.25">
      <c r="A7" s="58" t="s">
        <v>0</v>
      </c>
      <c r="B7" s="25"/>
      <c r="C7" s="25"/>
      <c r="D7" s="25"/>
      <c r="E7" s="9"/>
      <c r="F7" s="26"/>
      <c r="G7" s="26"/>
      <c r="H7" s="63"/>
    </row>
    <row r="8" spans="1:8" x14ac:dyDescent="0.25">
      <c r="A8" s="27"/>
      <c r="B8" s="5"/>
      <c r="C8" s="5"/>
      <c r="D8" s="5"/>
      <c r="E8" s="11"/>
      <c r="F8" s="21"/>
      <c r="G8" s="21"/>
      <c r="H8" s="64"/>
    </row>
    <row r="9" spans="1:8" x14ac:dyDescent="0.25">
      <c r="A9" s="10"/>
      <c r="B9" s="11"/>
      <c r="C9" s="11"/>
      <c r="D9" s="11"/>
      <c r="E9" s="11"/>
      <c r="F9" s="21"/>
      <c r="G9" s="21"/>
      <c r="H9" s="64"/>
    </row>
    <row r="10" spans="1:8" x14ac:dyDescent="0.25">
      <c r="A10" s="10"/>
      <c r="B10" s="11"/>
      <c r="C10" s="22" t="s">
        <v>1</v>
      </c>
      <c r="D10" s="11"/>
      <c r="E10" s="11"/>
      <c r="G10" s="19" t="s">
        <v>2</v>
      </c>
      <c r="H10" s="64"/>
    </row>
    <row r="11" spans="1:8" x14ac:dyDescent="0.25">
      <c r="A11" s="50" t="s">
        <v>3</v>
      </c>
      <c r="B11" s="3" t="s">
        <v>4</v>
      </c>
      <c r="C11" s="4" t="s">
        <v>5</v>
      </c>
      <c r="D11" s="4"/>
      <c r="E11" s="11"/>
      <c r="F11" s="11" t="s">
        <v>3</v>
      </c>
      <c r="G11" s="54" t="s">
        <v>37</v>
      </c>
      <c r="H11" s="64">
        <v>9010255</v>
      </c>
    </row>
    <row r="12" spans="1:8" x14ac:dyDescent="0.25">
      <c r="A12" s="52" t="s">
        <v>7</v>
      </c>
      <c r="B12" s="53"/>
      <c r="C12" s="53"/>
      <c r="D12" s="53"/>
      <c r="E12" s="11"/>
      <c r="F12" s="19" t="s">
        <v>26</v>
      </c>
      <c r="G12" s="3" t="s">
        <v>36</v>
      </c>
      <c r="H12" s="65">
        <v>5489309</v>
      </c>
    </row>
    <row r="13" spans="1:8" x14ac:dyDescent="0.25">
      <c r="A13" s="10"/>
      <c r="B13" s="11"/>
      <c r="C13" s="11"/>
      <c r="D13" s="11"/>
      <c r="E13" s="11"/>
      <c r="F13" s="11" t="s">
        <v>8</v>
      </c>
      <c r="G13" s="11"/>
      <c r="H13" s="64">
        <f>SUM(H11:H12)</f>
        <v>14499564</v>
      </c>
    </row>
    <row r="14" spans="1:8" x14ac:dyDescent="0.25">
      <c r="A14" s="10"/>
      <c r="B14" s="11"/>
      <c r="C14" s="11"/>
      <c r="D14" s="11"/>
      <c r="E14" s="11"/>
      <c r="F14" s="11"/>
      <c r="G14" s="11"/>
      <c r="H14" s="64"/>
    </row>
    <row r="15" spans="1:8" x14ac:dyDescent="0.25">
      <c r="A15" s="28">
        <f>H13</f>
        <v>14499564</v>
      </c>
      <c r="B15" s="5"/>
      <c r="C15" s="5"/>
      <c r="D15" s="22"/>
      <c r="E15" s="11"/>
      <c r="F15" s="23"/>
      <c r="G15" s="23"/>
      <c r="H15" s="64"/>
    </row>
    <row r="16" spans="1:8" x14ac:dyDescent="0.25">
      <c r="A16" s="29">
        <f>H12</f>
        <v>5489309</v>
      </c>
      <c r="B16" s="5"/>
      <c r="C16" s="5"/>
      <c r="D16" s="11"/>
      <c r="E16" s="11"/>
      <c r="F16" s="11"/>
      <c r="G16" s="11"/>
      <c r="H16" s="64"/>
    </row>
    <row r="17" spans="1:8" x14ac:dyDescent="0.25">
      <c r="A17" s="10"/>
      <c r="B17" s="11"/>
      <c r="C17" s="11"/>
      <c r="D17" s="11"/>
      <c r="E17" s="11"/>
      <c r="F17" s="11"/>
      <c r="G17" s="11"/>
      <c r="H17" s="64"/>
    </row>
    <row r="18" spans="1:8" x14ac:dyDescent="0.25">
      <c r="A18" s="48">
        <f>A15/A16</f>
        <v>2.6414188015285713</v>
      </c>
      <c r="B18" s="6"/>
      <c r="C18" s="6"/>
      <c r="D18" s="11"/>
      <c r="E18" s="11"/>
      <c r="F18" s="11"/>
      <c r="G18" s="11"/>
      <c r="H18" s="64"/>
    </row>
    <row r="19" spans="1:8" ht="13.8" thickBot="1" x14ac:dyDescent="0.3">
      <c r="A19" s="46"/>
      <c r="B19" s="47"/>
      <c r="C19" s="47"/>
      <c r="D19" s="14"/>
      <c r="E19" s="14"/>
      <c r="F19" s="14"/>
      <c r="G19" s="14"/>
      <c r="H19" s="66"/>
    </row>
    <row r="20" spans="1:8" ht="13.8" thickBot="1" x14ac:dyDescent="0.3">
      <c r="A20" s="11"/>
      <c r="B20" s="11"/>
      <c r="C20" s="11"/>
      <c r="D20" s="11"/>
      <c r="E20" s="11"/>
      <c r="F20" s="11"/>
      <c r="G20" s="11"/>
      <c r="H20" s="67"/>
    </row>
    <row r="21" spans="1:8" x14ac:dyDescent="0.25">
      <c r="A21" s="58" t="s">
        <v>42</v>
      </c>
      <c r="B21" s="31"/>
      <c r="C21" s="31"/>
      <c r="D21" s="9"/>
      <c r="E21" s="9"/>
      <c r="F21" s="26"/>
      <c r="G21" s="26"/>
      <c r="H21" s="63"/>
    </row>
    <row r="22" spans="1:8" x14ac:dyDescent="0.25">
      <c r="A22" s="27"/>
      <c r="B22" s="11"/>
      <c r="C22" s="11"/>
      <c r="D22" s="11"/>
      <c r="E22" s="11"/>
      <c r="G22" s="19" t="s">
        <v>2</v>
      </c>
      <c r="H22" s="64"/>
    </row>
    <row r="23" spans="1:8" x14ac:dyDescent="0.25">
      <c r="A23" s="32" t="s">
        <v>11</v>
      </c>
      <c r="B23" s="5"/>
      <c r="C23" s="5"/>
      <c r="D23" s="11"/>
      <c r="E23" s="11"/>
      <c r="F23" s="11" t="s">
        <v>12</v>
      </c>
      <c r="G23" s="22" t="s">
        <v>44</v>
      </c>
      <c r="H23" s="68">
        <v>149721023</v>
      </c>
    </row>
    <row r="24" spans="1:8" x14ac:dyDescent="0.25">
      <c r="A24" s="33" t="s">
        <v>13</v>
      </c>
      <c r="B24" s="5"/>
      <c r="C24" s="5"/>
      <c r="D24" s="11"/>
      <c r="E24" s="11"/>
      <c r="F24" s="11" t="s">
        <v>14</v>
      </c>
      <c r="G24" s="22" t="s">
        <v>43</v>
      </c>
      <c r="H24" s="68">
        <v>322150197</v>
      </c>
    </row>
    <row r="25" spans="1:8" x14ac:dyDescent="0.25">
      <c r="A25" s="10"/>
      <c r="B25" s="11"/>
      <c r="C25" s="11"/>
      <c r="D25" s="11"/>
      <c r="E25" s="11"/>
      <c r="F25" s="11"/>
      <c r="G25" s="11"/>
      <c r="H25" s="64"/>
    </row>
    <row r="26" spans="1:8" x14ac:dyDescent="0.25">
      <c r="A26" s="28">
        <f>H23</f>
        <v>149721023</v>
      </c>
      <c r="B26" s="5"/>
      <c r="C26" s="5"/>
      <c r="D26" s="11"/>
      <c r="E26" s="11"/>
      <c r="F26" s="11"/>
      <c r="G26" s="11"/>
      <c r="H26" s="64"/>
    </row>
    <row r="27" spans="1:8" x14ac:dyDescent="0.25">
      <c r="A27" s="29">
        <f>H24</f>
        <v>322150197</v>
      </c>
      <c r="B27" s="5"/>
      <c r="C27" s="5"/>
      <c r="D27" s="11"/>
      <c r="E27" s="11"/>
      <c r="F27" s="11"/>
      <c r="G27" s="11"/>
      <c r="H27" s="64"/>
    </row>
    <row r="28" spans="1:8" x14ac:dyDescent="0.25">
      <c r="A28" s="10"/>
      <c r="B28" s="11"/>
      <c r="C28" s="11"/>
      <c r="D28" s="11"/>
      <c r="E28" s="11"/>
      <c r="F28" s="21"/>
      <c r="G28" s="21"/>
      <c r="H28" s="64"/>
    </row>
    <row r="29" spans="1:8" x14ac:dyDescent="0.25">
      <c r="A29" s="49">
        <f>A26/A27</f>
        <v>0.46475533584727252</v>
      </c>
      <c r="B29" s="6"/>
      <c r="C29" s="6"/>
      <c r="D29" s="11"/>
      <c r="E29" s="11"/>
      <c r="F29" s="11"/>
      <c r="G29" s="11"/>
      <c r="H29" s="64"/>
    </row>
    <row r="30" spans="1:8" x14ac:dyDescent="0.25">
      <c r="A30" s="30"/>
      <c r="B30" s="6"/>
      <c r="C30" s="6"/>
      <c r="D30" s="11"/>
      <c r="E30" s="11"/>
      <c r="F30" s="11"/>
      <c r="G30" s="11"/>
      <c r="H30" s="64"/>
    </row>
    <row r="31" spans="1:8" ht="13.8" thickBot="1" x14ac:dyDescent="0.3">
      <c r="A31" s="13"/>
      <c r="B31" s="14"/>
      <c r="C31" s="14"/>
      <c r="D31" s="14"/>
      <c r="E31" s="14"/>
      <c r="F31" s="14"/>
      <c r="G31" s="14"/>
      <c r="H31" s="66"/>
    </row>
    <row r="32" spans="1:8" ht="13.8" thickBot="1" x14ac:dyDescent="0.3">
      <c r="A32" s="7"/>
    </row>
    <row r="33" spans="1:8" x14ac:dyDescent="0.25">
      <c r="A33" s="24" t="s">
        <v>15</v>
      </c>
      <c r="B33" s="31"/>
      <c r="C33" s="31"/>
      <c r="D33" s="25" t="s">
        <v>45</v>
      </c>
      <c r="E33" s="9"/>
      <c r="F33" s="26"/>
      <c r="G33" s="26"/>
      <c r="H33" s="63"/>
    </row>
    <row r="34" spans="1:8" x14ac:dyDescent="0.25">
      <c r="A34" s="34"/>
      <c r="B34" s="11"/>
      <c r="C34" s="11"/>
      <c r="D34" s="11"/>
      <c r="E34" s="11"/>
      <c r="F34" s="21"/>
      <c r="G34" s="21"/>
      <c r="H34" s="64"/>
    </row>
    <row r="35" spans="1:8" x14ac:dyDescent="0.25">
      <c r="A35" s="10"/>
      <c r="B35" s="11"/>
      <c r="C35" s="11"/>
      <c r="D35" s="11"/>
      <c r="E35" s="11"/>
      <c r="F35" s="21"/>
      <c r="G35" s="21"/>
      <c r="H35" s="64"/>
    </row>
    <row r="36" spans="1:8" x14ac:dyDescent="0.25">
      <c r="A36" s="10"/>
      <c r="B36" s="11"/>
      <c r="C36" s="11"/>
      <c r="D36" s="11"/>
      <c r="E36" s="11"/>
      <c r="F36" s="21"/>
      <c r="G36" s="21"/>
      <c r="H36" s="64"/>
    </row>
    <row r="37" spans="1:8" x14ac:dyDescent="0.25">
      <c r="A37" s="10"/>
      <c r="B37" s="11"/>
      <c r="C37" s="11"/>
      <c r="D37" s="11"/>
      <c r="E37" s="11"/>
      <c r="F37" s="60"/>
      <c r="G37" s="61" t="s">
        <v>2</v>
      </c>
      <c r="H37" s="64"/>
    </row>
    <row r="38" spans="1:8" x14ac:dyDescent="0.25">
      <c r="A38" s="59" t="s">
        <v>31</v>
      </c>
      <c r="B38" s="15"/>
      <c r="C38" s="15"/>
      <c r="D38" s="11"/>
      <c r="E38" s="11"/>
      <c r="F38" s="35" t="s">
        <v>6</v>
      </c>
      <c r="G38" s="12" t="s">
        <v>37</v>
      </c>
      <c r="H38" s="64">
        <v>9010255</v>
      </c>
    </row>
    <row r="39" spans="1:8" x14ac:dyDescent="0.25">
      <c r="A39" s="33" t="s">
        <v>10</v>
      </c>
      <c r="B39" s="5"/>
      <c r="C39" s="5"/>
      <c r="D39" s="11"/>
      <c r="E39" s="11"/>
      <c r="F39" s="35" t="s">
        <v>16</v>
      </c>
      <c r="G39" s="12" t="s">
        <v>36</v>
      </c>
      <c r="H39" s="64">
        <v>5489309</v>
      </c>
    </row>
    <row r="40" spans="1:8" x14ac:dyDescent="0.25">
      <c r="A40" s="10"/>
      <c r="B40" s="11"/>
      <c r="C40" s="11"/>
      <c r="D40" s="11"/>
      <c r="E40" s="11"/>
      <c r="F40" s="35" t="s">
        <v>17</v>
      </c>
      <c r="G40" s="56" t="s">
        <v>46</v>
      </c>
      <c r="H40" s="65">
        <v>9295542</v>
      </c>
    </row>
    <row r="41" spans="1:8" x14ac:dyDescent="0.25">
      <c r="A41" s="30">
        <f>H41/H42</f>
        <v>1.8854358946727858</v>
      </c>
      <c r="B41" s="70"/>
      <c r="C41" s="5"/>
      <c r="D41" s="11"/>
      <c r="E41" s="11"/>
      <c r="F41" s="35" t="s">
        <v>18</v>
      </c>
      <c r="G41" s="35"/>
      <c r="H41" s="64">
        <f>SUM(H38:H40)</f>
        <v>23795106</v>
      </c>
    </row>
    <row r="42" spans="1:8" x14ac:dyDescent="0.25">
      <c r="A42" s="10"/>
      <c r="B42" s="11"/>
      <c r="C42" s="11"/>
      <c r="D42" s="11"/>
      <c r="E42" s="11"/>
      <c r="F42" s="35" t="s">
        <v>19</v>
      </c>
      <c r="G42" s="56" t="s">
        <v>49</v>
      </c>
      <c r="H42" s="64">
        <v>12620480</v>
      </c>
    </row>
    <row r="43" spans="1:8" ht="13.8" thickBot="1" x14ac:dyDescent="0.3">
      <c r="A43" s="13"/>
      <c r="B43" s="14"/>
      <c r="C43" s="14"/>
      <c r="D43" s="14"/>
      <c r="E43" s="14"/>
      <c r="F43" s="14"/>
      <c r="G43" s="14"/>
      <c r="H43" s="66"/>
    </row>
    <row r="44" spans="1:8" ht="13.8" thickBot="1" x14ac:dyDescent="0.3"/>
    <row r="45" spans="1:8" x14ac:dyDescent="0.25">
      <c r="A45" s="24" t="s">
        <v>20</v>
      </c>
      <c r="B45" s="36"/>
      <c r="C45" s="36"/>
      <c r="D45" s="36" t="s">
        <v>51</v>
      </c>
      <c r="E45" s="9"/>
      <c r="F45" s="26"/>
      <c r="G45" s="26"/>
      <c r="H45" s="63"/>
    </row>
    <row r="46" spans="1:8" x14ac:dyDescent="0.25">
      <c r="A46" s="10"/>
      <c r="B46" s="11"/>
      <c r="C46" s="11"/>
      <c r="D46" s="11"/>
      <c r="E46" s="11"/>
      <c r="F46" s="21"/>
      <c r="G46" s="21"/>
      <c r="H46" s="64"/>
    </row>
    <row r="47" spans="1:8" x14ac:dyDescent="0.25">
      <c r="A47" s="75" t="s">
        <v>59</v>
      </c>
      <c r="B47" s="38"/>
      <c r="C47" s="38"/>
      <c r="D47" s="11"/>
      <c r="E47" s="11"/>
      <c r="F47" s="21"/>
      <c r="G47" s="21"/>
      <c r="H47" s="64"/>
    </row>
    <row r="48" spans="1:8" x14ac:dyDescent="0.25">
      <c r="A48" s="51" t="s">
        <v>10</v>
      </c>
      <c r="B48" s="76"/>
      <c r="C48" s="76"/>
      <c r="D48" s="76"/>
      <c r="E48" s="76"/>
      <c r="F48" s="76"/>
      <c r="G48" s="11"/>
      <c r="H48" s="64"/>
    </row>
    <row r="49" spans="1:9" x14ac:dyDescent="0.25">
      <c r="A49" s="10"/>
      <c r="B49" s="11"/>
      <c r="C49" s="11"/>
      <c r="D49" s="11"/>
      <c r="E49" s="11"/>
      <c r="F49" s="21"/>
      <c r="G49" s="21"/>
      <c r="H49" s="64"/>
    </row>
    <row r="50" spans="1:9" x14ac:dyDescent="0.25">
      <c r="A50" s="30">
        <f>(H54+A56)/H60</f>
        <v>1.5272828767210123</v>
      </c>
      <c r="B50" s="69"/>
      <c r="C50" s="5"/>
      <c r="D50" s="11"/>
      <c r="E50" s="11"/>
      <c r="F50" s="35" t="s">
        <v>9</v>
      </c>
      <c r="G50" s="55" t="s">
        <v>39</v>
      </c>
      <c r="H50" s="64">
        <v>2168358</v>
      </c>
    </row>
    <row r="51" spans="1:9" x14ac:dyDescent="0.25">
      <c r="A51" s="10"/>
      <c r="B51" s="11"/>
      <c r="C51" s="11"/>
      <c r="D51" s="11"/>
      <c r="E51" s="11"/>
      <c r="F51" s="35" t="s">
        <v>16</v>
      </c>
      <c r="G51" s="55" t="s">
        <v>36</v>
      </c>
      <c r="H51" s="64">
        <v>5489309</v>
      </c>
    </row>
    <row r="52" spans="1:9" x14ac:dyDescent="0.25">
      <c r="A52" s="10"/>
      <c r="B52" s="11"/>
      <c r="C52" s="11"/>
      <c r="D52" s="11"/>
      <c r="E52" s="11"/>
      <c r="F52" s="35" t="s">
        <v>17</v>
      </c>
      <c r="G52" s="57" t="s">
        <v>46</v>
      </c>
      <c r="H52" s="64">
        <v>9295542</v>
      </c>
    </row>
    <row r="53" spans="1:9" x14ac:dyDescent="0.25">
      <c r="A53" s="10"/>
      <c r="B53" s="11"/>
      <c r="C53" s="11"/>
      <c r="D53" s="11"/>
      <c r="E53" s="11"/>
      <c r="F53" s="35" t="s">
        <v>22</v>
      </c>
      <c r="G53" s="57" t="s">
        <v>54</v>
      </c>
      <c r="H53" s="72">
        <v>1517050</v>
      </c>
    </row>
    <row r="54" spans="1:9" x14ac:dyDescent="0.25">
      <c r="A54" s="10"/>
      <c r="B54" s="11"/>
      <c r="C54" s="11"/>
      <c r="D54" s="11"/>
      <c r="E54" s="11"/>
      <c r="F54" s="56" t="s">
        <v>18</v>
      </c>
      <c r="G54" s="57"/>
      <c r="H54" s="79">
        <f>SUM(H50:H53)</f>
        <v>18470259</v>
      </c>
    </row>
    <row r="55" spans="1:9" x14ac:dyDescent="0.25">
      <c r="A55" s="77" t="s">
        <v>60</v>
      </c>
      <c r="B55" s="19"/>
      <c r="C55" s="11"/>
      <c r="D55" s="11"/>
      <c r="E55" s="11"/>
      <c r="F55" s="12"/>
      <c r="G55" s="55"/>
      <c r="H55" s="68"/>
      <c r="I55" s="1"/>
    </row>
    <row r="56" spans="1:9" x14ac:dyDescent="0.25">
      <c r="A56" s="78">
        <f>(H59+H57+H56)-H58</f>
        <v>804784</v>
      </c>
      <c r="B56" s="11"/>
      <c r="C56" s="11"/>
      <c r="D56" s="11"/>
      <c r="E56" s="11"/>
      <c r="F56" s="56" t="s">
        <v>58</v>
      </c>
      <c r="G56" s="55" t="s">
        <v>52</v>
      </c>
      <c r="H56" s="68">
        <f>160860</f>
        <v>160860</v>
      </c>
      <c r="I56" s="1"/>
    </row>
    <row r="57" spans="1:9" x14ac:dyDescent="0.25">
      <c r="A57" s="10"/>
      <c r="B57" s="11"/>
      <c r="C57" s="11"/>
      <c r="D57" s="11"/>
      <c r="E57" s="11"/>
      <c r="F57" s="56" t="s">
        <v>61</v>
      </c>
      <c r="G57" s="55" t="s">
        <v>62</v>
      </c>
      <c r="H57" s="68">
        <f>5084683</f>
        <v>5084683</v>
      </c>
      <c r="I57" s="1"/>
    </row>
    <row r="58" spans="1:9" x14ac:dyDescent="0.25">
      <c r="A58" s="10"/>
      <c r="B58" s="11"/>
      <c r="C58" s="11"/>
      <c r="D58" s="11"/>
      <c r="E58" s="11"/>
      <c r="F58" s="56" t="s">
        <v>55</v>
      </c>
      <c r="G58" s="55" t="s">
        <v>69</v>
      </c>
      <c r="H58" s="68">
        <v>80891162</v>
      </c>
      <c r="I58" s="1"/>
    </row>
    <row r="59" spans="1:9" x14ac:dyDescent="0.25">
      <c r="A59" s="10"/>
      <c r="B59" s="11"/>
      <c r="C59" s="11"/>
      <c r="D59" s="11"/>
      <c r="E59" s="11"/>
      <c r="F59" s="56" t="s">
        <v>55</v>
      </c>
      <c r="G59" s="55" t="s">
        <v>68</v>
      </c>
      <c r="H59" s="68">
        <v>76450403</v>
      </c>
      <c r="I59" s="1"/>
    </row>
    <row r="60" spans="1:9" ht="13.8" thickBot="1" x14ac:dyDescent="0.3">
      <c r="A60" s="13"/>
      <c r="B60" s="14"/>
      <c r="C60" s="14"/>
      <c r="D60" s="14"/>
      <c r="E60" s="14"/>
      <c r="F60" s="39" t="s">
        <v>19</v>
      </c>
      <c r="G60" s="74" t="s">
        <v>49</v>
      </c>
      <c r="H60" s="66">
        <v>12620480</v>
      </c>
    </row>
    <row r="61" spans="1:9" ht="13.8" thickBot="1" x14ac:dyDescent="0.3"/>
    <row r="62" spans="1:9" x14ac:dyDescent="0.25">
      <c r="A62" s="8" t="s">
        <v>23</v>
      </c>
      <c r="B62" s="9"/>
      <c r="C62" s="9"/>
      <c r="D62" s="9"/>
      <c r="E62" s="9"/>
      <c r="F62" s="26"/>
      <c r="G62" s="26"/>
      <c r="H62" s="63"/>
    </row>
    <row r="63" spans="1:9" x14ac:dyDescent="0.25">
      <c r="A63" s="40"/>
      <c r="B63" s="41"/>
      <c r="C63" s="41"/>
      <c r="D63" s="41"/>
      <c r="E63" s="41"/>
      <c r="F63" s="21"/>
      <c r="G63" s="21"/>
      <c r="H63" s="64"/>
    </row>
    <row r="64" spans="1:9" x14ac:dyDescent="0.25">
      <c r="A64" s="40"/>
      <c r="B64" s="41"/>
      <c r="C64" s="41"/>
      <c r="D64" s="42" t="s">
        <v>1</v>
      </c>
      <c r="E64" s="11"/>
      <c r="F64" s="11"/>
      <c r="G64" s="19" t="s">
        <v>2</v>
      </c>
      <c r="H64" s="64"/>
    </row>
    <row r="65" spans="1:8" x14ac:dyDescent="0.25">
      <c r="A65" s="43" t="s">
        <v>24</v>
      </c>
      <c r="B65" s="17" t="s">
        <v>25</v>
      </c>
      <c r="C65" s="16"/>
      <c r="D65" s="18" t="s">
        <v>5</v>
      </c>
      <c r="E65" s="11"/>
      <c r="F65" s="35" t="s">
        <v>9</v>
      </c>
      <c r="G65" s="55" t="s">
        <v>39</v>
      </c>
      <c r="H65" s="64">
        <v>2168358</v>
      </c>
    </row>
    <row r="66" spans="1:8" x14ac:dyDescent="0.25">
      <c r="A66" s="10"/>
      <c r="B66" s="11" t="s">
        <v>26</v>
      </c>
      <c r="C66" s="11"/>
      <c r="D66" s="11"/>
      <c r="E66" s="11"/>
      <c r="F66" s="35" t="s">
        <v>27</v>
      </c>
      <c r="G66" s="55" t="s">
        <v>36</v>
      </c>
      <c r="H66" s="64">
        <v>5489309</v>
      </c>
    </row>
    <row r="67" spans="1:8" x14ac:dyDescent="0.25">
      <c r="A67" s="10"/>
      <c r="B67" s="11"/>
      <c r="C67" s="11"/>
      <c r="D67" s="11"/>
      <c r="E67" s="11"/>
      <c r="F67" s="56" t="s">
        <v>41</v>
      </c>
      <c r="G67" s="57" t="s">
        <v>50</v>
      </c>
      <c r="H67" s="68">
        <v>766972</v>
      </c>
    </row>
    <row r="68" spans="1:8" x14ac:dyDescent="0.25">
      <c r="A68" s="44">
        <f>H68</f>
        <v>8424639</v>
      </c>
      <c r="B68" s="5"/>
      <c r="C68" s="5"/>
      <c r="D68" s="11"/>
      <c r="E68" s="11"/>
      <c r="F68" s="35" t="s">
        <v>28</v>
      </c>
      <c r="G68" s="35"/>
      <c r="H68" s="64">
        <f>SUM(H65:H67)</f>
        <v>8424639</v>
      </c>
    </row>
    <row r="69" spans="1:8" x14ac:dyDescent="0.25">
      <c r="A69" s="29">
        <f>H66</f>
        <v>5489309</v>
      </c>
      <c r="B69" s="5"/>
      <c r="C69" s="5"/>
      <c r="D69" s="11"/>
      <c r="E69" s="11"/>
      <c r="F69" s="11"/>
      <c r="G69" s="11"/>
      <c r="H69" s="64"/>
    </row>
    <row r="70" spans="1:8" x14ac:dyDescent="0.25">
      <c r="A70" s="10"/>
      <c r="B70" s="11"/>
      <c r="C70" s="11"/>
      <c r="D70" s="11"/>
      <c r="E70" s="11"/>
      <c r="F70" s="11"/>
      <c r="G70" s="11"/>
      <c r="H70" s="64"/>
    </row>
    <row r="71" spans="1:8" ht="13.8" thickBot="1" x14ac:dyDescent="0.3">
      <c r="A71" s="89">
        <f>A68/A69</f>
        <v>1.5347357927928633</v>
      </c>
      <c r="B71" s="45"/>
      <c r="C71" s="45"/>
      <c r="D71" s="14"/>
      <c r="E71" s="14"/>
      <c r="F71" s="14"/>
      <c r="G71" s="14"/>
      <c r="H71" s="66"/>
    </row>
    <row r="72" spans="1:8" ht="13.8" thickBot="1" x14ac:dyDescent="0.3"/>
    <row r="73" spans="1:8" x14ac:dyDescent="0.25">
      <c r="A73" s="24" t="s">
        <v>47</v>
      </c>
      <c r="B73" s="36"/>
      <c r="C73" s="36"/>
      <c r="D73" s="36"/>
      <c r="E73" s="9"/>
      <c r="F73" s="26"/>
      <c r="G73" s="26"/>
      <c r="H73" s="63"/>
    </row>
    <row r="74" spans="1:8" x14ac:dyDescent="0.25">
      <c r="A74" s="10"/>
      <c r="B74" s="11"/>
      <c r="C74" s="11"/>
      <c r="D74" s="11"/>
      <c r="E74" s="11"/>
      <c r="F74" s="21"/>
      <c r="G74" s="21"/>
      <c r="H74" s="64"/>
    </row>
    <row r="75" spans="1:8" x14ac:dyDescent="0.25">
      <c r="A75" s="37" t="s">
        <v>21</v>
      </c>
      <c r="B75" s="38"/>
      <c r="C75" s="38"/>
      <c r="D75" s="11"/>
      <c r="E75" s="11"/>
      <c r="F75" s="21"/>
      <c r="G75" s="21"/>
      <c r="H75" s="64"/>
    </row>
    <row r="76" spans="1:8" x14ac:dyDescent="0.25">
      <c r="A76" s="33" t="s">
        <v>10</v>
      </c>
      <c r="B76" s="5"/>
      <c r="C76" s="5"/>
      <c r="D76" s="11"/>
      <c r="E76" s="11"/>
      <c r="F76" s="11"/>
      <c r="G76" s="11"/>
      <c r="H76" s="64"/>
    </row>
    <row r="77" spans="1:8" x14ac:dyDescent="0.25">
      <c r="A77" s="10"/>
      <c r="B77" s="11"/>
      <c r="C77" s="11"/>
      <c r="D77" s="11"/>
      <c r="E77" s="11"/>
      <c r="F77" s="21"/>
      <c r="G77" s="3" t="s">
        <v>2</v>
      </c>
      <c r="H77" s="64"/>
    </row>
    <row r="78" spans="1:8" x14ac:dyDescent="0.25">
      <c r="A78" s="30">
        <f>H82/H83</f>
        <v>1.4040813820076574</v>
      </c>
      <c r="B78" s="5"/>
      <c r="C78" s="5"/>
      <c r="D78" s="11"/>
      <c r="E78" s="11"/>
      <c r="F78" s="35" t="s">
        <v>9</v>
      </c>
      <c r="G78" s="55" t="s">
        <v>39</v>
      </c>
      <c r="H78" s="64">
        <v>2168358</v>
      </c>
    </row>
    <row r="79" spans="1:8" x14ac:dyDescent="0.25">
      <c r="A79" s="10"/>
      <c r="B79" s="11"/>
      <c r="C79" s="11"/>
      <c r="D79" s="11"/>
      <c r="E79" s="11"/>
      <c r="F79" s="35" t="s">
        <v>16</v>
      </c>
      <c r="G79" s="55" t="s">
        <v>36</v>
      </c>
      <c r="H79" s="64">
        <v>5489309</v>
      </c>
    </row>
    <row r="80" spans="1:8" x14ac:dyDescent="0.25">
      <c r="A80" s="10"/>
      <c r="B80" s="11"/>
      <c r="C80" s="11"/>
      <c r="D80" s="11"/>
      <c r="E80" s="11"/>
      <c r="F80" s="35" t="s">
        <v>17</v>
      </c>
      <c r="G80" s="55" t="s">
        <v>46</v>
      </c>
      <c r="H80" s="64">
        <v>9295542</v>
      </c>
    </row>
    <row r="81" spans="1:8" x14ac:dyDescent="0.25">
      <c r="A81" s="10"/>
      <c r="B81" s="11"/>
      <c r="C81" s="11"/>
      <c r="D81" s="11"/>
      <c r="E81" s="11"/>
      <c r="F81" s="12" t="s">
        <v>48</v>
      </c>
      <c r="G81" s="55" t="s">
        <v>50</v>
      </c>
      <c r="H81" s="72">
        <v>766972</v>
      </c>
    </row>
    <row r="82" spans="1:8" x14ac:dyDescent="0.25">
      <c r="A82" s="10"/>
      <c r="B82" s="11"/>
      <c r="C82" s="11"/>
      <c r="D82" s="11"/>
      <c r="E82" s="11"/>
      <c r="F82" s="35" t="s">
        <v>18</v>
      </c>
      <c r="G82" s="71"/>
      <c r="H82" s="64">
        <f>SUM(H78:H81)</f>
        <v>17720181</v>
      </c>
    </row>
    <row r="83" spans="1:8" ht="13.8" thickBot="1" x14ac:dyDescent="0.3">
      <c r="A83" s="13"/>
      <c r="B83" s="14"/>
      <c r="C83" s="14"/>
      <c r="D83" s="14"/>
      <c r="E83" s="14"/>
      <c r="F83" s="39" t="s">
        <v>19</v>
      </c>
      <c r="G83" s="73" t="s">
        <v>49</v>
      </c>
      <c r="H83" s="66">
        <v>12620480</v>
      </c>
    </row>
    <row r="84" spans="1:8" ht="13.8" thickBot="1" x14ac:dyDescent="0.3"/>
    <row r="85" spans="1:8" x14ac:dyDescent="0.25">
      <c r="A85" s="24" t="s">
        <v>15</v>
      </c>
      <c r="B85" s="36"/>
      <c r="C85" s="36"/>
      <c r="D85" s="36" t="s">
        <v>63</v>
      </c>
      <c r="E85" s="9"/>
      <c r="F85" s="26"/>
      <c r="G85" s="26"/>
      <c r="H85" s="63"/>
    </row>
    <row r="86" spans="1:8" x14ac:dyDescent="0.25">
      <c r="A86" s="10"/>
      <c r="B86" s="11"/>
      <c r="C86" s="11"/>
      <c r="D86" s="11"/>
      <c r="E86" s="11"/>
      <c r="F86" s="21"/>
      <c r="G86" s="21"/>
      <c r="H86" s="64"/>
    </row>
    <row r="87" spans="1:8" x14ac:dyDescent="0.25">
      <c r="A87" s="75" t="s">
        <v>66</v>
      </c>
      <c r="B87" s="38"/>
      <c r="C87" s="38"/>
      <c r="D87" s="11"/>
      <c r="E87" s="11"/>
      <c r="F87" s="21"/>
      <c r="G87" s="21"/>
      <c r="H87" s="64"/>
    </row>
    <row r="88" spans="1:8" x14ac:dyDescent="0.25">
      <c r="A88" s="51" t="s">
        <v>10</v>
      </c>
      <c r="B88" s="76"/>
      <c r="C88" s="76"/>
      <c r="D88" s="76"/>
      <c r="E88" s="76"/>
      <c r="F88" s="76"/>
      <c r="G88" s="11"/>
      <c r="H88" s="64"/>
    </row>
    <row r="89" spans="1:8" x14ac:dyDescent="0.25">
      <c r="A89" s="10"/>
      <c r="B89" s="11"/>
      <c r="C89" s="11"/>
      <c r="D89" s="11"/>
      <c r="E89" s="11"/>
      <c r="F89" s="21"/>
      <c r="G89" s="21"/>
      <c r="H89" s="64"/>
    </row>
    <row r="90" spans="1:8" x14ac:dyDescent="0.25">
      <c r="A90" s="30">
        <f>(H93-H95-H96+H94+H97)/H98</f>
        <v>1.5265107983214585</v>
      </c>
      <c r="B90" s="69"/>
      <c r="C90" s="5"/>
      <c r="D90" s="11"/>
      <c r="E90" s="11"/>
      <c r="F90" s="12" t="s">
        <v>3</v>
      </c>
      <c r="G90" s="55" t="s">
        <v>37</v>
      </c>
      <c r="H90" s="64">
        <v>9010255</v>
      </c>
    </row>
    <row r="91" spans="1:8" x14ac:dyDescent="0.25">
      <c r="A91" s="10"/>
      <c r="B91" s="11"/>
      <c r="C91" s="11"/>
      <c r="D91" s="11"/>
      <c r="E91" s="11"/>
      <c r="F91" s="35" t="s">
        <v>16</v>
      </c>
      <c r="G91" s="55" t="s">
        <v>36</v>
      </c>
      <c r="H91" s="64">
        <v>5489309</v>
      </c>
    </row>
    <row r="92" spans="1:8" x14ac:dyDescent="0.25">
      <c r="A92" s="10"/>
      <c r="B92" s="11"/>
      <c r="C92" s="11"/>
      <c r="D92" s="11"/>
      <c r="E92" s="11"/>
      <c r="F92" s="35" t="s">
        <v>17</v>
      </c>
      <c r="G92" s="57" t="s">
        <v>46</v>
      </c>
      <c r="H92" s="64">
        <v>9295542</v>
      </c>
    </row>
    <row r="93" spans="1:8" x14ac:dyDescent="0.25">
      <c r="A93" s="10"/>
      <c r="B93" s="11"/>
      <c r="C93" s="11"/>
      <c r="D93" s="11"/>
      <c r="E93" s="11"/>
      <c r="F93" s="56" t="s">
        <v>18</v>
      </c>
      <c r="G93" s="57"/>
      <c r="H93" s="79">
        <f>SUM(H90:H92)</f>
        <v>23795106</v>
      </c>
    </row>
    <row r="94" spans="1:8" x14ac:dyDescent="0.25">
      <c r="A94" s="11"/>
      <c r="B94" s="11"/>
      <c r="C94" s="11"/>
      <c r="D94" s="11"/>
      <c r="E94" s="11"/>
      <c r="F94" s="56" t="s">
        <v>53</v>
      </c>
      <c r="G94" s="55" t="s">
        <v>40</v>
      </c>
      <c r="H94" s="68">
        <v>766972</v>
      </c>
    </row>
    <row r="95" spans="1:8" x14ac:dyDescent="0.25">
      <c r="A95" s="78"/>
      <c r="B95" s="11"/>
      <c r="C95" s="11"/>
      <c r="D95" s="11"/>
      <c r="E95" s="11"/>
      <c r="F95" s="56" t="s">
        <v>58</v>
      </c>
      <c r="G95" s="55" t="s">
        <v>52</v>
      </c>
      <c r="H95" s="68">
        <v>160860</v>
      </c>
    </row>
    <row r="96" spans="1:8" x14ac:dyDescent="0.25">
      <c r="A96" s="10"/>
      <c r="B96" s="11"/>
      <c r="C96" s="11"/>
      <c r="D96" s="11"/>
      <c r="E96" s="11"/>
      <c r="F96" s="56" t="s">
        <v>61</v>
      </c>
      <c r="G96" s="55" t="s">
        <v>62</v>
      </c>
      <c r="H96" s="68">
        <v>5084683</v>
      </c>
    </row>
    <row r="97" spans="1:8" x14ac:dyDescent="0.25">
      <c r="A97" s="10"/>
      <c r="B97" s="11"/>
      <c r="C97" s="11"/>
      <c r="D97" s="11"/>
      <c r="E97" s="11"/>
      <c r="F97" s="56" t="s">
        <v>64</v>
      </c>
      <c r="G97" s="55" t="s">
        <v>65</v>
      </c>
      <c r="H97" s="68">
        <v>-51236</v>
      </c>
    </row>
    <row r="98" spans="1:8" ht="13.8" thickBot="1" x14ac:dyDescent="0.3">
      <c r="A98" s="13"/>
      <c r="B98" s="14"/>
      <c r="C98" s="14"/>
      <c r="D98" s="14"/>
      <c r="E98" s="14"/>
      <c r="F98" s="39" t="s">
        <v>19</v>
      </c>
      <c r="G98" s="74" t="s">
        <v>49</v>
      </c>
      <c r="H98" s="66">
        <v>12620480</v>
      </c>
    </row>
  </sheetData>
  <mergeCells count="4">
    <mergeCell ref="A12:D12"/>
    <mergeCell ref="A48:F48"/>
    <mergeCell ref="A88:F88"/>
    <mergeCell ref="D4:H4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tabSelected="1" workbookViewId="0">
      <selection activeCell="L13" sqref="L13"/>
    </sheetView>
  </sheetViews>
  <sheetFormatPr defaultRowHeight="13.2" x14ac:dyDescent="0.25"/>
  <cols>
    <col min="6" max="6" width="20.88671875" customWidth="1"/>
    <col min="7" max="7" width="13.109375" customWidth="1"/>
    <col min="8" max="8" width="13.109375" style="62" customWidth="1"/>
  </cols>
  <sheetData>
    <row r="1" spans="1:8" x14ac:dyDescent="0.25">
      <c r="A1" s="2" t="s">
        <v>32</v>
      </c>
    </row>
    <row r="2" spans="1:8" x14ac:dyDescent="0.25">
      <c r="A2" s="2" t="s">
        <v>33</v>
      </c>
    </row>
    <row r="3" spans="1:8" ht="13.8" thickBot="1" x14ac:dyDescent="0.3">
      <c r="A3" s="2" t="s">
        <v>34</v>
      </c>
    </row>
    <row r="4" spans="1:8" ht="13.8" thickBot="1" x14ac:dyDescent="0.3">
      <c r="D4" s="80"/>
      <c r="E4" s="81"/>
      <c r="F4" s="84" t="s">
        <v>70</v>
      </c>
      <c r="G4" s="81"/>
      <c r="H4" s="83"/>
    </row>
    <row r="5" spans="1:8" x14ac:dyDescent="0.25">
      <c r="A5" s="2" t="s">
        <v>35</v>
      </c>
    </row>
    <row r="6" spans="1:8" ht="13.8" thickBot="1" x14ac:dyDescent="0.3"/>
    <row r="7" spans="1:8" x14ac:dyDescent="0.25">
      <c r="A7" s="58" t="s">
        <v>0</v>
      </c>
      <c r="B7" s="25"/>
      <c r="C7" s="25"/>
      <c r="D7" s="25"/>
      <c r="E7" s="9"/>
      <c r="F7" s="26"/>
      <c r="G7" s="26"/>
      <c r="H7" s="63"/>
    </row>
    <row r="8" spans="1:8" x14ac:dyDescent="0.25">
      <c r="A8" s="27"/>
      <c r="B8" s="5"/>
      <c r="C8" s="5"/>
      <c r="D8" s="5"/>
      <c r="E8" s="11"/>
      <c r="F8" s="21"/>
      <c r="G8" s="21"/>
      <c r="H8" s="64"/>
    </row>
    <row r="9" spans="1:8" x14ac:dyDescent="0.25">
      <c r="A9" s="10"/>
      <c r="B9" s="11"/>
      <c r="C9" s="11"/>
      <c r="D9" s="11"/>
      <c r="E9" s="11"/>
      <c r="F9" s="21"/>
      <c r="G9" s="21"/>
      <c r="H9" s="64"/>
    </row>
    <row r="10" spans="1:8" x14ac:dyDescent="0.25">
      <c r="A10" s="10"/>
      <c r="B10" s="11"/>
      <c r="C10" s="22" t="s">
        <v>1</v>
      </c>
      <c r="D10" s="11"/>
      <c r="E10" s="11"/>
      <c r="G10" s="19" t="s">
        <v>2</v>
      </c>
      <c r="H10" s="64"/>
    </row>
    <row r="11" spans="1:8" x14ac:dyDescent="0.25">
      <c r="A11" s="50" t="s">
        <v>3</v>
      </c>
      <c r="B11" s="3" t="s">
        <v>4</v>
      </c>
      <c r="C11" s="4" t="s">
        <v>5</v>
      </c>
      <c r="D11" s="4"/>
      <c r="E11" s="11"/>
      <c r="F11" s="11" t="s">
        <v>3</v>
      </c>
      <c r="G11" s="54" t="s">
        <v>37</v>
      </c>
      <c r="H11" s="64">
        <v>9388488.4499999993</v>
      </c>
    </row>
    <row r="12" spans="1:8" x14ac:dyDescent="0.25">
      <c r="A12" s="52" t="s">
        <v>7</v>
      </c>
      <c r="B12" s="53"/>
      <c r="C12" s="53"/>
      <c r="D12" s="53"/>
      <c r="E12" s="11"/>
      <c r="F12" s="19" t="s">
        <v>26</v>
      </c>
      <c r="G12" s="3" t="s">
        <v>36</v>
      </c>
      <c r="H12" s="65">
        <v>4821438.0199999996</v>
      </c>
    </row>
    <row r="13" spans="1:8" x14ac:dyDescent="0.25">
      <c r="A13" s="10"/>
      <c r="B13" s="11"/>
      <c r="C13" s="11"/>
      <c r="D13" s="11"/>
      <c r="E13" s="11"/>
      <c r="F13" s="11" t="s">
        <v>8</v>
      </c>
      <c r="G13" s="11"/>
      <c r="H13" s="64">
        <f>SUM(H11:H12)</f>
        <v>14209926.469999999</v>
      </c>
    </row>
    <row r="14" spans="1:8" x14ac:dyDescent="0.25">
      <c r="A14" s="10"/>
      <c r="B14" s="11"/>
      <c r="C14" s="11"/>
      <c r="D14" s="11"/>
      <c r="E14" s="11"/>
      <c r="F14" s="11"/>
      <c r="G14" s="11"/>
      <c r="H14" s="64"/>
    </row>
    <row r="15" spans="1:8" x14ac:dyDescent="0.25">
      <c r="A15" s="28">
        <f>H13</f>
        <v>14209926.469999999</v>
      </c>
      <c r="B15" s="5"/>
      <c r="C15" s="5"/>
      <c r="D15" s="22"/>
      <c r="E15" s="11"/>
      <c r="F15" s="23"/>
      <c r="G15" s="23"/>
      <c r="H15" s="64"/>
    </row>
    <row r="16" spans="1:8" x14ac:dyDescent="0.25">
      <c r="A16" s="29">
        <f>H12</f>
        <v>4821438.0199999996</v>
      </c>
      <c r="B16" s="5"/>
      <c r="C16" s="5"/>
      <c r="D16" s="11"/>
      <c r="E16" s="11"/>
      <c r="F16" s="11"/>
      <c r="G16" s="11"/>
      <c r="H16" s="64"/>
    </row>
    <row r="17" spans="1:8" x14ac:dyDescent="0.25">
      <c r="A17" s="10"/>
      <c r="B17" s="11"/>
      <c r="C17" s="11"/>
      <c r="D17" s="11"/>
      <c r="E17" s="11"/>
      <c r="F17" s="11"/>
      <c r="G17" s="11"/>
      <c r="H17" s="64"/>
    </row>
    <row r="18" spans="1:8" x14ac:dyDescent="0.25">
      <c r="A18" s="48">
        <f>A15/A16</f>
        <v>2.9472382328789117</v>
      </c>
      <c r="B18" s="6"/>
      <c r="C18" s="6"/>
      <c r="D18" s="11"/>
      <c r="E18" s="11"/>
      <c r="F18" s="11"/>
      <c r="G18" s="11"/>
      <c r="H18" s="64"/>
    </row>
    <row r="19" spans="1:8" ht="13.8" thickBot="1" x14ac:dyDescent="0.3">
      <c r="A19" s="46"/>
      <c r="B19" s="47"/>
      <c r="C19" s="47"/>
      <c r="D19" s="14"/>
      <c r="E19" s="14"/>
      <c r="F19" s="14"/>
      <c r="G19" s="14"/>
      <c r="H19" s="66"/>
    </row>
    <row r="20" spans="1:8" ht="13.8" thickBot="1" x14ac:dyDescent="0.3">
      <c r="A20" s="11"/>
      <c r="B20" s="11"/>
      <c r="C20" s="11"/>
      <c r="D20" s="11"/>
      <c r="E20" s="11"/>
      <c r="F20" s="11"/>
      <c r="G20" s="11"/>
      <c r="H20" s="67"/>
    </row>
    <row r="21" spans="1:8" x14ac:dyDescent="0.25">
      <c r="A21" s="58" t="s">
        <v>42</v>
      </c>
      <c r="B21" s="31"/>
      <c r="C21" s="31"/>
      <c r="D21" s="9"/>
      <c r="E21" s="9"/>
      <c r="F21" s="26"/>
      <c r="G21" s="26"/>
      <c r="H21" s="63"/>
    </row>
    <row r="22" spans="1:8" x14ac:dyDescent="0.25">
      <c r="A22" s="27"/>
      <c r="B22" s="11"/>
      <c r="C22" s="11"/>
      <c r="D22" s="11"/>
      <c r="E22" s="11"/>
      <c r="G22" s="19" t="s">
        <v>2</v>
      </c>
      <c r="H22" s="64"/>
    </row>
    <row r="23" spans="1:8" x14ac:dyDescent="0.25">
      <c r="A23" s="32" t="s">
        <v>11</v>
      </c>
      <c r="B23" s="5"/>
      <c r="C23" s="5"/>
      <c r="D23" s="11"/>
      <c r="E23" s="11"/>
      <c r="F23" s="11" t="s">
        <v>12</v>
      </c>
      <c r="G23" s="22" t="s">
        <v>44</v>
      </c>
      <c r="H23" s="68">
        <v>157518607.50999999</v>
      </c>
    </row>
    <row r="24" spans="1:8" x14ac:dyDescent="0.25">
      <c r="A24" s="33" t="s">
        <v>13</v>
      </c>
      <c r="B24" s="5"/>
      <c r="C24" s="5"/>
      <c r="D24" s="11"/>
      <c r="E24" s="11"/>
      <c r="F24" s="11" t="s">
        <v>14</v>
      </c>
      <c r="G24" s="22" t="s">
        <v>43</v>
      </c>
      <c r="H24" s="68">
        <v>323792168.81</v>
      </c>
    </row>
    <row r="25" spans="1:8" x14ac:dyDescent="0.25">
      <c r="A25" s="10"/>
      <c r="B25" s="11"/>
      <c r="C25" s="11"/>
      <c r="D25" s="11"/>
      <c r="E25" s="11"/>
      <c r="F25" s="11"/>
      <c r="G25" s="11"/>
      <c r="H25" s="64"/>
    </row>
    <row r="26" spans="1:8" x14ac:dyDescent="0.25">
      <c r="A26" s="28">
        <f>H23</f>
        <v>157518607.50999999</v>
      </c>
      <c r="B26" s="5"/>
      <c r="C26" s="5"/>
      <c r="D26" s="11"/>
      <c r="E26" s="11"/>
      <c r="F26" s="11"/>
      <c r="G26" s="11"/>
      <c r="H26" s="64"/>
    </row>
    <row r="27" spans="1:8" x14ac:dyDescent="0.25">
      <c r="A27" s="29">
        <f>H24</f>
        <v>323792168.81</v>
      </c>
      <c r="B27" s="5"/>
      <c r="C27" s="5"/>
      <c r="D27" s="11"/>
      <c r="E27" s="11"/>
      <c r="F27" s="11"/>
      <c r="G27" s="11"/>
      <c r="H27" s="64"/>
    </row>
    <row r="28" spans="1:8" x14ac:dyDescent="0.25">
      <c r="A28" s="10"/>
      <c r="B28" s="11"/>
      <c r="C28" s="11"/>
      <c r="D28" s="11"/>
      <c r="E28" s="11"/>
      <c r="F28" s="21"/>
      <c r="G28" s="21"/>
      <c r="H28" s="64"/>
    </row>
    <row r="29" spans="1:8" x14ac:dyDescent="0.25">
      <c r="A29" s="49">
        <f>A26/A27</f>
        <v>0.48648059676338651</v>
      </c>
      <c r="B29" s="6"/>
      <c r="C29" s="6"/>
      <c r="D29" s="11"/>
      <c r="E29" s="11"/>
      <c r="F29" s="11"/>
      <c r="G29" s="11"/>
      <c r="H29" s="64"/>
    </row>
    <row r="30" spans="1:8" x14ac:dyDescent="0.25">
      <c r="A30" s="30"/>
      <c r="B30" s="6"/>
      <c r="C30" s="6"/>
      <c r="D30" s="11"/>
      <c r="E30" s="11"/>
      <c r="F30" s="11"/>
      <c r="G30" s="11"/>
      <c r="H30" s="64"/>
    </row>
    <row r="31" spans="1:8" ht="13.8" thickBot="1" x14ac:dyDescent="0.3">
      <c r="A31" s="13"/>
      <c r="B31" s="14"/>
      <c r="C31" s="14"/>
      <c r="D31" s="14"/>
      <c r="E31" s="14"/>
      <c r="F31" s="14"/>
      <c r="G31" s="14"/>
      <c r="H31" s="66"/>
    </row>
    <row r="32" spans="1:8" ht="13.8" thickBot="1" x14ac:dyDescent="0.3">
      <c r="A32" s="7"/>
    </row>
    <row r="33" spans="1:8" x14ac:dyDescent="0.25">
      <c r="A33" s="24" t="s">
        <v>15</v>
      </c>
      <c r="B33" s="31"/>
      <c r="C33" s="31"/>
      <c r="D33" s="25" t="s">
        <v>45</v>
      </c>
      <c r="E33" s="9"/>
      <c r="F33" s="26"/>
      <c r="G33" s="26"/>
      <c r="H33" s="63"/>
    </row>
    <row r="34" spans="1:8" x14ac:dyDescent="0.25">
      <c r="A34" s="34"/>
      <c r="B34" s="11"/>
      <c r="C34" s="11"/>
      <c r="D34" s="11"/>
      <c r="E34" s="11"/>
      <c r="F34" s="21"/>
      <c r="G34" s="21"/>
      <c r="H34" s="64"/>
    </row>
    <row r="35" spans="1:8" x14ac:dyDescent="0.25">
      <c r="A35" s="10"/>
      <c r="B35" s="11"/>
      <c r="C35" s="11"/>
      <c r="D35" s="11"/>
      <c r="E35" s="11"/>
      <c r="F35" s="21"/>
      <c r="G35" s="21"/>
      <c r="H35" s="64"/>
    </row>
    <row r="36" spans="1:8" x14ac:dyDescent="0.25">
      <c r="A36" s="10"/>
      <c r="B36" s="11"/>
      <c r="C36" s="11"/>
      <c r="D36" s="11"/>
      <c r="E36" s="11"/>
      <c r="F36" s="21"/>
      <c r="G36" s="21"/>
      <c r="H36" s="64"/>
    </row>
    <row r="37" spans="1:8" x14ac:dyDescent="0.25">
      <c r="A37" s="10"/>
      <c r="B37" s="11"/>
      <c r="C37" s="11"/>
      <c r="D37" s="11"/>
      <c r="E37" s="11"/>
      <c r="F37" s="60"/>
      <c r="G37" s="61" t="s">
        <v>2</v>
      </c>
      <c r="H37" s="64"/>
    </row>
    <row r="38" spans="1:8" x14ac:dyDescent="0.25">
      <c r="A38" s="59" t="s">
        <v>31</v>
      </c>
      <c r="B38" s="15"/>
      <c r="C38" s="15"/>
      <c r="D38" s="11"/>
      <c r="E38" s="11"/>
      <c r="F38" s="35" t="s">
        <v>6</v>
      </c>
      <c r="G38" s="12" t="s">
        <v>37</v>
      </c>
      <c r="H38" s="64">
        <v>9388488.4499999993</v>
      </c>
    </row>
    <row r="39" spans="1:8" x14ac:dyDescent="0.25">
      <c r="A39" s="33" t="s">
        <v>10</v>
      </c>
      <c r="B39" s="5"/>
      <c r="C39" s="5"/>
      <c r="D39" s="11"/>
      <c r="E39" s="11"/>
      <c r="F39" s="35" t="s">
        <v>16</v>
      </c>
      <c r="G39" s="12" t="s">
        <v>36</v>
      </c>
      <c r="H39" s="64">
        <v>4821438.0199999996</v>
      </c>
    </row>
    <row r="40" spans="1:8" x14ac:dyDescent="0.25">
      <c r="A40" s="10"/>
      <c r="B40" s="11"/>
      <c r="C40" s="11"/>
      <c r="D40" s="11"/>
      <c r="E40" s="11"/>
      <c r="F40" s="35" t="s">
        <v>17</v>
      </c>
      <c r="G40" s="56" t="s">
        <v>46</v>
      </c>
      <c r="H40" s="65">
        <v>8814443.4000000004</v>
      </c>
    </row>
    <row r="41" spans="1:8" x14ac:dyDescent="0.25">
      <c r="A41" s="30">
        <f>H41/H42</f>
        <v>1.8164846545251427</v>
      </c>
      <c r="B41" s="70"/>
      <c r="C41" s="5"/>
      <c r="D41" s="11"/>
      <c r="E41" s="11"/>
      <c r="F41" s="35" t="s">
        <v>18</v>
      </c>
      <c r="G41" s="35"/>
      <c r="H41" s="64">
        <f>SUM(H38:H40)</f>
        <v>23024369.869999997</v>
      </c>
    </row>
    <row r="42" spans="1:8" x14ac:dyDescent="0.25">
      <c r="A42" s="10"/>
      <c r="B42" s="11"/>
      <c r="C42" s="11"/>
      <c r="D42" s="11"/>
      <c r="E42" s="11"/>
      <c r="F42" s="35" t="s">
        <v>19</v>
      </c>
      <c r="G42" s="56" t="s">
        <v>49</v>
      </c>
      <c r="H42" s="64">
        <v>12675235</v>
      </c>
    </row>
    <row r="43" spans="1:8" ht="13.8" thickBot="1" x14ac:dyDescent="0.3">
      <c r="A43" s="13"/>
      <c r="B43" s="14"/>
      <c r="C43" s="14"/>
      <c r="D43" s="14"/>
      <c r="E43" s="14"/>
      <c r="F43" s="14"/>
      <c r="G43" s="14"/>
      <c r="H43" s="66"/>
    </row>
    <row r="44" spans="1:8" ht="13.8" thickBot="1" x14ac:dyDescent="0.3"/>
    <row r="45" spans="1:8" x14ac:dyDescent="0.25">
      <c r="A45" s="24" t="s">
        <v>20</v>
      </c>
      <c r="B45" s="36"/>
      <c r="C45" s="36"/>
      <c r="D45" s="36" t="s">
        <v>51</v>
      </c>
      <c r="E45" s="9"/>
      <c r="F45" s="26"/>
      <c r="G45" s="26"/>
      <c r="H45" s="63"/>
    </row>
    <row r="46" spans="1:8" x14ac:dyDescent="0.25">
      <c r="A46" s="10"/>
      <c r="B46" s="11"/>
      <c r="C46" s="11"/>
      <c r="D46" s="11"/>
      <c r="E46" s="11"/>
      <c r="F46" s="21"/>
      <c r="G46" s="21"/>
      <c r="H46" s="64"/>
    </row>
    <row r="47" spans="1:8" x14ac:dyDescent="0.25">
      <c r="A47" s="75" t="s">
        <v>59</v>
      </c>
      <c r="B47" s="38"/>
      <c r="C47" s="38"/>
      <c r="D47" s="11"/>
      <c r="E47" s="11"/>
      <c r="F47" s="21"/>
      <c r="G47" s="21"/>
      <c r="H47" s="64"/>
    </row>
    <row r="48" spans="1:8" x14ac:dyDescent="0.25">
      <c r="A48" s="51" t="s">
        <v>10</v>
      </c>
      <c r="B48" s="76"/>
      <c r="C48" s="76"/>
      <c r="D48" s="76"/>
      <c r="E48" s="76"/>
      <c r="F48" s="76"/>
      <c r="G48" s="11"/>
      <c r="H48" s="64"/>
    </row>
    <row r="49" spans="1:9" x14ac:dyDescent="0.25">
      <c r="A49" s="10"/>
      <c r="B49" s="11"/>
      <c r="C49" s="11"/>
      <c r="D49" s="11"/>
      <c r="E49" s="11"/>
      <c r="F49" s="21"/>
      <c r="G49" s="21"/>
      <c r="H49" s="64"/>
    </row>
    <row r="50" spans="1:9" x14ac:dyDescent="0.25">
      <c r="A50" s="30">
        <f>(H54+A56)/H60</f>
        <v>1.2887482898739151</v>
      </c>
      <c r="B50" s="69"/>
      <c r="C50" s="5"/>
      <c r="D50" s="11"/>
      <c r="E50" s="11"/>
      <c r="F50" s="35" t="s">
        <v>9</v>
      </c>
      <c r="G50" s="55" t="s">
        <v>39</v>
      </c>
      <c r="H50" s="64">
        <v>1629296.06</v>
      </c>
    </row>
    <row r="51" spans="1:9" x14ac:dyDescent="0.25">
      <c r="A51" s="10"/>
      <c r="B51" s="11"/>
      <c r="C51" s="11"/>
      <c r="D51" s="11"/>
      <c r="E51" s="11"/>
      <c r="F51" s="35" t="s">
        <v>16</v>
      </c>
      <c r="G51" s="55" t="s">
        <v>36</v>
      </c>
      <c r="H51" s="64">
        <v>4821438.0199999996</v>
      </c>
    </row>
    <row r="52" spans="1:9" x14ac:dyDescent="0.25">
      <c r="A52" s="10"/>
      <c r="B52" s="11"/>
      <c r="C52" s="11"/>
      <c r="D52" s="11"/>
      <c r="E52" s="11"/>
      <c r="F52" s="35" t="s">
        <v>17</v>
      </c>
      <c r="G52" s="57" t="s">
        <v>46</v>
      </c>
      <c r="H52" s="64">
        <v>8814443.4000000004</v>
      </c>
    </row>
    <row r="53" spans="1:9" x14ac:dyDescent="0.25">
      <c r="A53" s="10"/>
      <c r="B53" s="11"/>
      <c r="C53" s="11"/>
      <c r="D53" s="11"/>
      <c r="E53" s="11"/>
      <c r="F53" s="35" t="s">
        <v>22</v>
      </c>
      <c r="G53" s="57" t="s">
        <v>54</v>
      </c>
      <c r="H53" s="72">
        <v>997996.49</v>
      </c>
    </row>
    <row r="54" spans="1:9" x14ac:dyDescent="0.25">
      <c r="A54" s="10"/>
      <c r="B54" s="11"/>
      <c r="C54" s="11"/>
      <c r="D54" s="11"/>
      <c r="E54" s="11"/>
      <c r="F54" s="56" t="s">
        <v>18</v>
      </c>
      <c r="G54" s="57"/>
      <c r="H54" s="79">
        <f>SUM(H50:H53)</f>
        <v>16263173.970000001</v>
      </c>
    </row>
    <row r="55" spans="1:9" x14ac:dyDescent="0.25">
      <c r="A55" s="77" t="s">
        <v>60</v>
      </c>
      <c r="B55" s="19"/>
      <c r="C55" s="11"/>
      <c r="D55" s="11"/>
      <c r="E55" s="11"/>
      <c r="F55" s="12"/>
      <c r="G55" s="55"/>
      <c r="H55" s="68"/>
      <c r="I55" s="1"/>
    </row>
    <row r="56" spans="1:9" x14ac:dyDescent="0.25">
      <c r="A56" s="78">
        <f>(H59+H57+H56)-H58</f>
        <v>72013.459999993443</v>
      </c>
      <c r="B56" s="11"/>
      <c r="C56" s="11"/>
      <c r="D56" s="11"/>
      <c r="E56" s="11"/>
      <c r="F56" s="56" t="s">
        <v>58</v>
      </c>
      <c r="G56" s="55" t="s">
        <v>52</v>
      </c>
      <c r="H56" s="68">
        <v>206459.75</v>
      </c>
      <c r="I56" s="88"/>
    </row>
    <row r="57" spans="1:9" x14ac:dyDescent="0.25">
      <c r="A57" s="10"/>
      <c r="B57" s="11"/>
      <c r="C57" s="11"/>
      <c r="D57" s="11"/>
      <c r="E57" s="11"/>
      <c r="F57" s="56" t="s">
        <v>61</v>
      </c>
      <c r="G57" s="55" t="s">
        <v>62</v>
      </c>
      <c r="H57" s="68">
        <v>3352649.69</v>
      </c>
      <c r="I57" s="1"/>
    </row>
    <row r="58" spans="1:9" x14ac:dyDescent="0.25">
      <c r="A58" s="10"/>
      <c r="B58" s="11"/>
      <c r="C58" s="11"/>
      <c r="D58" s="11"/>
      <c r="E58" s="11"/>
      <c r="F58" s="56" t="s">
        <v>55</v>
      </c>
      <c r="G58" s="55" t="s">
        <v>71</v>
      </c>
      <c r="H58" s="68">
        <v>84378257.980000004</v>
      </c>
      <c r="I58" s="1"/>
    </row>
    <row r="59" spans="1:9" x14ac:dyDescent="0.25">
      <c r="A59" s="10"/>
      <c r="B59" s="11"/>
      <c r="C59" s="11"/>
      <c r="D59" s="11"/>
      <c r="E59" s="11"/>
      <c r="F59" s="56" t="s">
        <v>55</v>
      </c>
      <c r="G59" s="55" t="s">
        <v>69</v>
      </c>
      <c r="H59" s="68">
        <v>80891162</v>
      </c>
      <c r="I59" s="1"/>
    </row>
    <row r="60" spans="1:9" ht="13.8" thickBot="1" x14ac:dyDescent="0.3">
      <c r="A60" s="13"/>
      <c r="B60" s="14"/>
      <c r="C60" s="14"/>
      <c r="D60" s="14"/>
      <c r="E60" s="14"/>
      <c r="F60" s="39" t="s">
        <v>19</v>
      </c>
      <c r="G60" s="74" t="s">
        <v>49</v>
      </c>
      <c r="H60" s="66">
        <v>12675235</v>
      </c>
    </row>
    <row r="61" spans="1:9" ht="13.8" thickBot="1" x14ac:dyDescent="0.3"/>
    <row r="62" spans="1:9" x14ac:dyDescent="0.25">
      <c r="A62" s="8" t="s">
        <v>23</v>
      </c>
      <c r="B62" s="9"/>
      <c r="C62" s="9"/>
      <c r="D62" s="9"/>
      <c r="E62" s="9"/>
      <c r="F62" s="26"/>
      <c r="G62" s="26"/>
      <c r="H62" s="63"/>
    </row>
    <row r="63" spans="1:9" x14ac:dyDescent="0.25">
      <c r="A63" s="40"/>
      <c r="B63" s="41"/>
      <c r="C63" s="41"/>
      <c r="D63" s="41"/>
      <c r="E63" s="41"/>
      <c r="F63" s="21"/>
      <c r="G63" s="21"/>
      <c r="H63" s="64"/>
    </row>
    <row r="64" spans="1:9" x14ac:dyDescent="0.25">
      <c r="A64" s="40"/>
      <c r="B64" s="41"/>
      <c r="C64" s="41"/>
      <c r="D64" s="42" t="s">
        <v>1</v>
      </c>
      <c r="E64" s="11"/>
      <c r="F64" s="11"/>
      <c r="G64" s="19" t="s">
        <v>2</v>
      </c>
      <c r="H64" s="64"/>
    </row>
    <row r="65" spans="1:8" x14ac:dyDescent="0.25">
      <c r="A65" s="43" t="s">
        <v>24</v>
      </c>
      <c r="B65" s="17" t="s">
        <v>25</v>
      </c>
      <c r="C65" s="16"/>
      <c r="D65" s="18" t="s">
        <v>5</v>
      </c>
      <c r="E65" s="11"/>
      <c r="F65" s="35" t="s">
        <v>9</v>
      </c>
      <c r="G65" s="55" t="s">
        <v>39</v>
      </c>
      <c r="H65" s="64">
        <v>1629296.06</v>
      </c>
    </row>
    <row r="66" spans="1:8" x14ac:dyDescent="0.25">
      <c r="A66" s="10"/>
      <c r="B66" s="11" t="s">
        <v>26</v>
      </c>
      <c r="C66" s="11"/>
      <c r="D66" s="11"/>
      <c r="E66" s="11"/>
      <c r="F66" s="35" t="s">
        <v>27</v>
      </c>
      <c r="G66" s="55" t="s">
        <v>36</v>
      </c>
      <c r="H66" s="64">
        <v>4821438.0199999996</v>
      </c>
    </row>
    <row r="67" spans="1:8" x14ac:dyDescent="0.25">
      <c r="A67" s="10"/>
      <c r="B67" s="11"/>
      <c r="C67" s="11"/>
      <c r="D67" s="11"/>
      <c r="E67" s="11"/>
      <c r="F67" s="56" t="s">
        <v>41</v>
      </c>
      <c r="G67" s="57" t="s">
        <v>50</v>
      </c>
      <c r="H67" s="68">
        <v>40617.82</v>
      </c>
    </row>
    <row r="68" spans="1:8" x14ac:dyDescent="0.25">
      <c r="A68" s="44">
        <f>H68</f>
        <v>6491351.9000000004</v>
      </c>
      <c r="B68" s="5"/>
      <c r="C68" s="5"/>
      <c r="D68" s="11"/>
      <c r="E68" s="11"/>
      <c r="F68" s="35" t="s">
        <v>28</v>
      </c>
      <c r="G68" s="35"/>
      <c r="H68" s="64">
        <f>SUM(H65:H67)</f>
        <v>6491351.9000000004</v>
      </c>
    </row>
    <row r="69" spans="1:8" x14ac:dyDescent="0.25">
      <c r="A69" s="29">
        <f>H66</f>
        <v>4821438.0199999996</v>
      </c>
      <c r="B69" s="5"/>
      <c r="C69" s="5"/>
      <c r="D69" s="11"/>
      <c r="E69" s="11"/>
      <c r="F69" s="11"/>
      <c r="G69" s="11"/>
      <c r="H69" s="64"/>
    </row>
    <row r="70" spans="1:8" x14ac:dyDescent="0.25">
      <c r="A70" s="10"/>
      <c r="B70" s="11"/>
      <c r="C70" s="11"/>
      <c r="D70" s="11"/>
      <c r="E70" s="11"/>
      <c r="F70" s="11"/>
      <c r="G70" s="11"/>
      <c r="H70" s="64"/>
    </row>
    <row r="71" spans="1:8" ht="13.8" thickBot="1" x14ac:dyDescent="0.3">
      <c r="A71" s="89">
        <f>A68/A69</f>
        <v>1.3463518296974812</v>
      </c>
      <c r="B71" s="45"/>
      <c r="C71" s="45"/>
      <c r="D71" s="14"/>
      <c r="E71" s="14"/>
      <c r="F71" s="14"/>
      <c r="G71" s="14"/>
      <c r="H71" s="66"/>
    </row>
    <row r="72" spans="1:8" ht="13.8" thickBot="1" x14ac:dyDescent="0.3"/>
    <row r="73" spans="1:8" x14ac:dyDescent="0.25">
      <c r="A73" s="24" t="s">
        <v>47</v>
      </c>
      <c r="B73" s="36"/>
      <c r="C73" s="36"/>
      <c r="D73" s="36"/>
      <c r="E73" s="9"/>
      <c r="F73" s="26"/>
      <c r="G73" s="26"/>
      <c r="H73" s="63"/>
    </row>
    <row r="74" spans="1:8" x14ac:dyDescent="0.25">
      <c r="A74" s="10"/>
      <c r="B74" s="11"/>
      <c r="C74" s="11"/>
      <c r="D74" s="11"/>
      <c r="E74" s="11"/>
      <c r="F74" s="21"/>
      <c r="G74" s="21"/>
      <c r="H74" s="64"/>
    </row>
    <row r="75" spans="1:8" x14ac:dyDescent="0.25">
      <c r="A75" s="37" t="s">
        <v>21</v>
      </c>
      <c r="B75" s="38"/>
      <c r="C75" s="38"/>
      <c r="D75" s="11"/>
      <c r="E75" s="11"/>
      <c r="F75" s="21"/>
      <c r="G75" s="21"/>
      <c r="H75" s="64"/>
    </row>
    <row r="76" spans="1:8" x14ac:dyDescent="0.25">
      <c r="A76" s="33" t="s">
        <v>10</v>
      </c>
      <c r="B76" s="5"/>
      <c r="C76" s="5"/>
      <c r="D76" s="11"/>
      <c r="E76" s="11"/>
      <c r="F76" s="11"/>
      <c r="G76" s="11"/>
      <c r="H76" s="64"/>
    </row>
    <row r="77" spans="1:8" x14ac:dyDescent="0.25">
      <c r="A77" s="10"/>
      <c r="B77" s="11"/>
      <c r="C77" s="11"/>
      <c r="D77" s="11"/>
      <c r="E77" s="11"/>
      <c r="F77" s="21"/>
      <c r="G77" s="3" t="s">
        <v>2</v>
      </c>
      <c r="H77" s="64"/>
    </row>
    <row r="78" spans="1:8" x14ac:dyDescent="0.25">
      <c r="A78" s="30">
        <f>H82/H83</f>
        <v>1.2075354406549714</v>
      </c>
      <c r="B78" s="5"/>
      <c r="C78" s="5"/>
      <c r="D78" s="11"/>
      <c r="E78" s="11"/>
      <c r="F78" s="35" t="s">
        <v>9</v>
      </c>
      <c r="G78" s="55" t="s">
        <v>39</v>
      </c>
      <c r="H78" s="64">
        <v>1629296.06</v>
      </c>
    </row>
    <row r="79" spans="1:8" x14ac:dyDescent="0.25">
      <c r="A79" s="10"/>
      <c r="B79" s="11"/>
      <c r="C79" s="11"/>
      <c r="D79" s="11"/>
      <c r="E79" s="11"/>
      <c r="F79" s="35" t="s">
        <v>16</v>
      </c>
      <c r="G79" s="55" t="s">
        <v>36</v>
      </c>
      <c r="H79" s="64">
        <v>4821438.0199999996</v>
      </c>
    </row>
    <row r="80" spans="1:8" x14ac:dyDescent="0.25">
      <c r="A80" s="10"/>
      <c r="B80" s="11"/>
      <c r="C80" s="11"/>
      <c r="D80" s="11"/>
      <c r="E80" s="11"/>
      <c r="F80" s="35" t="s">
        <v>17</v>
      </c>
      <c r="G80" s="55" t="s">
        <v>46</v>
      </c>
      <c r="H80" s="64">
        <v>8814443.4000000004</v>
      </c>
    </row>
    <row r="81" spans="1:8" x14ac:dyDescent="0.25">
      <c r="A81" s="10"/>
      <c r="B81" s="11"/>
      <c r="C81" s="11"/>
      <c r="D81" s="11"/>
      <c r="E81" s="11"/>
      <c r="F81" s="12" t="s">
        <v>48</v>
      </c>
      <c r="G81" s="55" t="s">
        <v>50</v>
      </c>
      <c r="H81" s="72">
        <v>40617.82</v>
      </c>
    </row>
    <row r="82" spans="1:8" x14ac:dyDescent="0.25">
      <c r="A82" s="10"/>
      <c r="B82" s="11"/>
      <c r="C82" s="11"/>
      <c r="D82" s="11"/>
      <c r="E82" s="11"/>
      <c r="F82" s="35" t="s">
        <v>18</v>
      </c>
      <c r="G82" s="71"/>
      <c r="H82" s="64">
        <f>SUM(H78:H81)</f>
        <v>15305795.300000001</v>
      </c>
    </row>
    <row r="83" spans="1:8" ht="13.8" thickBot="1" x14ac:dyDescent="0.3">
      <c r="A83" s="13"/>
      <c r="B83" s="14"/>
      <c r="C83" s="14"/>
      <c r="D83" s="14"/>
      <c r="E83" s="14"/>
      <c r="F83" s="39" t="s">
        <v>19</v>
      </c>
      <c r="G83" s="73" t="s">
        <v>49</v>
      </c>
      <c r="H83" s="66">
        <v>12675234.85</v>
      </c>
    </row>
    <row r="84" spans="1:8" ht="13.8" thickBot="1" x14ac:dyDescent="0.3"/>
    <row r="85" spans="1:8" x14ac:dyDescent="0.25">
      <c r="A85" s="24" t="s">
        <v>15</v>
      </c>
      <c r="B85" s="36"/>
      <c r="C85" s="36"/>
      <c r="D85" s="36" t="s">
        <v>63</v>
      </c>
      <c r="E85" s="9"/>
      <c r="F85" s="26"/>
      <c r="G85" s="26"/>
      <c r="H85" s="63"/>
    </row>
    <row r="86" spans="1:8" x14ac:dyDescent="0.25">
      <c r="A86" s="10"/>
      <c r="B86" s="11"/>
      <c r="C86" s="11"/>
      <c r="D86" s="11"/>
      <c r="E86" s="11"/>
      <c r="F86" s="21"/>
      <c r="G86" s="21"/>
      <c r="H86" s="64"/>
    </row>
    <row r="87" spans="1:8" x14ac:dyDescent="0.25">
      <c r="A87" s="75" t="s">
        <v>66</v>
      </c>
      <c r="B87" s="38"/>
      <c r="C87" s="38"/>
      <c r="D87" s="11"/>
      <c r="E87" s="11"/>
      <c r="F87" s="21"/>
      <c r="G87" s="21"/>
      <c r="H87" s="64"/>
    </row>
    <row r="88" spans="1:8" x14ac:dyDescent="0.25">
      <c r="A88" s="51" t="s">
        <v>10</v>
      </c>
      <c r="B88" s="76"/>
      <c r="C88" s="76"/>
      <c r="D88" s="76"/>
      <c r="E88" s="76"/>
      <c r="F88" s="76"/>
      <c r="G88" s="11"/>
      <c r="H88" s="64"/>
    </row>
    <row r="89" spans="1:8" x14ac:dyDescent="0.25">
      <c r="A89" s="10"/>
      <c r="B89" s="11"/>
      <c r="C89" s="11"/>
      <c r="D89" s="11"/>
      <c r="E89" s="11"/>
      <c r="F89" s="21"/>
      <c r="G89" s="21"/>
      <c r="H89" s="64"/>
    </row>
    <row r="90" spans="1:8" x14ac:dyDescent="0.25">
      <c r="A90" s="30">
        <f>(H93-H95-H96+H94+H97)/H98</f>
        <v>1.5319975345624752</v>
      </c>
      <c r="B90" s="69"/>
      <c r="C90" s="5"/>
      <c r="D90" s="11"/>
      <c r="E90" s="11"/>
      <c r="F90" s="12" t="s">
        <v>3</v>
      </c>
      <c r="G90" s="55" t="s">
        <v>37</v>
      </c>
      <c r="H90" s="64">
        <v>9388488.4499999993</v>
      </c>
    </row>
    <row r="91" spans="1:8" x14ac:dyDescent="0.25">
      <c r="A91" s="10"/>
      <c r="B91" s="11"/>
      <c r="C91" s="11"/>
      <c r="D91" s="11"/>
      <c r="E91" s="11"/>
      <c r="F91" s="35" t="s">
        <v>16</v>
      </c>
      <c r="G91" s="55" t="s">
        <v>36</v>
      </c>
      <c r="H91" s="64">
        <v>4821438.0199999996</v>
      </c>
    </row>
    <row r="92" spans="1:8" x14ac:dyDescent="0.25">
      <c r="A92" s="10"/>
      <c r="B92" s="11"/>
      <c r="C92" s="11"/>
      <c r="D92" s="11"/>
      <c r="E92" s="11"/>
      <c r="F92" s="35" t="s">
        <v>17</v>
      </c>
      <c r="G92" s="57" t="s">
        <v>46</v>
      </c>
      <c r="H92" s="64">
        <v>8814443.4000000004</v>
      </c>
    </row>
    <row r="93" spans="1:8" x14ac:dyDescent="0.25">
      <c r="A93" s="10"/>
      <c r="B93" s="11"/>
      <c r="C93" s="11"/>
      <c r="D93" s="11"/>
      <c r="E93" s="11"/>
      <c r="F93" s="56" t="s">
        <v>18</v>
      </c>
      <c r="G93" s="57"/>
      <c r="H93" s="79">
        <f>SUM(H90:H92)</f>
        <v>23024369.869999997</v>
      </c>
    </row>
    <row r="94" spans="1:8" x14ac:dyDescent="0.25">
      <c r="A94" s="11"/>
      <c r="B94" s="11"/>
      <c r="C94" s="11"/>
      <c r="D94" s="11"/>
      <c r="E94" s="11"/>
      <c r="F94" s="56" t="s">
        <v>53</v>
      </c>
      <c r="G94" s="55" t="s">
        <v>40</v>
      </c>
      <c r="H94" s="68">
        <v>40617.82</v>
      </c>
    </row>
    <row r="95" spans="1:8" x14ac:dyDescent="0.25">
      <c r="A95" s="78"/>
      <c r="B95" s="11"/>
      <c r="C95" s="11"/>
      <c r="D95" s="11"/>
      <c r="E95" s="11"/>
      <c r="F95" s="56" t="s">
        <v>58</v>
      </c>
      <c r="G95" s="55" t="s">
        <v>52</v>
      </c>
      <c r="H95" s="68">
        <v>206459.75</v>
      </c>
    </row>
    <row r="96" spans="1:8" x14ac:dyDescent="0.25">
      <c r="A96" s="10"/>
      <c r="B96" s="11"/>
      <c r="C96" s="11"/>
      <c r="D96" s="11"/>
      <c r="E96" s="11"/>
      <c r="F96" s="56" t="s">
        <v>61</v>
      </c>
      <c r="G96" s="55" t="s">
        <v>62</v>
      </c>
      <c r="H96" s="68">
        <v>3352649.69</v>
      </c>
    </row>
    <row r="97" spans="1:8" x14ac:dyDescent="0.25">
      <c r="A97" s="10"/>
      <c r="B97" s="11"/>
      <c r="C97" s="11"/>
      <c r="D97" s="11"/>
      <c r="E97" s="11"/>
      <c r="F97" s="56" t="s">
        <v>64</v>
      </c>
      <c r="G97" s="55" t="s">
        <v>65</v>
      </c>
      <c r="H97" s="68">
        <v>-87449.48</v>
      </c>
    </row>
    <row r="98" spans="1:8" ht="13.8" thickBot="1" x14ac:dyDescent="0.3">
      <c r="A98" s="13"/>
      <c r="B98" s="14"/>
      <c r="C98" s="14"/>
      <c r="D98" s="14"/>
      <c r="E98" s="14"/>
      <c r="F98" s="39" t="s">
        <v>19</v>
      </c>
      <c r="G98" s="74" t="s">
        <v>49</v>
      </c>
      <c r="H98" s="66">
        <v>12675235</v>
      </c>
    </row>
  </sheetData>
  <mergeCells count="3">
    <mergeCell ref="A12:D12"/>
    <mergeCell ref="A48:F48"/>
    <mergeCell ref="A88:F8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Notes</vt:lpstr>
      <vt:lpstr>2017</vt:lpstr>
      <vt:lpstr>2018 </vt:lpstr>
      <vt:lpstr>2019</vt:lpstr>
      <vt:lpstr>2020</vt:lpstr>
      <vt:lpstr>2021 YTD Nov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Herrman</dc:creator>
  <cp:lastModifiedBy>Michelle Herrman</cp:lastModifiedBy>
  <cp:lastPrinted>2022-01-31T19:18:15Z</cp:lastPrinted>
  <dcterms:created xsi:type="dcterms:W3CDTF">2022-01-30T23:45:03Z</dcterms:created>
  <dcterms:modified xsi:type="dcterms:W3CDTF">2022-01-31T19:53:26Z</dcterms:modified>
</cp:coreProperties>
</file>