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imegroupllc.sharepoint.com/Prime/Shared Documents/South Kentucky Electric Cooperative/Staff DR/"/>
    </mc:Choice>
  </mc:AlternateContent>
  <xr:revisionPtr revIDLastSave="689" documentId="8_{585007D6-03FA-4EAB-AFAD-39A5712987C5}" xr6:coauthVersionLast="47" xr6:coauthVersionMax="47" xr10:uidLastSave="{2CE4C771-EC6A-4E10-AD3A-7545D6CEA30B}"/>
  <bookViews>
    <workbookView xWindow="28680" yWindow="-120" windowWidth="29040" windowHeight="15840" xr2:uid="{82DDE9B1-1920-455E-BFC8-6EBA428AC605}"/>
  </bookViews>
  <sheets>
    <sheet name="South Kentucky Summary" sheetId="1" r:id="rId1"/>
  </sheets>
  <definedNames>
    <definedName name="_xlnm.Print_Area" localSheetId="0">'South Kentucky Summary'!$B$1:$J$33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1" i="1" l="1"/>
  <c r="O12" i="1"/>
  <c r="O13" i="1"/>
  <c r="O14" i="1"/>
  <c r="O15" i="1"/>
  <c r="O16" i="1"/>
  <c r="O17" i="1"/>
  <c r="O18" i="1"/>
  <c r="O19" i="1"/>
  <c r="I18" i="1"/>
  <c r="P18" i="1" s="1"/>
  <c r="Q18" i="1" s="1"/>
  <c r="I19" i="1"/>
  <c r="V34" i="1" s="1"/>
  <c r="I9" i="1"/>
  <c r="I16" i="1"/>
  <c r="P16" i="1" s="1"/>
  <c r="I17" i="1"/>
  <c r="P17" i="1" s="1"/>
  <c r="V19" i="1" l="1"/>
  <c r="P19" i="1"/>
  <c r="Q19" i="1" s="1"/>
  <c r="V22" i="1"/>
  <c r="V21" i="1"/>
  <c r="V33" i="1"/>
  <c r="V20" i="1"/>
  <c r="V32" i="1"/>
  <c r="Q16" i="1"/>
  <c r="I15" i="1" l="1"/>
  <c r="I14" i="1"/>
  <c r="P14" i="1" l="1"/>
  <c r="V17" i="1"/>
  <c r="P15" i="1"/>
  <c r="V18" i="1"/>
  <c r="Q15" i="1"/>
  <c r="Q14" i="1"/>
  <c r="I13" i="1" l="1"/>
  <c r="P13" i="1" l="1"/>
  <c r="Q13" i="1" s="1"/>
  <c r="V16" i="1"/>
  <c r="I12" i="1"/>
  <c r="I10" i="1"/>
  <c r="V13" i="1" s="1"/>
  <c r="I11" i="1"/>
  <c r="P11" i="1" l="1"/>
  <c r="Q11" i="1" s="1"/>
  <c r="V14" i="1"/>
  <c r="P12" i="1"/>
  <c r="Q12" i="1" s="1"/>
  <c r="V15" i="1"/>
  <c r="O10" i="1"/>
  <c r="O34" i="1" s="1"/>
  <c r="P10" i="1"/>
  <c r="P34" i="1" s="1"/>
  <c r="Q17" i="1"/>
  <c r="N34" i="1"/>
  <c r="Q10" i="1" l="1"/>
  <c r="Q32" i="1"/>
  <c r="Q34" i="1" s="1"/>
</calcChain>
</file>

<file path=xl/sharedStrings.xml><?xml version="1.0" encoding="utf-8"?>
<sst xmlns="http://schemas.openxmlformats.org/spreadsheetml/2006/main" count="98" uniqueCount="53">
  <si>
    <t>Account</t>
  </si>
  <si>
    <t>Description</t>
  </si>
  <si>
    <t>Station Equipment</t>
  </si>
  <si>
    <t>Current</t>
  </si>
  <si>
    <t>Proposed</t>
  </si>
  <si>
    <t>Survivor Curve</t>
  </si>
  <si>
    <t>R1</t>
  </si>
  <si>
    <t>Average Srervice Life (ASL)</t>
  </si>
  <si>
    <t>Net Salvage</t>
  </si>
  <si>
    <t>Poles Towers &amp; Fixtures</t>
  </si>
  <si>
    <t>Overhead Conductor &amp; Devices</t>
  </si>
  <si>
    <t>Underground Conduit</t>
  </si>
  <si>
    <t>Underground Conductor &amp; Devices</t>
  </si>
  <si>
    <t>Line Transformers</t>
  </si>
  <si>
    <t>Services</t>
  </si>
  <si>
    <t>Meters</t>
  </si>
  <si>
    <t>Meters - AMI</t>
  </si>
  <si>
    <t>Installations of Consumer Premises</t>
  </si>
  <si>
    <t>Street Lighting &amp; Signal Systems</t>
  </si>
  <si>
    <t>S0</t>
  </si>
  <si>
    <t>R3.5</t>
  </si>
  <si>
    <t>S3</t>
  </si>
  <si>
    <t>Depreciation Rates</t>
  </si>
  <si>
    <t>Analysis of Depreciation Rates</t>
  </si>
  <si>
    <t>Investment</t>
  </si>
  <si>
    <t>Depreciation</t>
  </si>
  <si>
    <t>Accrual at</t>
  </si>
  <si>
    <t>Current Rates</t>
  </si>
  <si>
    <t>Total</t>
  </si>
  <si>
    <t>Rates</t>
  </si>
  <si>
    <t>-</t>
  </si>
  <si>
    <t>RUS Range</t>
  </si>
  <si>
    <t>Analysis of Change in Depreciation Rates</t>
  </si>
  <si>
    <t xml:space="preserve">South Kentucky </t>
  </si>
  <si>
    <t>Structures and Improvements</t>
  </si>
  <si>
    <t>Office Furniture and Equipment</t>
  </si>
  <si>
    <t>Transportation Equipment</t>
  </si>
  <si>
    <t>Stores Equipment</t>
  </si>
  <si>
    <t>Tools, Shop and Garage Equipment</t>
  </si>
  <si>
    <t>Laboratory Equipment</t>
  </si>
  <si>
    <t>Power Operated Equipment</t>
  </si>
  <si>
    <t>Communication Equipment</t>
  </si>
  <si>
    <t>Miscellaneous Equipment</t>
  </si>
  <si>
    <t>O4</t>
  </si>
  <si>
    <t>Dec. 31, 2020</t>
  </si>
  <si>
    <t>Proposed Rates</t>
  </si>
  <si>
    <t>L0</t>
  </si>
  <si>
    <t>O3</t>
  </si>
  <si>
    <t>R4</t>
  </si>
  <si>
    <t>L3</t>
  </si>
  <si>
    <t xml:space="preserve">Meters </t>
  </si>
  <si>
    <t>Exhibit WSS-6</t>
  </si>
  <si>
    <t>Page 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</si>
</sst>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0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0" fillId="0" borderId="0" xfId="1" applyNumberFormat="1" applyFont="1"/>
    <xf numFmtId="0" fontId="1" fillId="0" borderId="0" xfId="0" applyFont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0" xfId="0" applyFill="1" applyBorder="1"/>
    <xf numFmtId="0" fontId="0" fillId="0" borderId="8" xfId="0" applyBorder="1"/>
    <xf numFmtId="0" fontId="0" fillId="0" borderId="9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9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Fill="1" applyBorder="1"/>
    <xf numFmtId="164" fontId="0" fillId="0" borderId="9" xfId="1" applyNumberFormat="1" applyFont="1" applyBorder="1" applyAlignment="1">
      <alignment horizontal="center"/>
    </xf>
    <xf numFmtId="164" fontId="0" fillId="0" borderId="5" xfId="1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5" fontId="0" fillId="0" borderId="0" xfId="2" applyNumberFormat="1" applyFont="1"/>
    <xf numFmtId="43" fontId="0" fillId="0" borderId="0" xfId="0" applyNumberFormat="1"/>
    <xf numFmtId="0" fontId="1" fillId="0" borderId="0" xfId="0" applyFont="1" applyBorder="1"/>
    <xf numFmtId="0" fontId="0" fillId="0" borderId="0" xfId="0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165" fontId="0" fillId="0" borderId="0" xfId="0" applyNumberFormat="1"/>
    <xf numFmtId="0" fontId="0" fillId="0" borderId="4" xfId="0" applyFill="1" applyBorder="1"/>
    <xf numFmtId="164" fontId="0" fillId="0" borderId="9" xfId="1" applyNumberFormat="1" applyFont="1" applyFill="1" applyBorder="1" applyAlignment="1">
      <alignment horizontal="center"/>
    </xf>
    <xf numFmtId="164" fontId="0" fillId="0" borderId="5" xfId="1" applyNumberFormat="1" applyFont="1" applyFill="1" applyBorder="1" applyAlignment="1">
      <alignment horizontal="center"/>
    </xf>
    <xf numFmtId="164" fontId="0" fillId="0" borderId="0" xfId="1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/>
    </xf>
    <xf numFmtId="0" fontId="0" fillId="0" borderId="9" xfId="0" applyFill="1" applyBorder="1"/>
    <xf numFmtId="166" fontId="0" fillId="0" borderId="9" xfId="1" applyNumberFormat="1" applyFont="1" applyBorder="1" applyAlignment="1">
      <alignment horizontal="center"/>
    </xf>
    <xf numFmtId="0" fontId="0" fillId="0" borderId="0" xfId="0" applyFill="1"/>
    <xf numFmtId="0" fontId="0" fillId="0" borderId="9" xfId="0" applyFill="1" applyBorder="1" applyAlignment="1">
      <alignment horizontal="left"/>
    </xf>
    <xf numFmtId="166" fontId="0" fillId="0" borderId="9" xfId="1" applyNumberFormat="1" applyFont="1" applyFill="1" applyBorder="1" applyAlignment="1">
      <alignment horizontal="center"/>
    </xf>
    <xf numFmtId="43" fontId="0" fillId="0" borderId="0" xfId="0" applyNumberFormat="1" applyFill="1"/>
    <xf numFmtId="0" fontId="0" fillId="0" borderId="0" xfId="0" applyFill="1" applyBorder="1" applyAlignment="1">
      <alignment horizontal="left"/>
    </xf>
    <xf numFmtId="165" fontId="0" fillId="0" borderId="0" xfId="2" applyNumberFormat="1" applyFont="1" applyFill="1"/>
    <xf numFmtId="166" fontId="0" fillId="0" borderId="0" xfId="0" applyNumberFormat="1"/>
    <xf numFmtId="166" fontId="0" fillId="0" borderId="0" xfId="1" applyNumberFormat="1" applyFont="1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6A8E8-3332-4971-BAFE-4074238CDD4B}">
  <sheetPr>
    <pageSetUpPr fitToPage="1"/>
  </sheetPr>
  <dimension ref="B1:Y36"/>
  <sheetViews>
    <sheetView showGridLines="0" tabSelected="1" workbookViewId="0">
      <selection activeCell="B1" sqref="B1:J33"/>
    </sheetView>
  </sheetViews>
  <sheetFormatPr defaultRowHeight="15" x14ac:dyDescent="0.25"/>
  <cols>
    <col min="1" max="1" width="2.7109375" customWidth="1"/>
    <col min="2" max="2" width="8.140625" customWidth="1"/>
    <col min="3" max="3" width="32.7109375" customWidth="1"/>
    <col min="4" max="4" width="19.7109375" customWidth="1"/>
    <col min="5" max="5" width="25.7109375" customWidth="1"/>
    <col min="6" max="6" width="19.7109375" customWidth="1"/>
    <col min="7" max="7" width="4.85546875" customWidth="1"/>
    <col min="8" max="9" width="16.28515625" customWidth="1"/>
    <col min="10" max="10" width="9.28515625" customWidth="1"/>
    <col min="11" max="11" width="23" customWidth="1"/>
    <col min="12" max="12" width="8.7109375" customWidth="1"/>
    <col min="13" max="13" width="32.140625" customWidth="1"/>
    <col min="14" max="14" width="12.28515625" customWidth="1"/>
    <col min="15" max="15" width="16.7109375" customWidth="1"/>
    <col min="16" max="16" width="16.28515625" customWidth="1"/>
    <col min="17" max="17" width="12.140625" customWidth="1"/>
    <col min="18" max="18" width="4.5703125" customWidth="1"/>
    <col min="19" max="19" width="5" customWidth="1"/>
    <col min="21" max="21" width="32.28515625" customWidth="1"/>
    <col min="24" max="24" width="2.42578125" customWidth="1"/>
  </cols>
  <sheetData>
    <row r="1" spans="2:25" ht="15.75" x14ac:dyDescent="0.25">
      <c r="K1" s="48" t="s">
        <v>51</v>
      </c>
    </row>
    <row r="2" spans="2:25" ht="15.75" x14ac:dyDescent="0.25">
      <c r="B2" s="49" t="s">
        <v>33</v>
      </c>
      <c r="K2" s="48" t="s">
        <v>52</v>
      </c>
      <c r="L2" s="9" t="s">
        <v>33</v>
      </c>
    </row>
    <row r="3" spans="2:25" ht="15.75" x14ac:dyDescent="0.25">
      <c r="B3" s="49" t="s">
        <v>23</v>
      </c>
      <c r="L3" s="9" t="s">
        <v>32</v>
      </c>
    </row>
    <row r="4" spans="2:25" ht="15.75" thickBot="1" x14ac:dyDescent="0.3">
      <c r="O4" s="29" t="s">
        <v>25</v>
      </c>
      <c r="P4" s="29" t="s">
        <v>25</v>
      </c>
    </row>
    <row r="5" spans="2:25" ht="15.75" thickBot="1" x14ac:dyDescent="0.3">
      <c r="B5" s="4"/>
      <c r="C5" s="4"/>
      <c r="D5" s="36" t="s">
        <v>5</v>
      </c>
      <c r="E5" s="36" t="s">
        <v>7</v>
      </c>
      <c r="F5" s="36" t="s">
        <v>8</v>
      </c>
      <c r="G5" s="7"/>
      <c r="H5" s="50" t="s">
        <v>22</v>
      </c>
      <c r="I5" s="51"/>
      <c r="J5" s="7"/>
      <c r="K5" s="7"/>
      <c r="L5" s="7"/>
      <c r="M5" s="7"/>
      <c r="N5" s="24" t="s">
        <v>44</v>
      </c>
      <c r="O5" s="29" t="s">
        <v>26</v>
      </c>
      <c r="P5" s="29" t="s">
        <v>26</v>
      </c>
    </row>
    <row r="6" spans="2:25" ht="15.75" thickBot="1" x14ac:dyDescent="0.3">
      <c r="B6" s="5" t="s">
        <v>0</v>
      </c>
      <c r="C6" s="6" t="s">
        <v>1</v>
      </c>
      <c r="D6" s="3" t="s">
        <v>4</v>
      </c>
      <c r="E6" s="3" t="s">
        <v>4</v>
      </c>
      <c r="F6" s="2" t="s">
        <v>4</v>
      </c>
      <c r="G6" s="7"/>
      <c r="H6" s="3" t="s">
        <v>3</v>
      </c>
      <c r="I6" s="3" t="s">
        <v>4</v>
      </c>
      <c r="J6" s="7"/>
      <c r="K6" s="7"/>
      <c r="L6" s="27" t="s">
        <v>0</v>
      </c>
      <c r="M6" s="7" t="s">
        <v>1</v>
      </c>
      <c r="N6" s="24" t="s">
        <v>24</v>
      </c>
      <c r="O6" s="29" t="s">
        <v>27</v>
      </c>
      <c r="P6" s="29" t="s">
        <v>45</v>
      </c>
    </row>
    <row r="7" spans="2:25" x14ac:dyDescent="0.25">
      <c r="B7" s="4"/>
      <c r="C7" s="4"/>
      <c r="D7" s="10"/>
      <c r="E7" s="10"/>
      <c r="F7" s="10"/>
      <c r="H7" s="4"/>
      <c r="I7" s="31"/>
      <c r="J7" s="13"/>
      <c r="L7" s="11"/>
      <c r="M7" s="11"/>
    </row>
    <row r="8" spans="2:25" x14ac:dyDescent="0.25">
      <c r="B8" s="17"/>
      <c r="C8" s="17"/>
      <c r="D8" s="12"/>
      <c r="E8" s="12"/>
      <c r="F8" s="12"/>
      <c r="H8" s="17"/>
      <c r="I8" s="37"/>
      <c r="J8" s="13"/>
      <c r="L8" s="11"/>
      <c r="M8" s="11"/>
    </row>
    <row r="9" spans="2:25" x14ac:dyDescent="0.25">
      <c r="B9" s="15">
        <v>361</v>
      </c>
      <c r="C9" s="17" t="s">
        <v>34</v>
      </c>
      <c r="D9" s="12"/>
      <c r="E9" s="12"/>
      <c r="F9" s="12"/>
      <c r="H9" s="38">
        <v>2.9750000000000002E-2</v>
      </c>
      <c r="I9" s="41">
        <f>H9</f>
        <v>2.9750000000000002E-2</v>
      </c>
      <c r="J9" s="46"/>
      <c r="L9" s="11"/>
      <c r="M9" s="11"/>
    </row>
    <row r="10" spans="2:25" x14ac:dyDescent="0.25">
      <c r="B10" s="15">
        <v>362</v>
      </c>
      <c r="C10" s="17" t="s">
        <v>2</v>
      </c>
      <c r="D10" s="19" t="s">
        <v>43</v>
      </c>
      <c r="E10" s="19">
        <v>30</v>
      </c>
      <c r="F10" s="19">
        <v>-1</v>
      </c>
      <c r="H10" s="38">
        <v>3.0750000000000003E-2</v>
      </c>
      <c r="I10" s="41">
        <f t="shared" ref="I10:I19" si="0">ROUND((1-F10/100)/E10,5)</f>
        <v>3.3669999999999999E-2</v>
      </c>
      <c r="J10" s="46"/>
      <c r="L10" s="28">
        <v>362</v>
      </c>
      <c r="M10" s="11" t="s">
        <v>2</v>
      </c>
      <c r="N10" s="25">
        <v>804678</v>
      </c>
      <c r="O10" s="26">
        <f t="shared" ref="O10:O19" si="1">H10*$N10</f>
        <v>24743.848500000004</v>
      </c>
      <c r="P10" s="26">
        <f t="shared" ref="P10:P19" si="2">I10*$N10</f>
        <v>27093.508259999999</v>
      </c>
      <c r="Q10" s="26">
        <f>P10-O10</f>
        <v>2349.659759999995</v>
      </c>
      <c r="V10" s="35" t="s">
        <v>4</v>
      </c>
    </row>
    <row r="11" spans="2:25" x14ac:dyDescent="0.25">
      <c r="B11" s="15">
        <v>364</v>
      </c>
      <c r="C11" s="17" t="s">
        <v>9</v>
      </c>
      <c r="D11" s="19" t="s">
        <v>46</v>
      </c>
      <c r="E11" s="19">
        <v>40</v>
      </c>
      <c r="F11" s="19">
        <v>-48</v>
      </c>
      <c r="H11" s="38">
        <v>3.7499999999999999E-2</v>
      </c>
      <c r="I11" s="41">
        <f t="shared" si="0"/>
        <v>3.6999999999999998E-2</v>
      </c>
      <c r="J11" s="46"/>
      <c r="L11" s="28">
        <v>364</v>
      </c>
      <c r="M11" s="11" t="s">
        <v>9</v>
      </c>
      <c r="N11" s="25">
        <v>66286311.769999988</v>
      </c>
      <c r="O11" s="26">
        <f t="shared" si="1"/>
        <v>2485736.6913749995</v>
      </c>
      <c r="P11" s="26">
        <f t="shared" si="2"/>
        <v>2452593.5354899992</v>
      </c>
      <c r="Q11" s="26">
        <f>P11-O11</f>
        <v>-33143.155885000248</v>
      </c>
      <c r="T11" s="27" t="s">
        <v>0</v>
      </c>
      <c r="U11" s="7" t="s">
        <v>1</v>
      </c>
      <c r="V11" s="35" t="s">
        <v>29</v>
      </c>
      <c r="W11" s="52" t="s">
        <v>31</v>
      </c>
      <c r="X11" s="52"/>
      <c r="Y11" s="52"/>
    </row>
    <row r="12" spans="2:25" x14ac:dyDescent="0.25">
      <c r="B12" s="15">
        <v>365</v>
      </c>
      <c r="C12" s="17" t="s">
        <v>10</v>
      </c>
      <c r="D12" s="19" t="s">
        <v>6</v>
      </c>
      <c r="E12" s="19">
        <v>53</v>
      </c>
      <c r="F12" s="19">
        <v>-40</v>
      </c>
      <c r="H12" s="38">
        <v>2.6749999999999999E-2</v>
      </c>
      <c r="I12" s="41">
        <f t="shared" si="0"/>
        <v>2.6419999999999999E-2</v>
      </c>
      <c r="J12" s="46"/>
      <c r="L12" s="28">
        <v>365</v>
      </c>
      <c r="M12" s="11" t="s">
        <v>10</v>
      </c>
      <c r="N12" s="25">
        <v>67760723.829999983</v>
      </c>
      <c r="O12" s="26">
        <f t="shared" si="1"/>
        <v>1812599.3624524996</v>
      </c>
      <c r="P12" s="26">
        <f t="shared" si="2"/>
        <v>1790238.3235885995</v>
      </c>
      <c r="Q12" s="26">
        <f>P12-O12</f>
        <v>-22361.038863900118</v>
      </c>
      <c r="T12" s="28"/>
      <c r="U12" s="11"/>
    </row>
    <row r="13" spans="2:25" x14ac:dyDescent="0.25">
      <c r="B13" s="15">
        <v>366</v>
      </c>
      <c r="C13" s="17" t="s">
        <v>11</v>
      </c>
      <c r="D13" s="19" t="s">
        <v>20</v>
      </c>
      <c r="E13" s="19">
        <v>48</v>
      </c>
      <c r="F13" s="19">
        <v>0</v>
      </c>
      <c r="H13" s="38">
        <v>2.1749999999999999E-2</v>
      </c>
      <c r="I13" s="41">
        <f t="shared" si="0"/>
        <v>2.0830000000000001E-2</v>
      </c>
      <c r="J13" s="46"/>
      <c r="L13" s="28">
        <v>366</v>
      </c>
      <c r="M13" s="11" t="s">
        <v>11</v>
      </c>
      <c r="N13" s="25">
        <v>637484.43000000005</v>
      </c>
      <c r="O13" s="26">
        <f t="shared" si="1"/>
        <v>13865.286352499999</v>
      </c>
      <c r="P13" s="26">
        <f t="shared" si="2"/>
        <v>13278.800676900002</v>
      </c>
      <c r="Q13" s="26">
        <f t="shared" ref="Q13:Q14" si="3">P13-O13</f>
        <v>-586.48567559999719</v>
      </c>
      <c r="T13" s="28">
        <v>362</v>
      </c>
      <c r="U13" s="11" t="s">
        <v>2</v>
      </c>
      <c r="V13" s="45">
        <f t="shared" ref="V13:V22" si="4">I10</f>
        <v>3.3669999999999999E-2</v>
      </c>
      <c r="W13" s="8">
        <v>2.7E-2</v>
      </c>
      <c r="X13" s="1" t="s">
        <v>30</v>
      </c>
      <c r="Y13" s="34">
        <v>3.2000000000000001E-2</v>
      </c>
    </row>
    <row r="14" spans="2:25" x14ac:dyDescent="0.25">
      <c r="B14" s="15">
        <v>367</v>
      </c>
      <c r="C14" s="17" t="s">
        <v>12</v>
      </c>
      <c r="D14" s="19" t="s">
        <v>48</v>
      </c>
      <c r="E14" s="19">
        <v>34</v>
      </c>
      <c r="F14" s="19">
        <v>-5</v>
      </c>
      <c r="H14" s="38">
        <v>2.775E-2</v>
      </c>
      <c r="I14" s="41">
        <f t="shared" si="0"/>
        <v>3.0880000000000001E-2</v>
      </c>
      <c r="J14" s="46"/>
      <c r="L14" s="28">
        <v>367</v>
      </c>
      <c r="M14" s="11" t="s">
        <v>12</v>
      </c>
      <c r="N14" s="25">
        <v>9117994.1699999981</v>
      </c>
      <c r="O14" s="26">
        <f t="shared" si="1"/>
        <v>253024.33821749996</v>
      </c>
      <c r="P14" s="26">
        <f t="shared" si="2"/>
        <v>281563.65996959998</v>
      </c>
      <c r="Q14" s="26">
        <f t="shared" si="3"/>
        <v>28539.321752100019</v>
      </c>
      <c r="T14" s="28">
        <v>364</v>
      </c>
      <c r="U14" s="11" t="s">
        <v>9</v>
      </c>
      <c r="V14" s="45">
        <f t="shared" si="4"/>
        <v>3.6999999999999998E-2</v>
      </c>
      <c r="W14" s="8">
        <v>0.03</v>
      </c>
      <c r="X14" s="1" t="s">
        <v>30</v>
      </c>
      <c r="Y14" s="34">
        <v>0.04</v>
      </c>
    </row>
    <row r="15" spans="2:25" x14ac:dyDescent="0.25">
      <c r="B15" s="15">
        <v>368</v>
      </c>
      <c r="C15" s="17" t="s">
        <v>13</v>
      </c>
      <c r="D15" s="19" t="s">
        <v>49</v>
      </c>
      <c r="E15" s="19">
        <v>38</v>
      </c>
      <c r="F15" s="19">
        <v>-15</v>
      </c>
      <c r="H15" s="38">
        <v>2.9750000000000002E-2</v>
      </c>
      <c r="I15" s="41">
        <f t="shared" si="0"/>
        <v>3.0259999999999999E-2</v>
      </c>
      <c r="J15" s="46"/>
      <c r="L15" s="28">
        <v>368</v>
      </c>
      <c r="M15" s="11" t="s">
        <v>13</v>
      </c>
      <c r="N15" s="25">
        <v>43413469.86999999</v>
      </c>
      <c r="O15" s="26">
        <f t="shared" si="1"/>
        <v>1291550.7286324997</v>
      </c>
      <c r="P15" s="26">
        <f t="shared" si="2"/>
        <v>1313691.5982661997</v>
      </c>
      <c r="Q15" s="26">
        <f t="shared" ref="Q15" si="5">P15-O15</f>
        <v>22140.8696337</v>
      </c>
      <c r="T15" s="28">
        <v>365</v>
      </c>
      <c r="U15" s="11" t="s">
        <v>10</v>
      </c>
      <c r="V15" s="45">
        <f t="shared" si="4"/>
        <v>2.6419999999999999E-2</v>
      </c>
      <c r="W15" s="8">
        <v>2.3E-2</v>
      </c>
      <c r="X15" s="1" t="s">
        <v>30</v>
      </c>
      <c r="Y15" s="34">
        <v>2.8000000000000001E-2</v>
      </c>
    </row>
    <row r="16" spans="2:25" x14ac:dyDescent="0.25">
      <c r="B16" s="15">
        <v>369</v>
      </c>
      <c r="C16" s="17" t="s">
        <v>14</v>
      </c>
      <c r="D16" s="19" t="s">
        <v>21</v>
      </c>
      <c r="E16" s="19">
        <v>42</v>
      </c>
      <c r="F16" s="19">
        <v>-45</v>
      </c>
      <c r="H16" s="38">
        <v>3.4750000000000003E-2</v>
      </c>
      <c r="I16" s="41">
        <f t="shared" si="0"/>
        <v>3.4520000000000002E-2</v>
      </c>
      <c r="J16" s="46"/>
      <c r="L16" s="28">
        <v>369</v>
      </c>
      <c r="M16" s="11" t="s">
        <v>14</v>
      </c>
      <c r="N16" s="25">
        <v>30984238.120000001</v>
      </c>
      <c r="O16" s="26">
        <f t="shared" si="1"/>
        <v>1076702.2746700002</v>
      </c>
      <c r="P16" s="26">
        <f t="shared" si="2"/>
        <v>1069575.8999024001</v>
      </c>
      <c r="Q16" s="26">
        <f t="shared" ref="Q16" si="6">P16-O16</f>
        <v>-7126.374767600093</v>
      </c>
      <c r="T16" s="28">
        <v>366</v>
      </c>
      <c r="U16" s="11" t="s">
        <v>11</v>
      </c>
      <c r="V16" s="45">
        <f t="shared" si="4"/>
        <v>2.0830000000000001E-2</v>
      </c>
      <c r="W16" s="8">
        <v>1.7999999999999999E-2</v>
      </c>
      <c r="X16" s="1" t="s">
        <v>30</v>
      </c>
      <c r="Y16" s="34">
        <v>2.3E-2</v>
      </c>
    </row>
    <row r="17" spans="2:25" x14ac:dyDescent="0.25">
      <c r="B17" s="15">
        <v>370</v>
      </c>
      <c r="C17" s="17" t="s">
        <v>15</v>
      </c>
      <c r="D17" s="19"/>
      <c r="E17" s="19">
        <v>20</v>
      </c>
      <c r="F17" s="19">
        <v>-1</v>
      </c>
      <c r="H17" s="38">
        <v>3.2750000000000001E-2</v>
      </c>
      <c r="I17" s="41">
        <f t="shared" si="0"/>
        <v>5.0500000000000003E-2</v>
      </c>
      <c r="J17" s="46"/>
      <c r="K17" s="39"/>
      <c r="L17" s="43">
        <v>370</v>
      </c>
      <c r="M17" s="13" t="s">
        <v>15</v>
      </c>
      <c r="N17" s="44">
        <v>12001277.34</v>
      </c>
      <c r="O17" s="26">
        <f t="shared" si="1"/>
        <v>393041.83288500004</v>
      </c>
      <c r="P17" s="26">
        <f t="shared" si="2"/>
        <v>606064.50566999998</v>
      </c>
      <c r="Q17" s="26">
        <f t="shared" ref="Q17" si="7">P17-O17</f>
        <v>213022.67278499994</v>
      </c>
      <c r="T17" s="28">
        <v>367</v>
      </c>
      <c r="U17" s="11" t="s">
        <v>12</v>
      </c>
      <c r="V17" s="45">
        <f t="shared" si="4"/>
        <v>3.0880000000000001E-2</v>
      </c>
      <c r="W17" s="8">
        <v>2.4E-2</v>
      </c>
      <c r="X17" s="1" t="s">
        <v>30</v>
      </c>
      <c r="Y17" s="34">
        <v>2.9000000000000001E-2</v>
      </c>
    </row>
    <row r="18" spans="2:25" x14ac:dyDescent="0.25">
      <c r="B18" s="15">
        <v>371</v>
      </c>
      <c r="C18" s="17" t="s">
        <v>17</v>
      </c>
      <c r="D18" s="19" t="s">
        <v>19</v>
      </c>
      <c r="E18" s="19">
        <v>19</v>
      </c>
      <c r="F18" s="19">
        <v>-10</v>
      </c>
      <c r="H18" s="38">
        <v>4.1749999999999995E-2</v>
      </c>
      <c r="I18" s="41">
        <f t="shared" si="0"/>
        <v>5.7889999999999997E-2</v>
      </c>
      <c r="J18" s="46"/>
      <c r="L18" s="28">
        <v>371</v>
      </c>
      <c r="M18" s="11" t="s">
        <v>17</v>
      </c>
      <c r="N18" s="25">
        <v>11759047.640000001</v>
      </c>
      <c r="O18" s="26">
        <f t="shared" si="1"/>
        <v>490940.23896999995</v>
      </c>
      <c r="P18" s="26">
        <f t="shared" si="2"/>
        <v>680731.26787960005</v>
      </c>
      <c r="Q18" s="26">
        <f t="shared" ref="Q18" si="8">P18-O18</f>
        <v>189791.02890960011</v>
      </c>
      <c r="T18" s="28">
        <v>368</v>
      </c>
      <c r="U18" s="11" t="s">
        <v>13</v>
      </c>
      <c r="V18" s="45">
        <f t="shared" si="4"/>
        <v>3.0259999999999999E-2</v>
      </c>
      <c r="W18" s="8">
        <v>2.5999999999999999E-2</v>
      </c>
      <c r="X18" s="1" t="s">
        <v>30</v>
      </c>
      <c r="Y18" s="34">
        <v>3.1E-2</v>
      </c>
    </row>
    <row r="19" spans="2:25" x14ac:dyDescent="0.25">
      <c r="B19" s="15">
        <v>373</v>
      </c>
      <c r="C19" s="17" t="s">
        <v>18</v>
      </c>
      <c r="D19" s="19" t="s">
        <v>47</v>
      </c>
      <c r="E19" s="19">
        <v>19</v>
      </c>
      <c r="F19" s="19">
        <v>-10</v>
      </c>
      <c r="H19" s="38">
        <v>4.1749999999999995E-2</v>
      </c>
      <c r="I19" s="41">
        <f t="shared" si="0"/>
        <v>5.7889999999999997E-2</v>
      </c>
      <c r="J19" s="46"/>
      <c r="L19" s="28">
        <v>373</v>
      </c>
      <c r="M19" s="11" t="s">
        <v>18</v>
      </c>
      <c r="N19" s="25">
        <v>1238493.4099999999</v>
      </c>
      <c r="O19" s="26">
        <f t="shared" si="1"/>
        <v>51707.099867499994</v>
      </c>
      <c r="P19" s="26">
        <f t="shared" si="2"/>
        <v>71696.38350489999</v>
      </c>
      <c r="Q19" s="26">
        <f t="shared" ref="Q19" si="9">P19-O19</f>
        <v>19989.283637399996</v>
      </c>
      <c r="T19" s="28">
        <v>369</v>
      </c>
      <c r="U19" s="11" t="s">
        <v>14</v>
      </c>
      <c r="V19" s="45">
        <f t="shared" si="4"/>
        <v>3.4520000000000002E-2</v>
      </c>
      <c r="W19" s="8">
        <v>3.1E-2</v>
      </c>
      <c r="X19" s="1" t="s">
        <v>30</v>
      </c>
      <c r="Y19" s="34">
        <v>3.5999999999999997E-2</v>
      </c>
    </row>
    <row r="20" spans="2:25" hidden="1" x14ac:dyDescent="0.25">
      <c r="B20" s="15">
        <v>390</v>
      </c>
      <c r="C20" s="17" t="s">
        <v>34</v>
      </c>
      <c r="D20" s="19"/>
      <c r="E20" s="12"/>
      <c r="F20" s="12"/>
      <c r="H20" s="38">
        <v>0.02</v>
      </c>
      <c r="I20" s="32"/>
      <c r="J20" s="47"/>
      <c r="L20" s="28"/>
      <c r="M20" s="11"/>
      <c r="N20" s="25"/>
      <c r="O20" s="26"/>
      <c r="P20" s="26"/>
      <c r="Q20" s="26"/>
      <c r="T20" s="28">
        <v>370</v>
      </c>
      <c r="U20" s="11" t="s">
        <v>16</v>
      </c>
      <c r="V20" s="45">
        <f t="shared" si="4"/>
        <v>5.0500000000000003E-2</v>
      </c>
      <c r="W20" s="8">
        <v>2.9000000000000001E-2</v>
      </c>
      <c r="X20" s="1" t="s">
        <v>30</v>
      </c>
      <c r="Y20" s="34">
        <v>3.4000000000000002E-2</v>
      </c>
    </row>
    <row r="21" spans="2:25" hidden="1" x14ac:dyDescent="0.25">
      <c r="B21" s="15">
        <v>391</v>
      </c>
      <c r="C21" s="17" t="s">
        <v>35</v>
      </c>
      <c r="D21" s="19"/>
      <c r="E21" s="12"/>
      <c r="F21" s="21"/>
      <c r="H21" s="38">
        <v>0.06</v>
      </c>
      <c r="I21" s="32"/>
      <c r="J21" s="47"/>
      <c r="Q21" s="26"/>
      <c r="T21" s="28">
        <v>371</v>
      </c>
      <c r="U21" s="11" t="s">
        <v>17</v>
      </c>
      <c r="V21" s="45">
        <f t="shared" si="4"/>
        <v>5.7889999999999997E-2</v>
      </c>
      <c r="W21" s="8">
        <v>3.9E-2</v>
      </c>
      <c r="X21" s="1" t="s">
        <v>30</v>
      </c>
      <c r="Y21" s="34">
        <v>4.3999999999999997E-2</v>
      </c>
    </row>
    <row r="22" spans="2:25" s="39" customFormat="1" hidden="1" x14ac:dyDescent="0.25">
      <c r="B22" s="40">
        <v>391.1</v>
      </c>
      <c r="C22" s="37"/>
      <c r="D22" s="21"/>
      <c r="E22" s="21"/>
      <c r="F22" s="21"/>
      <c r="H22" s="41">
        <v>0.15</v>
      </c>
      <c r="I22" s="32"/>
      <c r="J22" s="47"/>
      <c r="Q22" s="42"/>
      <c r="T22" s="28">
        <v>373</v>
      </c>
      <c r="U22" s="11" t="s">
        <v>18</v>
      </c>
      <c r="V22" s="45">
        <f t="shared" si="4"/>
        <v>5.7889999999999997E-2</v>
      </c>
      <c r="W22" s="8">
        <v>3.7999999999999999E-2</v>
      </c>
      <c r="X22" s="1" t="s">
        <v>30</v>
      </c>
      <c r="Y22" s="34">
        <v>4.2999999999999997E-2</v>
      </c>
    </row>
    <row r="23" spans="2:25" hidden="1" x14ac:dyDescent="0.25">
      <c r="B23" s="15">
        <v>391.11</v>
      </c>
      <c r="C23" s="17"/>
      <c r="D23" s="12"/>
      <c r="E23" s="12"/>
      <c r="F23" s="12"/>
      <c r="H23" s="38">
        <v>0.15</v>
      </c>
      <c r="I23" s="32"/>
      <c r="J23" s="47"/>
      <c r="Q23" s="26"/>
    </row>
    <row r="24" spans="2:25" hidden="1" x14ac:dyDescent="0.25">
      <c r="B24" s="15">
        <v>392</v>
      </c>
      <c r="C24" s="17" t="s">
        <v>36</v>
      </c>
      <c r="D24" s="12"/>
      <c r="E24" s="12"/>
      <c r="F24" s="12"/>
      <c r="H24" s="38">
        <v>0.15</v>
      </c>
      <c r="I24" s="32"/>
      <c r="J24" s="47"/>
      <c r="Q24" s="26"/>
    </row>
    <row r="25" spans="2:25" hidden="1" x14ac:dyDescent="0.25">
      <c r="B25" s="15">
        <v>393</v>
      </c>
      <c r="C25" s="17" t="s">
        <v>37</v>
      </c>
      <c r="D25" s="12"/>
      <c r="E25" s="12"/>
      <c r="F25" s="12"/>
      <c r="H25" s="38">
        <v>0.06</v>
      </c>
      <c r="I25" s="32"/>
      <c r="J25" s="47"/>
      <c r="Q25" s="26"/>
    </row>
    <row r="26" spans="2:25" hidden="1" x14ac:dyDescent="0.25">
      <c r="B26" s="15">
        <v>394</v>
      </c>
      <c r="C26" s="17" t="s">
        <v>38</v>
      </c>
      <c r="D26" s="19"/>
      <c r="E26" s="21"/>
      <c r="F26" s="12"/>
      <c r="H26" s="38">
        <v>0.06</v>
      </c>
      <c r="I26" s="32"/>
      <c r="J26" s="47"/>
      <c r="Q26" s="26"/>
    </row>
    <row r="27" spans="2:25" hidden="1" x14ac:dyDescent="0.25">
      <c r="B27" s="15">
        <v>395</v>
      </c>
      <c r="C27" s="17" t="s">
        <v>39</v>
      </c>
      <c r="D27" s="19"/>
      <c r="E27" s="21"/>
      <c r="F27" s="12"/>
      <c r="H27" s="38">
        <v>0.06</v>
      </c>
      <c r="I27" s="32"/>
      <c r="J27" s="47"/>
      <c r="Q27" s="26"/>
    </row>
    <row r="28" spans="2:25" hidden="1" x14ac:dyDescent="0.25">
      <c r="B28" s="15">
        <v>396</v>
      </c>
      <c r="C28" s="17" t="s">
        <v>40</v>
      </c>
      <c r="D28" s="19"/>
      <c r="E28" s="21"/>
      <c r="F28" s="12"/>
      <c r="H28" s="38">
        <v>0.12</v>
      </c>
      <c r="I28" s="32"/>
      <c r="J28" s="47"/>
      <c r="Q28" s="26"/>
    </row>
    <row r="29" spans="2:25" hidden="1" x14ac:dyDescent="0.25">
      <c r="B29" s="15">
        <v>397</v>
      </c>
      <c r="C29" s="17" t="s">
        <v>41</v>
      </c>
      <c r="D29" s="19"/>
      <c r="E29" s="21"/>
      <c r="F29" s="12"/>
      <c r="H29" s="38">
        <v>0.06</v>
      </c>
      <c r="I29" s="32"/>
      <c r="J29" s="47"/>
      <c r="Q29" s="26"/>
    </row>
    <row r="30" spans="2:25" hidden="1" x14ac:dyDescent="0.25">
      <c r="B30" s="15">
        <v>398</v>
      </c>
      <c r="C30" s="17" t="s">
        <v>42</v>
      </c>
      <c r="D30" s="19"/>
      <c r="E30" s="21"/>
      <c r="F30" s="12"/>
      <c r="H30" s="38">
        <v>0.06</v>
      </c>
      <c r="I30" s="32"/>
      <c r="J30" s="47"/>
      <c r="Q30" s="26"/>
    </row>
    <row r="31" spans="2:25" hidden="1" x14ac:dyDescent="0.25">
      <c r="B31" s="15"/>
      <c r="C31" s="17"/>
      <c r="D31" s="19"/>
      <c r="E31" s="21"/>
      <c r="F31" s="12"/>
      <c r="H31" s="22"/>
      <c r="I31" s="32"/>
      <c r="J31" s="47"/>
      <c r="Q31" s="26"/>
    </row>
    <row r="32" spans="2:25" ht="15.75" thickBot="1" x14ac:dyDescent="0.3">
      <c r="B32" s="16"/>
      <c r="C32" s="18"/>
      <c r="D32" s="20"/>
      <c r="E32" s="14"/>
      <c r="F32" s="14"/>
      <c r="H32" s="23"/>
      <c r="I32" s="33"/>
      <c r="J32" s="47"/>
      <c r="Q32" s="26">
        <f>O20-P20</f>
        <v>0</v>
      </c>
      <c r="T32" s="28">
        <v>370</v>
      </c>
      <c r="U32" s="11" t="s">
        <v>50</v>
      </c>
      <c r="V32" s="45">
        <f>I17</f>
        <v>5.0500000000000003E-2</v>
      </c>
      <c r="W32" s="8">
        <v>2.9000000000000001E-2</v>
      </c>
      <c r="X32" s="1" t="s">
        <v>30</v>
      </c>
      <c r="Y32" s="34">
        <v>3.4000000000000002E-2</v>
      </c>
    </row>
    <row r="33" spans="13:25" x14ac:dyDescent="0.25">
      <c r="T33" s="28">
        <v>371</v>
      </c>
      <c r="U33" s="11" t="s">
        <v>17</v>
      </c>
      <c r="V33" s="45">
        <f t="shared" ref="V33:V34" si="10">I18</f>
        <v>5.7889999999999997E-2</v>
      </c>
      <c r="W33" s="8">
        <v>3.9E-2</v>
      </c>
      <c r="X33" s="1" t="s">
        <v>30</v>
      </c>
      <c r="Y33" s="34">
        <v>4.3999999999999997E-2</v>
      </c>
    </row>
    <row r="34" spans="13:25" x14ac:dyDescent="0.25">
      <c r="M34" s="13" t="s">
        <v>28</v>
      </c>
      <c r="N34" s="30">
        <f>SUM(N10:N33)</f>
        <v>244003718.57999995</v>
      </c>
      <c r="O34" s="30">
        <f t="shared" ref="O34" si="11">SUM(O10:O33)</f>
        <v>7893911.7019224986</v>
      </c>
      <c r="P34" s="30">
        <f t="shared" ref="P34" si="12">SUM(P10:P33)</f>
        <v>8306527.4832081972</v>
      </c>
      <c r="Q34" s="30">
        <f t="shared" ref="Q34" si="13">SUM(Q10:Q33)</f>
        <v>412615.78128569963</v>
      </c>
      <c r="R34" s="30"/>
      <c r="T34" s="28">
        <v>373</v>
      </c>
      <c r="U34" s="11" t="s">
        <v>18</v>
      </c>
      <c r="V34" s="45">
        <f t="shared" si="10"/>
        <v>5.7889999999999997E-2</v>
      </c>
      <c r="W34" s="8">
        <v>3.7999999999999999E-2</v>
      </c>
      <c r="X34" s="1" t="s">
        <v>30</v>
      </c>
      <c r="Y34" s="34">
        <v>4.2999999999999997E-2</v>
      </c>
    </row>
    <row r="36" spans="13:25" x14ac:dyDescent="0.25">
      <c r="Q36" s="26"/>
    </row>
  </sheetData>
  <mergeCells count="2">
    <mergeCell ref="H5:I5"/>
    <mergeCell ref="W11:Y11"/>
  </mergeCells>
  <pageMargins left="0.7" right="0.7" top="0.75" bottom="0.75" header="0.3" footer="0.3"/>
  <pageSetup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5933265210834EA74734FDD2FA6C5F" ma:contentTypeVersion="12" ma:contentTypeDescription="Create a new document." ma:contentTypeScope="" ma:versionID="78041e5ec64f8e676c7aa7c9560c2d1f">
  <xsd:schema xmlns:xsd="http://www.w3.org/2001/XMLSchema" xmlns:xs="http://www.w3.org/2001/XMLSchema" xmlns:p="http://schemas.microsoft.com/office/2006/metadata/properties" xmlns:ns2="2b9e1b56-1bc3-4bb6-83f9-6df8fea7da23" xmlns:ns3="0a97646d-5e46-4532-99d2-95b688ae3204" targetNamespace="http://schemas.microsoft.com/office/2006/metadata/properties" ma:root="true" ma:fieldsID="9be589ad3e65044d44483e4dfd03f56e" ns2:_="" ns3:_="">
    <xsd:import namespace="2b9e1b56-1bc3-4bb6-83f9-6df8fea7da23"/>
    <xsd:import namespace="0a97646d-5e46-4532-99d2-95b688ae32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9e1b56-1bc3-4bb6-83f9-6df8fea7da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97646d-5e46-4532-99d2-95b688ae320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F742CCA-DDB5-4533-BE22-67258834A09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C031F11-A6BE-4DB6-9E9F-4449EA89288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CE9530-91DE-4737-9703-B26EB47308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9e1b56-1bc3-4bb6-83f9-6df8fea7da23"/>
    <ds:schemaRef ds:uri="0a97646d-5e46-4532-99d2-95b688ae32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South Kentucky Summary</vt:lpstr>
      <vt:lpstr>'South Kentucky Summary'!Print_Area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Larry Feltner</cp:lastModifiedBy>
  <cp:lastPrinted>2021-11-11T20:40:12Z</cp:lastPrinted>
  <dcterms:created xsi:type="dcterms:W3CDTF">2021-01-06T20:05:43Z</dcterms:created>
  <dcterms:modified xsi:type="dcterms:W3CDTF">2021-12-13T18:00:40Z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0x010100475933265210834EA74734FDD2FA6C5F</vt:lpwstr>
  </property>
</Properties>
</file>