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2021 Rate Increase Application\Data Requests\DR2\"/>
    </mc:Choice>
  </mc:AlternateContent>
  <bookViews>
    <workbookView xWindow="-120" yWindow="0" windowWidth="2292" windowHeight="0" tabRatio="477"/>
  </bookViews>
  <sheets>
    <sheet name="9c 2018" sheetId="1" r:id="rId1"/>
    <sheet name="9c 2019" sheetId="2" r:id="rId2"/>
    <sheet name="9c 2020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2" i="3" l="1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G52" i="3"/>
  <c r="G51" i="3"/>
  <c r="G50" i="3"/>
  <c r="G49" i="3"/>
  <c r="H49" i="3" s="1"/>
  <c r="G48" i="3"/>
  <c r="G47" i="3"/>
  <c r="G46" i="3"/>
  <c r="G45" i="3"/>
  <c r="G44" i="3"/>
  <c r="G43" i="3"/>
  <c r="G42" i="3"/>
  <c r="G41" i="3"/>
  <c r="H41" i="3" s="1"/>
  <c r="G40" i="3"/>
  <c r="G39" i="3"/>
  <c r="G38" i="3"/>
  <c r="G37" i="3"/>
  <c r="G36" i="3"/>
  <c r="G35" i="3"/>
  <c r="G34" i="3"/>
  <c r="G33" i="3"/>
  <c r="H33" i="3" s="1"/>
  <c r="G32" i="3"/>
  <c r="G31" i="3"/>
  <c r="G30" i="3"/>
  <c r="G29" i="3"/>
  <c r="G28" i="3"/>
  <c r="G26" i="3"/>
  <c r="G25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6" i="3"/>
  <c r="F25" i="3"/>
  <c r="H34" i="3" l="1"/>
  <c r="H42" i="3"/>
  <c r="H25" i="3"/>
  <c r="H26" i="3"/>
  <c r="H35" i="3"/>
  <c r="H43" i="3"/>
  <c r="H50" i="3"/>
  <c r="H39" i="3"/>
  <c r="H28" i="3"/>
  <c r="H36" i="3"/>
  <c r="H44" i="3"/>
  <c r="H32" i="3"/>
  <c r="H40" i="3"/>
  <c r="H48" i="3"/>
  <c r="H31" i="3"/>
  <c r="H47" i="3"/>
  <c r="H30" i="3"/>
  <c r="H38" i="3"/>
  <c r="H46" i="3"/>
  <c r="H29" i="3"/>
  <c r="H37" i="3"/>
  <c r="H45" i="3"/>
  <c r="H51" i="3"/>
  <c r="H52" i="3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5" i="2"/>
  <c r="G27" i="2"/>
  <c r="G26" i="2"/>
  <c r="G28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K61" i="2" l="1"/>
  <c r="K60" i="2"/>
  <c r="K59" i="2"/>
  <c r="K58" i="2"/>
  <c r="K57" i="2"/>
  <c r="K56" i="2"/>
  <c r="K54" i="2"/>
  <c r="K55" i="2"/>
  <c r="K53" i="2"/>
  <c r="K52" i="2"/>
  <c r="K51" i="2"/>
  <c r="K50" i="2"/>
  <c r="K48" i="2"/>
  <c r="K49" i="2"/>
  <c r="K47" i="2"/>
  <c r="K40" i="2"/>
  <c r="K42" i="2"/>
  <c r="K44" i="2"/>
  <c r="K45" i="2"/>
  <c r="K43" i="2"/>
  <c r="K41" i="2"/>
  <c r="K46" i="2"/>
  <c r="K39" i="2"/>
  <c r="K34" i="2"/>
  <c r="K37" i="2"/>
  <c r="K36" i="2"/>
  <c r="K35" i="2"/>
  <c r="K33" i="2"/>
  <c r="K32" i="2"/>
  <c r="K38" i="2"/>
  <c r="K31" i="2"/>
  <c r="K26" i="2"/>
  <c r="K27" i="2"/>
  <c r="K28" i="2"/>
  <c r="K30" i="2"/>
  <c r="K29" i="2"/>
  <c r="T131" i="2"/>
  <c r="T130" i="2"/>
  <c r="T127" i="2"/>
  <c r="T125" i="2"/>
  <c r="T124" i="2"/>
  <c r="T123" i="2"/>
  <c r="T121" i="2"/>
  <c r="T120" i="2"/>
  <c r="T119" i="2"/>
  <c r="T117" i="2"/>
  <c r="T115" i="2"/>
  <c r="T114" i="2"/>
  <c r="T112" i="2"/>
  <c r="T111" i="2"/>
  <c r="T110" i="2"/>
  <c r="T108" i="2"/>
  <c r="T107" i="2"/>
  <c r="T106" i="2"/>
  <c r="T105" i="2"/>
  <c r="T104" i="2"/>
  <c r="T103" i="2"/>
  <c r="T102" i="2"/>
  <c r="T100" i="2"/>
  <c r="T99" i="2"/>
  <c r="T98" i="2"/>
  <c r="T97" i="2"/>
  <c r="T96" i="2"/>
  <c r="T95" i="2"/>
  <c r="T94" i="2"/>
  <c r="T93" i="2"/>
  <c r="T91" i="2"/>
  <c r="T89" i="2"/>
  <c r="T88" i="2"/>
  <c r="T87" i="2"/>
  <c r="T86" i="2"/>
  <c r="T85" i="2"/>
  <c r="T83" i="2"/>
  <c r="K25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3" i="2"/>
  <c r="F25" i="1"/>
  <c r="F26" i="1"/>
  <c r="F27" i="1"/>
  <c r="F30" i="1"/>
  <c r="F28" i="1"/>
  <c r="F31" i="1"/>
  <c r="F29" i="1"/>
  <c r="F33" i="1"/>
  <c r="F32" i="1"/>
  <c r="F34" i="1"/>
  <c r="F37" i="1"/>
  <c r="F38" i="1"/>
  <c r="F40" i="1"/>
  <c r="F39" i="1"/>
  <c r="F41" i="1"/>
  <c r="F36" i="1"/>
  <c r="F35" i="1"/>
  <c r="F42" i="1"/>
  <c r="F43" i="1"/>
  <c r="F44" i="1"/>
  <c r="F45" i="1"/>
  <c r="F47" i="1"/>
  <c r="F46" i="1"/>
  <c r="F50" i="1"/>
  <c r="F51" i="1"/>
  <c r="F48" i="1"/>
  <c r="F49" i="1"/>
  <c r="F52" i="1"/>
  <c r="F53" i="1"/>
  <c r="F54" i="1"/>
  <c r="F55" i="1"/>
  <c r="F57" i="1"/>
  <c r="F56" i="1"/>
  <c r="F58" i="1"/>
  <c r="F60" i="1"/>
  <c r="F59" i="1"/>
  <c r="K59" i="1" l="1"/>
  <c r="K60" i="1"/>
  <c r="K58" i="1"/>
  <c r="K56" i="1"/>
  <c r="K57" i="1"/>
  <c r="K55" i="1"/>
  <c r="K54" i="1"/>
  <c r="K53" i="1"/>
  <c r="K52" i="1"/>
  <c r="K49" i="1"/>
  <c r="K48" i="1"/>
  <c r="K51" i="1"/>
  <c r="K50" i="1"/>
  <c r="K46" i="1"/>
  <c r="K47" i="1"/>
  <c r="K45" i="1"/>
  <c r="K44" i="1"/>
  <c r="K43" i="1"/>
  <c r="K42" i="1"/>
  <c r="K35" i="1"/>
  <c r="K36" i="1"/>
  <c r="K41" i="1"/>
  <c r="K39" i="1"/>
  <c r="K40" i="1"/>
  <c r="K38" i="1"/>
  <c r="K37" i="1"/>
  <c r="K34" i="1"/>
  <c r="K32" i="1"/>
  <c r="K33" i="1"/>
  <c r="K29" i="1"/>
  <c r="K31" i="1"/>
  <c r="K28" i="1"/>
  <c r="K30" i="1"/>
  <c r="K27" i="1"/>
  <c r="K26" i="1"/>
  <c r="K25" i="1"/>
</calcChain>
</file>

<file path=xl/sharedStrings.xml><?xml version="1.0" encoding="utf-8"?>
<sst xmlns="http://schemas.openxmlformats.org/spreadsheetml/2006/main" count="301" uniqueCount="194">
  <si>
    <t>Midpoint</t>
  </si>
  <si>
    <t>Grade</t>
  </si>
  <si>
    <t>to Midpoint</t>
  </si>
  <si>
    <t>Time in 
Position</t>
  </si>
  <si>
    <t>2 years, 7 months</t>
  </si>
  <si>
    <t>1 years, 8 months</t>
  </si>
  <si>
    <t>3 years, 9 months</t>
  </si>
  <si>
    <t>2 years, 8 months</t>
  </si>
  <si>
    <t>1 years, 7 months</t>
  </si>
  <si>
    <t>0 years, 8 months</t>
  </si>
  <si>
    <t>2 years, 6 months</t>
  </si>
  <si>
    <t>3 years, 8 months</t>
  </si>
  <si>
    <t>3 years, 3 months</t>
  </si>
  <si>
    <t>2 years, 5 months</t>
  </si>
  <si>
    <t>1 years, 3 months</t>
  </si>
  <si>
    <t>0 years, 10 months</t>
  </si>
  <si>
    <t>0 years, 5 months</t>
  </si>
  <si>
    <t>2 years, 2 months</t>
  </si>
  <si>
    <t>1 years, 5 months</t>
  </si>
  <si>
    <t>1 years, 4 months</t>
  </si>
  <si>
    <t>0 years, 4 months</t>
  </si>
  <si>
    <t>0 years, 3 months</t>
  </si>
  <si>
    <t>3 years, 6 months</t>
  </si>
  <si>
    <t>3 years, 4 months</t>
  </si>
  <si>
    <t>5 years, 3 months</t>
  </si>
  <si>
    <t>Actual Increase
Percentage</t>
  </si>
  <si>
    <t>Employee
Number</t>
  </si>
  <si>
    <t>9.  Refer to the Herrman Testimony, page 12, lines 10-15.</t>
  </si>
  <si>
    <t xml:space="preserve">      c.  Refer to the South Kentucky RECC's response to Commission Staff</t>
  </si>
  <si>
    <t xml:space="preserve">            First Request for Information (Staff's First Request), Item 21.  Provide</t>
  </si>
  <si>
    <t xml:space="preserve">            all supporting documentation for the wage and salary increases</t>
  </si>
  <si>
    <t xml:space="preserve">            applied to those employees below midpoint.</t>
  </si>
  <si>
    <t>C/R</t>
  </si>
  <si>
    <t>$&lt;MIN</t>
  </si>
  <si>
    <t>Lower</t>
  </si>
  <si>
    <t>$&lt;LWR</t>
  </si>
  <si>
    <t>$&lt;MP</t>
  </si>
  <si>
    <t>$&lt;UPR</t>
  </si>
  <si>
    <t>$&lt;MAX</t>
  </si>
  <si>
    <t>Position Date</t>
  </si>
  <si>
    <t>Market</t>
  </si>
  <si>
    <t>New Rate</t>
  </si>
  <si>
    <t>Projected December</t>
  </si>
  <si>
    <t>Current</t>
  </si>
  <si>
    <t>Third</t>
  </si>
  <si>
    <t>THD</t>
  </si>
  <si>
    <t>Move</t>
  </si>
  <si>
    <t>7/2019</t>
  </si>
  <si>
    <t>2019 Wage</t>
  </si>
  <si>
    <t>Hourly Rate</t>
  </si>
  <si>
    <t>Rate</t>
  </si>
  <si>
    <t>Baldwin, Aaron</t>
  </si>
  <si>
    <t>3/23/2017</t>
  </si>
  <si>
    <t>21-3531</t>
  </si>
  <si>
    <t>Min</t>
  </si>
  <si>
    <t>Mid</t>
  </si>
  <si>
    <t>Max</t>
  </si>
  <si>
    <t>Minimum</t>
  </si>
  <si>
    <t>Lower Third</t>
  </si>
  <si>
    <t>Upper Third</t>
  </si>
  <si>
    <t>Maximum</t>
  </si>
  <si>
    <t>Spread</t>
  </si>
  <si>
    <t>2018 MP</t>
  </si>
  <si>
    <t>Change</t>
  </si>
  <si>
    <t>Wilder, Mindy</t>
  </si>
  <si>
    <t>11/12/2018</t>
  </si>
  <si>
    <t>21-3511</t>
  </si>
  <si>
    <t>Point Spread</t>
  </si>
  <si>
    <t>Min-Max</t>
  </si>
  <si>
    <t>Kindrick, Merritt</t>
  </si>
  <si>
    <t>Claborn, Rachel</t>
  </si>
  <si>
    <t>3/26/2018</t>
  </si>
  <si>
    <t>Aranda, Leticia</t>
  </si>
  <si>
    <t>4/16/2016</t>
  </si>
  <si>
    <t>Raney, Melody</t>
  </si>
  <si>
    <t>2/25/2015</t>
  </si>
  <si>
    <t>Helton, Kevin</t>
  </si>
  <si>
    <t>3/12/2018</t>
  </si>
  <si>
    <t>35-3611</t>
  </si>
  <si>
    <t>Flanagan, Bobby</t>
  </si>
  <si>
    <t>8/14/2017</t>
  </si>
  <si>
    <t>55-2421</t>
  </si>
  <si>
    <t>Murphy, Morris</t>
  </si>
  <si>
    <t>11/27/1995</t>
  </si>
  <si>
    <t>54-7421</t>
  </si>
  <si>
    <t>Chitwood, Ledford</t>
  </si>
  <si>
    <t>7/31/2006</t>
  </si>
  <si>
    <t>55-7251</t>
  </si>
  <si>
    <t>Muse, Kim</t>
  </si>
  <si>
    <t>5/7/2012</t>
  </si>
  <si>
    <t>21-3331</t>
  </si>
  <si>
    <t>5% premium</t>
  </si>
  <si>
    <t>Idlewine, Heather</t>
  </si>
  <si>
    <t>Honeycutt, Shana</t>
  </si>
  <si>
    <t>2/18/2013</t>
  </si>
  <si>
    <t>Bethel, Don</t>
  </si>
  <si>
    <t>12/31/2007</t>
  </si>
  <si>
    <t>54-4421</t>
  </si>
  <si>
    <t>Tuttle, Tre'</t>
  </si>
  <si>
    <t>Shelton, Ricky</t>
  </si>
  <si>
    <t>8/31/2018</t>
  </si>
  <si>
    <t>55-6433</t>
  </si>
  <si>
    <t>Brown, Tyler</t>
  </si>
  <si>
    <t>6/28/2017</t>
  </si>
  <si>
    <t>Rains, Austin</t>
  </si>
  <si>
    <t>7/10/2017</t>
  </si>
  <si>
    <t>Carter, Dakota</t>
  </si>
  <si>
    <t>8/27/2018</t>
  </si>
  <si>
    <t>Overall Average (grade 5-16)</t>
  </si>
  <si>
    <t>Jones, Nick</t>
  </si>
  <si>
    <t>9/5/2017</t>
  </si>
  <si>
    <t>Simpson, Kevin</t>
  </si>
  <si>
    <t>6/30/2017</t>
  </si>
  <si>
    <t>Baker, Kendra</t>
  </si>
  <si>
    <t>9/25/2003</t>
  </si>
  <si>
    <t>Thompson, Joshua</t>
  </si>
  <si>
    <t>9/26/2016</t>
  </si>
  <si>
    <t>Crawford, Michael</t>
  </si>
  <si>
    <t>6/26/2017</t>
  </si>
  <si>
    <t>Watters, Justin</t>
  </si>
  <si>
    <t>3/30/2017</t>
  </si>
  <si>
    <t>Neal, Josh</t>
  </si>
  <si>
    <t>55-5251</t>
  </si>
  <si>
    <t>Smith, Dustin</t>
  </si>
  <si>
    <t>9/28/2018</t>
  </si>
  <si>
    <t>Tyree, Tommy</t>
  </si>
  <si>
    <t>3/24/2003</t>
  </si>
  <si>
    <t>32-3661</t>
  </si>
  <si>
    <t>Burdine, Donnie</t>
  </si>
  <si>
    <t>12/22/1989</t>
  </si>
  <si>
    <t>54-7251</t>
  </si>
  <si>
    <t>Chumbley, Eric</t>
  </si>
  <si>
    <t>6/27/2016</t>
  </si>
  <si>
    <t>31-3121</t>
  </si>
  <si>
    <t>Salyers, Shane</t>
  </si>
  <si>
    <t>6/20/2016</t>
  </si>
  <si>
    <t>55-2121</t>
  </si>
  <si>
    <t>Miller, Robbie</t>
  </si>
  <si>
    <t>3/19/1990</t>
  </si>
  <si>
    <t>55-5121</t>
  </si>
  <si>
    <t>Taylor, Brian</t>
  </si>
  <si>
    <t>4/23/1990</t>
  </si>
  <si>
    <t>Wilson, Mark</t>
  </si>
  <si>
    <t>2/5/1996</t>
  </si>
  <si>
    <t>Brown, Dakota</t>
  </si>
  <si>
    <t>6/29/2018</t>
  </si>
  <si>
    <t>54-2121</t>
  </si>
  <si>
    <t>CEO</t>
  </si>
  <si>
    <t>Newton, Kevin</t>
  </si>
  <si>
    <t>Herrman, Michelle</t>
  </si>
  <si>
    <t>Name</t>
  </si>
  <si>
    <t>Annual Pay</t>
  </si>
  <si>
    <t>Date of Hire</t>
  </si>
  <si>
    <t>Service</t>
  </si>
  <si>
    <t>Code</t>
  </si>
  <si>
    <t xml:space="preserve">2 years, 8 months </t>
  </si>
  <si>
    <t xml:space="preserve">1 years, 0 months </t>
  </si>
  <si>
    <t xml:space="preserve">0 years, 6 months </t>
  </si>
  <si>
    <t xml:space="preserve">1 years, 8 months </t>
  </si>
  <si>
    <t xml:space="preserve">2 years, 7 months </t>
  </si>
  <si>
    <t xml:space="preserve">2 years, 3 months </t>
  </si>
  <si>
    <t xml:space="preserve">0 years, 9 months </t>
  </si>
  <si>
    <t xml:space="preserve">1 years, 5 months </t>
  </si>
  <si>
    <t xml:space="preserve">1 years, 10 months </t>
  </si>
  <si>
    <t xml:space="preserve">1 years, 2 months </t>
  </si>
  <si>
    <t xml:space="preserve">0 years, 8 months </t>
  </si>
  <si>
    <t xml:space="preserve">1 years, 11 months </t>
  </si>
  <si>
    <t xml:space="preserve">0 years, 7 months </t>
  </si>
  <si>
    <t xml:space="preserve">1 years, 3 months </t>
  </si>
  <si>
    <t xml:space="preserve">2 years, 5 months </t>
  </si>
  <si>
    <t xml:space="preserve">2 years, 4 months </t>
  </si>
  <si>
    <t xml:space="preserve">2 years, 2 months </t>
  </si>
  <si>
    <t xml:space="preserve">16 years, 2 months </t>
  </si>
  <si>
    <t xml:space="preserve">3 years, 2 months </t>
  </si>
  <si>
    <t xml:space="preserve">0 years, 11 months </t>
  </si>
  <si>
    <t xml:space="preserve">3 years, 5 months </t>
  </si>
  <si>
    <t xml:space="preserve">1 years, 4 months </t>
  </si>
  <si>
    <t xml:space="preserve">6 years, 3 months </t>
  </si>
  <si>
    <t xml:space="preserve">2 years, 0 months </t>
  </si>
  <si>
    <t xml:space="preserve">1 years, 6 months </t>
  </si>
  <si>
    <t xml:space="preserve">0 years, 10 months </t>
  </si>
  <si>
    <t xml:space="preserve">1 years, 9 months </t>
  </si>
  <si>
    <t xml:space="preserve">2 years, 10 months </t>
  </si>
  <si>
    <t xml:space="preserve">1 years, 1 months </t>
  </si>
  <si>
    <t xml:space="preserve">1 years, 7 months </t>
  </si>
  <si>
    <t>Difference to Midpoint</t>
  </si>
  <si>
    <t>Increase Allowed</t>
  </si>
  <si>
    <t>New Annual Base Wages</t>
  </si>
  <si>
    <t>New Hourly Rate Effective 12/01/2018</t>
  </si>
  <si>
    <t>New Hourly Rate Effective 12/01/2019</t>
  </si>
  <si>
    <t>New Hourly Rate Effective 12/01/2020</t>
  </si>
  <si>
    <t>2018 Salary Ranges</t>
  </si>
  <si>
    <t>2019 Salary Ranges</t>
  </si>
  <si>
    <t>2020 Salary Ranges  
(Used 2019 Salary Ranges)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</si>
</sst>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_)"/>
    <numFmt numFmtId="167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393939"/>
      <name val="Calibri"/>
      <family val="2"/>
      <scheme val="minor"/>
    </font>
    <font>
      <sz val="10"/>
      <name val="Helv"/>
    </font>
    <font>
      <sz val="10"/>
      <color rgb="FF20212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lightGray">
        <bgColor indexed="42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1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right" wrapText="1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Fill="1" applyAlignment="1" applyProtection="1">
      <alignment horizontal="center"/>
      <protection locked="0"/>
    </xf>
    <xf numFmtId="164" fontId="4" fillId="0" borderId="0" xfId="0" applyNumberFormat="1" applyFont="1" applyFill="1" applyAlignment="1">
      <alignment horizontal="center"/>
    </xf>
    <xf numFmtId="7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/>
    <xf numFmtId="9" fontId="4" fillId="0" borderId="0" xfId="0" applyNumberFormat="1" applyFont="1" applyFill="1"/>
    <xf numFmtId="10" fontId="4" fillId="0" borderId="0" xfId="1" applyNumberFormat="1" applyFont="1" applyAlignment="1">
      <alignment horizontal="right"/>
    </xf>
    <xf numFmtId="9" fontId="4" fillId="0" borderId="0" xfId="1" applyFont="1"/>
    <xf numFmtId="166" fontId="4" fillId="0" borderId="0" xfId="0" applyNumberFormat="1" applyFont="1" applyAlignment="1">
      <alignment horizontal="left"/>
    </xf>
    <xf numFmtId="0" fontId="4" fillId="0" borderId="0" xfId="0" applyFont="1" applyFill="1" applyAlignment="1">
      <alignment horizontal="center"/>
    </xf>
    <xf numFmtId="10" fontId="4" fillId="0" borderId="0" xfId="0" applyNumberFormat="1" applyFont="1" applyAlignment="1">
      <alignment horizontal="right"/>
    </xf>
    <xf numFmtId="164" fontId="4" fillId="0" borderId="0" xfId="0" applyNumberFormat="1" applyFont="1" applyFill="1" applyAlignment="1" applyProtection="1">
      <alignment horizontal="center"/>
      <protection locked="0"/>
    </xf>
    <xf numFmtId="0" fontId="4" fillId="0" borderId="0" xfId="0" applyFont="1" applyFill="1"/>
    <xf numFmtId="10" fontId="4" fillId="0" borderId="0" xfId="0" applyNumberFormat="1" applyFont="1" applyFill="1"/>
    <xf numFmtId="0" fontId="5" fillId="0" borderId="0" xfId="0" applyFont="1" applyAlignment="1">
      <alignment horizontal="center"/>
    </xf>
    <xf numFmtId="165" fontId="2" fillId="0" borderId="0" xfId="0" applyNumberFormat="1" applyFont="1"/>
    <xf numFmtId="44" fontId="4" fillId="0" borderId="0" xfId="3" applyFont="1" applyAlignment="1">
      <alignment horizontal="right"/>
    </xf>
    <xf numFmtId="0" fontId="2" fillId="2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2" borderId="0" xfId="0" applyFont="1" applyFill="1"/>
    <xf numFmtId="0" fontId="6" fillId="0" borderId="0" xfId="0" applyFont="1"/>
    <xf numFmtId="0" fontId="4" fillId="0" borderId="0" xfId="0" applyFont="1" applyAlignment="1" applyProtection="1">
      <alignment horizontal="center"/>
      <protection locked="0"/>
    </xf>
    <xf numFmtId="164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7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locked="0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 applyProtection="1">
      <alignment horizontal="right"/>
      <protection locked="0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/>
    <xf numFmtId="0" fontId="4" fillId="2" borderId="0" xfId="0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4" fillId="2" borderId="0" xfId="0" applyFont="1" applyFill="1"/>
    <xf numFmtId="9" fontId="4" fillId="2" borderId="0" xfId="0" applyNumberFormat="1" applyFont="1" applyFill="1" applyAlignment="1">
      <alignment horizontal="center"/>
    </xf>
    <xf numFmtId="0" fontId="4" fillId="3" borderId="0" xfId="0" applyFont="1" applyFill="1"/>
    <xf numFmtId="14" fontId="4" fillId="3" borderId="0" xfId="0" applyNumberFormat="1" applyFont="1" applyFill="1"/>
    <xf numFmtId="3" fontId="4" fillId="3" borderId="0" xfId="0" applyNumberFormat="1" applyFont="1" applyFill="1" applyAlignment="1">
      <alignment horizontal="left"/>
    </xf>
    <xf numFmtId="164" fontId="4" fillId="3" borderId="0" xfId="0" applyNumberFormat="1" applyFont="1" applyFill="1" applyAlignment="1">
      <alignment horizontal="center"/>
    </xf>
    <xf numFmtId="9" fontId="4" fillId="3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4" fillId="5" borderId="0" xfId="0" applyFont="1" applyFill="1"/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/>
    <xf numFmtId="0" fontId="4" fillId="2" borderId="5" xfId="0" applyFont="1" applyFill="1" applyBorder="1" applyAlignment="1">
      <alignment horizontal="center"/>
    </xf>
    <xf numFmtId="3" fontId="4" fillId="2" borderId="5" xfId="0" applyNumberFormat="1" applyFont="1" applyFill="1" applyBorder="1"/>
    <xf numFmtId="3" fontId="4" fillId="2" borderId="5" xfId="0" applyNumberFormat="1" applyFont="1" applyFill="1" applyBorder="1" applyAlignment="1">
      <alignment horizontal="center"/>
    </xf>
    <xf numFmtId="164" fontId="4" fillId="2" borderId="5" xfId="0" applyNumberFormat="1" applyFont="1" applyFill="1" applyBorder="1" applyAlignment="1">
      <alignment horizontal="center"/>
    </xf>
    <xf numFmtId="16" fontId="4" fillId="2" borderId="5" xfId="0" applyNumberFormat="1" applyFont="1" applyFill="1" applyBorder="1" applyAlignment="1">
      <alignment horizontal="center"/>
    </xf>
    <xf numFmtId="0" fontId="4" fillId="3" borderId="5" xfId="0" applyFont="1" applyFill="1" applyBorder="1"/>
    <xf numFmtId="16" fontId="4" fillId="3" borderId="5" xfId="0" applyNumberFormat="1" applyFont="1" applyFill="1" applyBorder="1"/>
    <xf numFmtId="164" fontId="4" fillId="3" borderId="5" xfId="0" quotePrefix="1" applyNumberFormat="1" applyFont="1" applyFill="1" applyBorder="1" applyAlignment="1">
      <alignment horizontal="center"/>
    </xf>
    <xf numFmtId="9" fontId="4" fillId="3" borderId="5" xfId="0" applyNumberFormat="1" applyFont="1" applyFill="1" applyBorder="1" applyAlignment="1">
      <alignment horizontal="center"/>
    </xf>
    <xf numFmtId="164" fontId="4" fillId="3" borderId="5" xfId="0" applyNumberFormat="1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5" borderId="5" xfId="0" applyFont="1" applyFill="1" applyBorder="1"/>
    <xf numFmtId="3" fontId="4" fillId="0" borderId="0" xfId="0" applyNumberFormat="1" applyFont="1" applyAlignment="1">
      <alignment horizontal="center"/>
    </xf>
    <xf numFmtId="5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 vertical="center"/>
    </xf>
    <xf numFmtId="3" fontId="4" fillId="0" borderId="0" xfId="2" applyNumberFormat="1" applyFont="1" applyAlignment="1">
      <alignment horizontal="center"/>
    </xf>
    <xf numFmtId="9" fontId="4" fillId="0" borderId="0" xfId="0" applyNumberFormat="1" applyFont="1" applyAlignment="1">
      <alignment horizontal="center"/>
    </xf>
    <xf numFmtId="164" fontId="4" fillId="5" borderId="0" xfId="0" applyNumberFormat="1" applyFont="1" applyFill="1"/>
    <xf numFmtId="164" fontId="4" fillId="0" borderId="0" xfId="0" applyNumberFormat="1" applyFont="1"/>
    <xf numFmtId="3" fontId="4" fillId="0" borderId="0" xfId="2" applyNumberFormat="1" applyFont="1" applyFill="1" applyAlignment="1">
      <alignment horizontal="center"/>
    </xf>
    <xf numFmtId="10" fontId="4" fillId="0" borderId="0" xfId="0" applyNumberFormat="1" applyFont="1" applyAlignment="1">
      <alignment horizontal="center"/>
    </xf>
    <xf numFmtId="10" fontId="4" fillId="0" borderId="0" xfId="1" applyNumberFormat="1" applyFont="1" applyBorder="1" applyAlignment="1">
      <alignment horizontal="center"/>
    </xf>
    <xf numFmtId="164" fontId="4" fillId="7" borderId="0" xfId="0" applyNumberFormat="1" applyFont="1" applyFill="1" applyAlignment="1">
      <alignment horizontal="center"/>
    </xf>
    <xf numFmtId="17" fontId="4" fillId="0" borderId="0" xfId="3" quotePrefix="1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/>
    <xf numFmtId="166" fontId="5" fillId="0" borderId="0" xfId="0" applyNumberFormat="1" applyFont="1" applyAlignment="1">
      <alignment horizontal="left"/>
    </xf>
    <xf numFmtId="5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 vertical="center"/>
    </xf>
    <xf numFmtId="3" fontId="5" fillId="0" borderId="0" xfId="2" applyNumberFormat="1" applyFont="1" applyAlignment="1">
      <alignment horizontal="center"/>
    </xf>
    <xf numFmtId="9" fontId="5" fillId="0" borderId="0" xfId="0" applyNumberFormat="1" applyFont="1" applyAlignment="1">
      <alignment horizontal="center"/>
    </xf>
    <xf numFmtId="164" fontId="5" fillId="0" borderId="0" xfId="0" applyNumberFormat="1" applyFont="1"/>
    <xf numFmtId="0" fontId="2" fillId="0" borderId="0" xfId="0" applyFont="1" applyBorder="1" applyAlignment="1">
      <alignment horizontal="center"/>
    </xf>
    <xf numFmtId="0" fontId="6" fillId="0" borderId="0" xfId="0" applyFont="1" applyBorder="1"/>
    <xf numFmtId="0" fontId="4" fillId="0" borderId="0" xfId="0" applyFont="1" applyBorder="1" applyAlignment="1" applyProtection="1">
      <alignment horizontal="center"/>
      <protection locked="0"/>
    </xf>
    <xf numFmtId="44" fontId="4" fillId="0" borderId="0" xfId="3" applyFont="1" applyBorder="1" applyAlignment="1">
      <alignment horizontal="right"/>
    </xf>
    <xf numFmtId="10" fontId="4" fillId="0" borderId="0" xfId="1" applyNumberFormat="1" applyFont="1" applyBorder="1" applyAlignment="1">
      <alignment horizontal="right"/>
    </xf>
    <xf numFmtId="7" fontId="7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9" fontId="4" fillId="0" borderId="0" xfId="0" applyNumberFormat="1" applyFont="1" applyFill="1" applyAlignment="1">
      <alignment horizontal="center"/>
    </xf>
    <xf numFmtId="10" fontId="4" fillId="0" borderId="0" xfId="0" applyNumberFormat="1" applyFont="1" applyFill="1" applyAlignment="1">
      <alignment horizontal="center"/>
    </xf>
    <xf numFmtId="0" fontId="2" fillId="0" borderId="0" xfId="0" applyFont="1" applyFill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165" fontId="2" fillId="0" borderId="0" xfId="0" applyNumberFormat="1" applyFont="1" applyFill="1"/>
    <xf numFmtId="44" fontId="4" fillId="0" borderId="0" xfId="3" applyFont="1" applyFill="1" applyBorder="1" applyAlignment="1">
      <alignment horizontal="right"/>
    </xf>
    <xf numFmtId="10" fontId="4" fillId="0" borderId="0" xfId="1" applyNumberFormat="1" applyFont="1" applyFill="1" applyBorder="1" applyAlignment="1">
      <alignment horizontal="right"/>
    </xf>
    <xf numFmtId="44" fontId="4" fillId="0" borderId="0" xfId="3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8" fillId="0" borderId="0" xfId="0" applyFont="1" applyFill="1"/>
    <xf numFmtId="166" fontId="2" fillId="0" borderId="0" xfId="0" applyNumberFormat="1" applyFont="1" applyFill="1" applyAlignment="1">
      <alignment horizontal="left"/>
    </xf>
    <xf numFmtId="7" fontId="2" fillId="0" borderId="0" xfId="0" applyNumberFormat="1" applyFont="1" applyFill="1" applyAlignment="1">
      <alignment horizontal="center"/>
    </xf>
    <xf numFmtId="44" fontId="2" fillId="0" borderId="0" xfId="3" applyFont="1" applyFill="1" applyAlignment="1">
      <alignment horizontal="center"/>
    </xf>
    <xf numFmtId="7" fontId="2" fillId="0" borderId="0" xfId="0" applyNumberFormat="1" applyFont="1" applyFill="1"/>
    <xf numFmtId="44" fontId="2" fillId="0" borderId="0" xfId="3" applyFont="1" applyFill="1"/>
    <xf numFmtId="44" fontId="4" fillId="0" borderId="0" xfId="3" applyFont="1" applyFill="1"/>
    <xf numFmtId="44" fontId="2" fillId="0" borderId="0" xfId="3" applyFont="1" applyFill="1" applyAlignment="1">
      <alignment horizontal="left"/>
    </xf>
    <xf numFmtId="44" fontId="4" fillId="0" borderId="0" xfId="3" applyFont="1" applyFill="1" applyAlignment="1">
      <alignment horizontal="left"/>
    </xf>
    <xf numFmtId="44" fontId="4" fillId="0" borderId="0" xfId="3" applyFont="1" applyFill="1" applyBorder="1" applyAlignment="1">
      <alignment horizontal="center"/>
    </xf>
    <xf numFmtId="44" fontId="4" fillId="0" borderId="0" xfId="3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1" fontId="2" fillId="0" borderId="0" xfId="0" applyNumberFormat="1" applyFont="1" applyFill="1" applyAlignment="1">
      <alignment horizontal="center"/>
    </xf>
    <xf numFmtId="0" fontId="4" fillId="0" borderId="1" xfId="0" applyFont="1" applyBorder="1" applyAlignment="1">
      <alignment horizontal="center"/>
    </xf>
    <xf numFmtId="14" fontId="4" fillId="0" borderId="1" xfId="0" quotePrefix="1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9" fontId="4" fillId="0" borderId="1" xfId="0" applyNumberFormat="1" applyFont="1" applyBorder="1"/>
    <xf numFmtId="0" fontId="4" fillId="0" borderId="1" xfId="0" applyFont="1" applyBorder="1" applyAlignment="1">
      <alignment wrapText="1"/>
    </xf>
    <xf numFmtId="166" fontId="4" fillId="0" borderId="0" xfId="0" applyNumberFormat="1" applyFont="1" applyAlignment="1">
      <alignment horizontal="center"/>
    </xf>
    <xf numFmtId="9" fontId="4" fillId="0" borderId="1" xfId="0" applyNumberFormat="1" applyFont="1" applyBorder="1" applyAlignment="1">
      <alignment horizontal="center"/>
    </xf>
    <xf numFmtId="9" fontId="4" fillId="0" borderId="0" xfId="0" applyNumberFormat="1" applyFont="1" applyFill="1" applyBorder="1" applyAlignment="1">
      <alignment horizontal="center"/>
    </xf>
    <xf numFmtId="44" fontId="4" fillId="0" borderId="0" xfId="3" applyFont="1" applyFill="1" applyAlignment="1">
      <alignment horizontal="center"/>
    </xf>
    <xf numFmtId="44" fontId="4" fillId="0" borderId="0" xfId="3" applyFont="1" applyFill="1" applyAlignment="1" applyProtection="1">
      <alignment horizontal="center"/>
      <protection locked="0"/>
    </xf>
    <xf numFmtId="44" fontId="4" fillId="0" borderId="0" xfId="3" applyFont="1" applyBorder="1" applyAlignment="1">
      <alignment horizontal="center"/>
    </xf>
    <xf numFmtId="44" fontId="4" fillId="0" borderId="0" xfId="3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1"/>
  <sheetViews>
    <sheetView tabSelected="1" workbookViewId="0">
      <selection activeCell="G11" sqref="G11"/>
    </sheetView>
  </sheetViews>
  <sheetFormatPr defaultColWidth="10.6640625" defaultRowHeight="13.8" x14ac:dyDescent="0.3"/>
  <cols>
    <col min="1" max="1" width="9.6640625" style="2" customWidth="1"/>
    <col min="2" max="2" width="17.6640625" style="3" customWidth="1"/>
    <col min="3" max="3" width="6.6640625" style="4" customWidth="1"/>
    <col min="4" max="7" width="9.6640625" style="4" customWidth="1"/>
    <col min="8" max="8" width="8.6640625" style="4" customWidth="1"/>
    <col min="9" max="9" width="11.6640625" style="4" customWidth="1"/>
    <col min="10" max="10" width="12.33203125" style="5" customWidth="1"/>
    <col min="11" max="11" width="10.6640625" style="3"/>
    <col min="12" max="16384" width="10.6640625" style="2"/>
  </cols>
  <sheetData>
    <row r="1" spans="1:11" x14ac:dyDescent="0.3">
      <c r="A1" s="1" t="s">
        <v>27</v>
      </c>
      <c r="B1" s="1"/>
      <c r="C1" s="1"/>
      <c r="D1" s="8"/>
      <c r="E1" s="8"/>
      <c r="F1" s="8"/>
      <c r="G1" s="8"/>
      <c r="H1" s="8"/>
      <c r="I1" s="8"/>
      <c r="J1" s="2"/>
      <c r="K1" s="2"/>
    </row>
    <row r="2" spans="1:11" x14ac:dyDescent="0.3">
      <c r="A2" s="1" t="s">
        <v>28</v>
      </c>
      <c r="B2" s="1"/>
      <c r="C2" s="1"/>
      <c r="D2" s="8"/>
      <c r="E2" s="8"/>
      <c r="F2" s="8"/>
      <c r="G2" s="8"/>
      <c r="H2" s="8"/>
      <c r="I2" s="8"/>
      <c r="J2" s="2"/>
      <c r="K2" s="2"/>
    </row>
    <row r="3" spans="1:11" x14ac:dyDescent="0.3">
      <c r="A3" s="1" t="s">
        <v>29</v>
      </c>
      <c r="B3" s="1"/>
      <c r="C3" s="1"/>
      <c r="D3" s="8"/>
      <c r="E3" s="8"/>
      <c r="F3" s="8"/>
      <c r="G3" s="8"/>
      <c r="H3" s="8"/>
      <c r="I3" s="8"/>
      <c r="J3" s="2"/>
      <c r="K3" s="2"/>
    </row>
    <row r="4" spans="1:11" x14ac:dyDescent="0.3">
      <c r="A4" s="1" t="s">
        <v>30</v>
      </c>
      <c r="B4" s="1"/>
      <c r="C4" s="1"/>
      <c r="D4" s="8"/>
      <c r="E4" s="8"/>
      <c r="F4" s="8"/>
      <c r="G4" s="8"/>
      <c r="H4" s="8"/>
      <c r="I4" s="8"/>
      <c r="J4" s="2"/>
      <c r="K4" s="2"/>
    </row>
    <row r="5" spans="1:11" x14ac:dyDescent="0.3">
      <c r="A5" s="1" t="s">
        <v>31</v>
      </c>
      <c r="B5" s="1"/>
      <c r="C5" s="1"/>
      <c r="D5" s="8"/>
      <c r="E5" s="8"/>
      <c r="F5" s="8"/>
      <c r="G5" s="8"/>
      <c r="H5" s="8"/>
      <c r="I5" s="8"/>
      <c r="J5" s="2"/>
      <c r="K5" s="2"/>
    </row>
    <row r="6" spans="1:11" x14ac:dyDescent="0.3">
      <c r="A6" s="1"/>
      <c r="B6" s="1"/>
      <c r="C6" s="1"/>
      <c r="D6" s="8"/>
      <c r="E6" s="8"/>
      <c r="F6" s="8"/>
      <c r="G6" s="8"/>
      <c r="H6" s="8"/>
      <c r="I6" s="8"/>
      <c r="J6" s="2"/>
      <c r="K6" s="2"/>
    </row>
    <row r="7" spans="1:11" x14ac:dyDescent="0.3">
      <c r="A7" s="139" t="s">
        <v>191</v>
      </c>
      <c r="B7" s="139"/>
    </row>
    <row r="8" spans="1:11" x14ac:dyDescent="0.3">
      <c r="A8" s="6" t="s">
        <v>1</v>
      </c>
      <c r="B8" s="7" t="s">
        <v>0</v>
      </c>
    </row>
    <row r="9" spans="1:11" x14ac:dyDescent="0.3">
      <c r="A9" s="8">
        <v>5</v>
      </c>
      <c r="B9" s="9">
        <v>41577</v>
      </c>
    </row>
    <row r="10" spans="1:11" x14ac:dyDescent="0.3">
      <c r="A10" s="8">
        <v>6</v>
      </c>
      <c r="B10" s="9">
        <v>48100</v>
      </c>
    </row>
    <row r="11" spans="1:11" x14ac:dyDescent="0.3">
      <c r="A11" s="8">
        <v>7</v>
      </c>
      <c r="B11" s="9">
        <v>54745</v>
      </c>
    </row>
    <row r="12" spans="1:11" x14ac:dyDescent="0.3">
      <c r="A12" s="8">
        <v>8</v>
      </c>
      <c r="B12" s="9">
        <v>61513</v>
      </c>
    </row>
    <row r="13" spans="1:11" x14ac:dyDescent="0.3">
      <c r="A13" s="8">
        <v>9</v>
      </c>
      <c r="B13" s="9">
        <v>68404</v>
      </c>
    </row>
    <row r="14" spans="1:11" x14ac:dyDescent="0.3">
      <c r="A14" s="8">
        <v>10</v>
      </c>
      <c r="B14" s="9">
        <v>75147</v>
      </c>
    </row>
    <row r="15" spans="1:11" x14ac:dyDescent="0.3">
      <c r="A15" s="8">
        <v>10.5</v>
      </c>
      <c r="B15" s="9">
        <v>79187</v>
      </c>
    </row>
    <row r="16" spans="1:11" x14ac:dyDescent="0.3">
      <c r="A16" s="8">
        <v>11</v>
      </c>
      <c r="B16" s="9">
        <v>82553</v>
      </c>
    </row>
    <row r="17" spans="1:12" x14ac:dyDescent="0.3">
      <c r="A17" s="8">
        <v>12</v>
      </c>
      <c r="B17" s="9">
        <v>89811</v>
      </c>
    </row>
    <row r="18" spans="1:12" x14ac:dyDescent="0.3">
      <c r="A18" s="8">
        <v>13</v>
      </c>
      <c r="B18" s="9">
        <v>97192</v>
      </c>
    </row>
    <row r="19" spans="1:12" x14ac:dyDescent="0.3">
      <c r="A19" s="8">
        <v>14</v>
      </c>
      <c r="B19" s="9">
        <v>104696</v>
      </c>
    </row>
    <row r="20" spans="1:12" x14ac:dyDescent="0.3">
      <c r="A20" s="8">
        <v>15</v>
      </c>
      <c r="B20" s="9">
        <v>112323</v>
      </c>
    </row>
    <row r="21" spans="1:12" x14ac:dyDescent="0.3">
      <c r="A21" s="8">
        <v>16</v>
      </c>
      <c r="B21" s="9">
        <v>120072</v>
      </c>
    </row>
    <row r="24" spans="1:12" s="12" customFormat="1" ht="45" customHeight="1" thickBot="1" x14ac:dyDescent="0.35">
      <c r="A24" s="128" t="s">
        <v>26</v>
      </c>
      <c r="B24" s="10" t="s">
        <v>3</v>
      </c>
      <c r="C24" s="126" t="s">
        <v>1</v>
      </c>
      <c r="D24" s="127">
        <v>43282</v>
      </c>
      <c r="E24" s="126" t="s">
        <v>2</v>
      </c>
      <c r="F24" s="128" t="s">
        <v>185</v>
      </c>
      <c r="G24" s="129" t="s">
        <v>186</v>
      </c>
      <c r="H24" s="130"/>
      <c r="I24" s="131" t="s">
        <v>188</v>
      </c>
      <c r="J24" s="11" t="s">
        <v>187</v>
      </c>
      <c r="K24" s="11" t="s">
        <v>25</v>
      </c>
    </row>
    <row r="25" spans="1:12" s="12" customFormat="1" ht="13.5" customHeight="1" x14ac:dyDescent="0.3">
      <c r="A25" s="38">
        <v>682</v>
      </c>
      <c r="B25" s="14" t="s">
        <v>4</v>
      </c>
      <c r="C25" s="15">
        <v>5</v>
      </c>
      <c r="D25" s="135">
        <v>16.64</v>
      </c>
      <c r="E25" s="135">
        <v>19.988817365755278</v>
      </c>
      <c r="F25" s="135">
        <f t="shared" ref="F25:F60" si="0">SUM(E25-D25)</f>
        <v>3.3488173657552771</v>
      </c>
      <c r="G25" s="135">
        <v>3.35</v>
      </c>
      <c r="H25" s="102">
        <v>1</v>
      </c>
      <c r="I25" s="135">
        <v>19.990000000000002</v>
      </c>
      <c r="J25" s="110">
        <v>41579.200000000004</v>
      </c>
      <c r="K25" s="20">
        <f t="shared" ref="K25:K60" si="1">((I25-D25)/D25)</f>
        <v>0.20132211538461547</v>
      </c>
      <c r="L25" s="21"/>
    </row>
    <row r="26" spans="1:12" s="12" customFormat="1" ht="13.5" customHeight="1" x14ac:dyDescent="0.3">
      <c r="A26" s="38">
        <v>691</v>
      </c>
      <c r="B26" s="14" t="s">
        <v>5</v>
      </c>
      <c r="C26" s="15">
        <v>5</v>
      </c>
      <c r="D26" s="135">
        <v>16.47</v>
      </c>
      <c r="E26" s="135">
        <v>19.988817365755278</v>
      </c>
      <c r="F26" s="135">
        <f t="shared" si="0"/>
        <v>3.5188173657552788</v>
      </c>
      <c r="G26" s="135">
        <v>1.76</v>
      </c>
      <c r="H26" s="102">
        <v>0.5</v>
      </c>
      <c r="I26" s="135">
        <v>18.23</v>
      </c>
      <c r="J26" s="110">
        <v>37918.400000000001</v>
      </c>
      <c r="K26" s="20">
        <f t="shared" si="1"/>
        <v>0.10686095931997582</v>
      </c>
      <c r="L26" s="21"/>
    </row>
    <row r="27" spans="1:12" s="12" customFormat="1" ht="13.5" customHeight="1" x14ac:dyDescent="0.3">
      <c r="A27" s="132">
        <v>673</v>
      </c>
      <c r="B27" s="14" t="s">
        <v>6</v>
      </c>
      <c r="C27" s="15">
        <v>6</v>
      </c>
      <c r="D27" s="135">
        <v>22</v>
      </c>
      <c r="E27" s="135">
        <v>23.13</v>
      </c>
      <c r="F27" s="135">
        <f t="shared" si="0"/>
        <v>1.129999999999999</v>
      </c>
      <c r="G27" s="135">
        <v>1.1299999999999999</v>
      </c>
      <c r="H27" s="102">
        <v>1</v>
      </c>
      <c r="I27" s="135">
        <v>23.13</v>
      </c>
      <c r="J27" s="110">
        <v>48110.400000000001</v>
      </c>
      <c r="K27" s="20">
        <f t="shared" si="1"/>
        <v>5.136363636363632E-2</v>
      </c>
      <c r="L27" s="21"/>
    </row>
    <row r="28" spans="1:12" s="12" customFormat="1" ht="13.5" customHeight="1" x14ac:dyDescent="0.3">
      <c r="A28" s="132">
        <v>677</v>
      </c>
      <c r="B28" s="14" t="s">
        <v>4</v>
      </c>
      <c r="C28" s="15">
        <v>6</v>
      </c>
      <c r="D28" s="135">
        <v>19.23</v>
      </c>
      <c r="E28" s="135">
        <v>23.13</v>
      </c>
      <c r="F28" s="135">
        <f t="shared" si="0"/>
        <v>3.8999999999999986</v>
      </c>
      <c r="G28" s="135">
        <v>3.9</v>
      </c>
      <c r="H28" s="102">
        <v>1</v>
      </c>
      <c r="I28" s="135">
        <v>23.13</v>
      </c>
      <c r="J28" s="110">
        <v>48110.400000000001</v>
      </c>
      <c r="K28" s="20">
        <f t="shared" si="1"/>
        <v>0.20280811232449289</v>
      </c>
      <c r="L28" s="21"/>
    </row>
    <row r="29" spans="1:12" s="12" customFormat="1" ht="13.5" customHeight="1" x14ac:dyDescent="0.3">
      <c r="A29" s="132">
        <v>678</v>
      </c>
      <c r="B29" s="14" t="s">
        <v>8</v>
      </c>
      <c r="C29" s="15">
        <v>6</v>
      </c>
      <c r="D29" s="135">
        <v>18.989999999999998</v>
      </c>
      <c r="E29" s="135">
        <v>23.13</v>
      </c>
      <c r="F29" s="135">
        <f t="shared" si="0"/>
        <v>4.1400000000000006</v>
      </c>
      <c r="G29" s="135">
        <v>2.0699999999999998</v>
      </c>
      <c r="H29" s="102">
        <v>0.5</v>
      </c>
      <c r="I29" s="135">
        <v>21.06</v>
      </c>
      <c r="J29" s="110">
        <v>43804.799999999996</v>
      </c>
      <c r="K29" s="20">
        <f t="shared" si="1"/>
        <v>0.10900473933649292</v>
      </c>
      <c r="L29" s="21"/>
    </row>
    <row r="30" spans="1:12" s="12" customFormat="1" ht="13.5" customHeight="1" x14ac:dyDescent="0.3">
      <c r="A30" s="132">
        <v>679</v>
      </c>
      <c r="B30" s="14" t="s">
        <v>7</v>
      </c>
      <c r="C30" s="15">
        <v>6</v>
      </c>
      <c r="D30" s="135">
        <v>22</v>
      </c>
      <c r="E30" s="135">
        <v>23.13</v>
      </c>
      <c r="F30" s="135">
        <f t="shared" si="0"/>
        <v>1.129999999999999</v>
      </c>
      <c r="G30" s="135">
        <v>1.1299999999999999</v>
      </c>
      <c r="H30" s="102">
        <v>1</v>
      </c>
      <c r="I30" s="135">
        <v>23.13</v>
      </c>
      <c r="J30" s="110">
        <v>48110.400000000001</v>
      </c>
      <c r="K30" s="20">
        <f t="shared" si="1"/>
        <v>5.136363636363632E-2</v>
      </c>
      <c r="L30" s="21"/>
    </row>
    <row r="31" spans="1:12" s="12" customFormat="1" ht="13.5" customHeight="1" x14ac:dyDescent="0.3">
      <c r="A31" s="132">
        <v>681</v>
      </c>
      <c r="B31" s="14" t="s">
        <v>5</v>
      </c>
      <c r="C31" s="15">
        <v>6</v>
      </c>
      <c r="D31" s="135">
        <v>18.989999999999998</v>
      </c>
      <c r="E31" s="135">
        <v>23.13</v>
      </c>
      <c r="F31" s="135">
        <f t="shared" si="0"/>
        <v>4.1400000000000006</v>
      </c>
      <c r="G31" s="135">
        <v>2.0699999999999998</v>
      </c>
      <c r="H31" s="102">
        <v>0.5</v>
      </c>
      <c r="I31" s="135">
        <v>21.06</v>
      </c>
      <c r="J31" s="110">
        <v>43804.799999999996</v>
      </c>
      <c r="K31" s="20">
        <f t="shared" si="1"/>
        <v>0.10900473933649292</v>
      </c>
      <c r="L31" s="21"/>
    </row>
    <row r="32" spans="1:12" s="12" customFormat="1" ht="13.5" customHeight="1" x14ac:dyDescent="0.3">
      <c r="A32" s="132">
        <v>700</v>
      </c>
      <c r="B32" s="14" t="s">
        <v>9</v>
      </c>
      <c r="C32" s="15">
        <v>6</v>
      </c>
      <c r="D32" s="136">
        <v>18.989999999999998</v>
      </c>
      <c r="E32" s="135">
        <v>23.13</v>
      </c>
      <c r="F32" s="135">
        <f t="shared" si="0"/>
        <v>4.1400000000000006</v>
      </c>
      <c r="G32" s="135">
        <v>1.03</v>
      </c>
      <c r="H32" s="102">
        <v>0.25</v>
      </c>
      <c r="I32" s="135">
        <v>20.02</v>
      </c>
      <c r="J32" s="110">
        <v>41641.599999999999</v>
      </c>
      <c r="K32" s="20">
        <f t="shared" si="1"/>
        <v>5.4239073196419234E-2</v>
      </c>
      <c r="L32" s="21"/>
    </row>
    <row r="33" spans="1:13" s="12" customFormat="1" ht="13.5" customHeight="1" x14ac:dyDescent="0.3">
      <c r="A33" s="38">
        <v>701</v>
      </c>
      <c r="B33" s="14" t="s">
        <v>9</v>
      </c>
      <c r="C33" s="15">
        <v>6</v>
      </c>
      <c r="D33" s="135">
        <v>18.989999999999998</v>
      </c>
      <c r="E33" s="135">
        <v>23.13</v>
      </c>
      <c r="F33" s="135">
        <f t="shared" si="0"/>
        <v>4.1400000000000006</v>
      </c>
      <c r="G33" s="135">
        <v>1.03</v>
      </c>
      <c r="H33" s="102">
        <v>0.25</v>
      </c>
      <c r="I33" s="135">
        <v>20.02</v>
      </c>
      <c r="J33" s="110">
        <v>41641.599999999999</v>
      </c>
      <c r="K33" s="20">
        <f t="shared" si="1"/>
        <v>5.4239073196419234E-2</v>
      </c>
      <c r="L33" s="21"/>
    </row>
    <row r="34" spans="1:13" s="12" customFormat="1" ht="13.5" customHeight="1" x14ac:dyDescent="0.3">
      <c r="A34" s="132">
        <v>684</v>
      </c>
      <c r="B34" s="14" t="s">
        <v>10</v>
      </c>
      <c r="C34" s="15">
        <v>8</v>
      </c>
      <c r="D34" s="135">
        <v>24.4</v>
      </c>
      <c r="E34" s="135">
        <v>29.58</v>
      </c>
      <c r="F34" s="135">
        <f t="shared" si="0"/>
        <v>5.18</v>
      </c>
      <c r="G34" s="135">
        <v>5.18</v>
      </c>
      <c r="H34" s="102">
        <v>1</v>
      </c>
      <c r="I34" s="135">
        <v>29.58</v>
      </c>
      <c r="J34" s="110">
        <v>61526.399999999994</v>
      </c>
      <c r="K34" s="20">
        <f t="shared" si="1"/>
        <v>0.21229508196721311</v>
      </c>
      <c r="L34" s="21"/>
    </row>
    <row r="35" spans="1:13" s="12" customFormat="1" ht="13.5" customHeight="1" x14ac:dyDescent="0.3">
      <c r="A35" s="132">
        <v>309</v>
      </c>
      <c r="B35" s="14" t="s">
        <v>16</v>
      </c>
      <c r="C35" s="15">
        <v>9</v>
      </c>
      <c r="D35" s="135">
        <v>26.78</v>
      </c>
      <c r="E35" s="135">
        <v>32.886368147604585</v>
      </c>
      <c r="F35" s="135">
        <f t="shared" si="0"/>
        <v>6.1063681476045844</v>
      </c>
      <c r="G35" s="135">
        <v>1.53</v>
      </c>
      <c r="H35" s="102">
        <v>0.25</v>
      </c>
      <c r="I35" s="135">
        <v>28.310000000000002</v>
      </c>
      <c r="J35" s="110">
        <v>58884.800000000003</v>
      </c>
      <c r="K35" s="20">
        <f t="shared" si="1"/>
        <v>5.7132188200149404E-2</v>
      </c>
      <c r="L35" s="21"/>
    </row>
    <row r="36" spans="1:13" s="12" customFormat="1" ht="13.5" customHeight="1" x14ac:dyDescent="0.3">
      <c r="A36" s="132">
        <v>562</v>
      </c>
      <c r="B36" s="14" t="s">
        <v>15</v>
      </c>
      <c r="C36" s="15">
        <v>9</v>
      </c>
      <c r="D36" s="135">
        <v>26.78</v>
      </c>
      <c r="E36" s="135">
        <v>32.886368147604585</v>
      </c>
      <c r="F36" s="135">
        <f t="shared" si="0"/>
        <v>6.1063681476045844</v>
      </c>
      <c r="G36" s="135">
        <v>1.53</v>
      </c>
      <c r="H36" s="102">
        <v>0.25</v>
      </c>
      <c r="I36" s="135">
        <v>28.310000000000002</v>
      </c>
      <c r="J36" s="110">
        <v>58884.800000000003</v>
      </c>
      <c r="K36" s="20">
        <f t="shared" si="1"/>
        <v>5.7132188200149404E-2</v>
      </c>
      <c r="L36" s="21"/>
    </row>
    <row r="37" spans="1:13" s="12" customFormat="1" ht="13.5" customHeight="1" x14ac:dyDescent="0.3">
      <c r="A37" s="132">
        <v>570</v>
      </c>
      <c r="B37" s="14" t="s">
        <v>11</v>
      </c>
      <c r="C37" s="15">
        <v>9</v>
      </c>
      <c r="D37" s="135">
        <v>31.14</v>
      </c>
      <c r="E37" s="135">
        <v>32.886368147604585</v>
      </c>
      <c r="F37" s="135">
        <f t="shared" si="0"/>
        <v>1.7463681476045849</v>
      </c>
      <c r="G37" s="135">
        <v>1.75</v>
      </c>
      <c r="H37" s="102">
        <v>1</v>
      </c>
      <c r="I37" s="135">
        <v>32.89</v>
      </c>
      <c r="J37" s="110">
        <v>68411.199999999997</v>
      </c>
      <c r="K37" s="20">
        <f t="shared" si="1"/>
        <v>5.619781631342325E-2</v>
      </c>
      <c r="L37" s="21"/>
    </row>
    <row r="38" spans="1:13" s="12" customFormat="1" ht="13.5" customHeight="1" x14ac:dyDescent="0.3">
      <c r="A38" s="38">
        <v>578</v>
      </c>
      <c r="B38" s="14" t="s">
        <v>12</v>
      </c>
      <c r="C38" s="15">
        <v>9</v>
      </c>
      <c r="D38" s="135">
        <v>31.14</v>
      </c>
      <c r="E38" s="135">
        <v>32.886368147604585</v>
      </c>
      <c r="F38" s="135">
        <f t="shared" si="0"/>
        <v>1.7463681476045849</v>
      </c>
      <c r="G38" s="135">
        <v>1.75</v>
      </c>
      <c r="H38" s="102">
        <v>1</v>
      </c>
      <c r="I38" s="135">
        <v>32.89</v>
      </c>
      <c r="J38" s="110">
        <v>68411.199999999997</v>
      </c>
      <c r="K38" s="20">
        <f t="shared" si="1"/>
        <v>5.619781631342325E-2</v>
      </c>
      <c r="L38" s="21"/>
    </row>
    <row r="39" spans="1:13" s="12" customFormat="1" ht="13.5" customHeight="1" x14ac:dyDescent="0.3">
      <c r="A39" s="38">
        <v>582</v>
      </c>
      <c r="B39" s="14" t="s">
        <v>5</v>
      </c>
      <c r="C39" s="15">
        <v>9</v>
      </c>
      <c r="D39" s="135">
        <v>26.78</v>
      </c>
      <c r="E39" s="135">
        <v>32.886368147604585</v>
      </c>
      <c r="F39" s="135">
        <f t="shared" si="0"/>
        <v>6.1063681476045844</v>
      </c>
      <c r="G39" s="135">
        <v>3.06</v>
      </c>
      <c r="H39" s="102">
        <v>0.5</v>
      </c>
      <c r="I39" s="135">
        <v>29.84</v>
      </c>
      <c r="J39" s="110">
        <v>62067.199999999997</v>
      </c>
      <c r="K39" s="20">
        <f t="shared" si="1"/>
        <v>0.11426437640029868</v>
      </c>
      <c r="L39" s="21"/>
    </row>
    <row r="40" spans="1:13" s="12" customFormat="1" x14ac:dyDescent="0.3">
      <c r="A40" s="38">
        <v>597</v>
      </c>
      <c r="B40" s="14" t="s">
        <v>13</v>
      </c>
      <c r="C40" s="15">
        <v>9</v>
      </c>
      <c r="D40" s="135">
        <v>27.029999999999998</v>
      </c>
      <c r="E40" s="135">
        <v>32.886368147604585</v>
      </c>
      <c r="F40" s="135">
        <f t="shared" si="0"/>
        <v>5.8563681476045879</v>
      </c>
      <c r="G40" s="135">
        <v>5.86</v>
      </c>
      <c r="H40" s="102">
        <v>1</v>
      </c>
      <c r="I40" s="135">
        <v>32.89</v>
      </c>
      <c r="J40" s="110">
        <v>68411.199999999997</v>
      </c>
      <c r="K40" s="20">
        <f t="shared" si="1"/>
        <v>0.21679615242323358</v>
      </c>
      <c r="L40" s="21"/>
    </row>
    <row r="41" spans="1:13" s="12" customFormat="1" ht="13.5" customHeight="1" x14ac:dyDescent="0.3">
      <c r="A41" s="132">
        <v>601</v>
      </c>
      <c r="B41" s="14" t="s">
        <v>14</v>
      </c>
      <c r="C41" s="15">
        <v>9</v>
      </c>
      <c r="D41" s="135">
        <v>26.78</v>
      </c>
      <c r="E41" s="135">
        <v>32.886368147604585</v>
      </c>
      <c r="F41" s="135">
        <f t="shared" si="0"/>
        <v>6.1063681476045844</v>
      </c>
      <c r="G41" s="135">
        <v>3.06</v>
      </c>
      <c r="H41" s="102">
        <v>0.5</v>
      </c>
      <c r="I41" s="135">
        <v>29.84</v>
      </c>
      <c r="J41" s="110">
        <v>62067.199999999997</v>
      </c>
      <c r="K41" s="20">
        <f t="shared" si="1"/>
        <v>0.11426437640029868</v>
      </c>
      <c r="L41" s="21"/>
    </row>
    <row r="42" spans="1:13" s="12" customFormat="1" x14ac:dyDescent="0.3">
      <c r="A42" s="132">
        <v>689</v>
      </c>
      <c r="B42" s="14" t="s">
        <v>17</v>
      </c>
      <c r="C42" s="15">
        <v>10</v>
      </c>
      <c r="D42" s="135">
        <v>31.279999999999998</v>
      </c>
      <c r="E42" s="135">
        <v>36.258132659925835</v>
      </c>
      <c r="F42" s="135">
        <f t="shared" si="0"/>
        <v>4.9781326599258371</v>
      </c>
      <c r="G42" s="135">
        <v>2.4900000000000002</v>
      </c>
      <c r="H42" s="102">
        <v>0.5</v>
      </c>
      <c r="I42" s="135">
        <v>33.769999999999996</v>
      </c>
      <c r="J42" s="110">
        <v>70241.599999999991</v>
      </c>
      <c r="K42" s="20">
        <f t="shared" si="1"/>
        <v>7.9603580562659801E-2</v>
      </c>
      <c r="L42" s="21"/>
    </row>
    <row r="43" spans="1:13" s="12" customFormat="1" ht="13.5" customHeight="1" x14ac:dyDescent="0.3">
      <c r="A43" s="132">
        <v>695</v>
      </c>
      <c r="B43" s="14" t="s">
        <v>18</v>
      </c>
      <c r="C43" s="15">
        <v>10</v>
      </c>
      <c r="D43" s="135">
        <v>29.45</v>
      </c>
      <c r="E43" s="135">
        <v>36.258132659925835</v>
      </c>
      <c r="F43" s="135">
        <f t="shared" si="0"/>
        <v>6.8081326599258354</v>
      </c>
      <c r="G43" s="135">
        <v>3.4</v>
      </c>
      <c r="H43" s="102">
        <v>0.5</v>
      </c>
      <c r="I43" s="135">
        <v>32.85</v>
      </c>
      <c r="J43" s="110">
        <v>68328</v>
      </c>
      <c r="K43" s="20">
        <f t="shared" si="1"/>
        <v>0.11544991511035661</v>
      </c>
      <c r="L43" s="21"/>
    </row>
    <row r="44" spans="1:13" s="12" customFormat="1" ht="13.5" customHeight="1" x14ac:dyDescent="0.3">
      <c r="A44" s="132">
        <v>696</v>
      </c>
      <c r="B44" s="14" t="s">
        <v>18</v>
      </c>
      <c r="C44" s="15">
        <v>10</v>
      </c>
      <c r="D44" s="135">
        <v>29.45</v>
      </c>
      <c r="E44" s="135">
        <v>36.258132659925835</v>
      </c>
      <c r="F44" s="135">
        <f t="shared" si="0"/>
        <v>6.8081326599258354</v>
      </c>
      <c r="G44" s="135">
        <v>3.4</v>
      </c>
      <c r="H44" s="102">
        <v>0.5</v>
      </c>
      <c r="I44" s="135">
        <v>32.85</v>
      </c>
      <c r="J44" s="110">
        <v>68328</v>
      </c>
      <c r="K44" s="20">
        <f t="shared" si="1"/>
        <v>0.11544991511035661</v>
      </c>
      <c r="L44" s="21"/>
    </row>
    <row r="45" spans="1:13" s="12" customFormat="1" ht="13.5" customHeight="1" x14ac:dyDescent="0.3">
      <c r="A45" s="132">
        <v>697</v>
      </c>
      <c r="B45" s="14" t="s">
        <v>19</v>
      </c>
      <c r="C45" s="15">
        <v>10</v>
      </c>
      <c r="D45" s="135">
        <v>29.45</v>
      </c>
      <c r="E45" s="135">
        <v>36.258132659925835</v>
      </c>
      <c r="F45" s="135">
        <f t="shared" si="0"/>
        <v>6.8081326599258354</v>
      </c>
      <c r="G45" s="135">
        <v>3.4</v>
      </c>
      <c r="H45" s="102">
        <v>0.5</v>
      </c>
      <c r="I45" s="135">
        <v>32.85</v>
      </c>
      <c r="J45" s="110">
        <v>68328</v>
      </c>
      <c r="K45" s="20">
        <f t="shared" si="1"/>
        <v>0.11544991511035661</v>
      </c>
      <c r="L45" s="21"/>
    </row>
    <row r="46" spans="1:13" s="12" customFormat="1" ht="13.5" customHeight="1" x14ac:dyDescent="0.3">
      <c r="A46" s="132">
        <v>690</v>
      </c>
      <c r="B46" s="14" t="s">
        <v>18</v>
      </c>
      <c r="C46" s="15">
        <v>10.5</v>
      </c>
      <c r="D46" s="135">
        <v>32.14</v>
      </c>
      <c r="E46" s="135">
        <v>38.08</v>
      </c>
      <c r="F46" s="135">
        <f t="shared" si="0"/>
        <v>5.9399999999999977</v>
      </c>
      <c r="G46" s="135">
        <v>2.97</v>
      </c>
      <c r="H46" s="102">
        <v>0.5</v>
      </c>
      <c r="I46" s="135">
        <v>35.11</v>
      </c>
      <c r="J46" s="110">
        <v>73028.800000000003</v>
      </c>
      <c r="K46" s="20">
        <f t="shared" si="1"/>
        <v>9.2408214063472272E-2</v>
      </c>
      <c r="L46" s="21"/>
    </row>
    <row r="47" spans="1:13" s="12" customFormat="1" ht="13.5" customHeight="1" x14ac:dyDescent="0.3">
      <c r="A47" s="132">
        <v>694</v>
      </c>
      <c r="B47" s="14" t="s">
        <v>18</v>
      </c>
      <c r="C47" s="15">
        <v>10.5</v>
      </c>
      <c r="D47" s="135">
        <v>30.92</v>
      </c>
      <c r="E47" s="135">
        <v>38.08</v>
      </c>
      <c r="F47" s="135">
        <f t="shared" si="0"/>
        <v>7.1599999999999966</v>
      </c>
      <c r="G47" s="135">
        <v>3.58</v>
      </c>
      <c r="H47" s="102">
        <v>0.5</v>
      </c>
      <c r="I47" s="135">
        <v>34.5</v>
      </c>
      <c r="J47" s="110">
        <v>71760</v>
      </c>
      <c r="K47" s="20">
        <f t="shared" si="1"/>
        <v>0.11578266494178518</v>
      </c>
      <c r="L47" s="21"/>
    </row>
    <row r="48" spans="1:13" s="12" customFormat="1" ht="13.5" customHeight="1" x14ac:dyDescent="0.3">
      <c r="A48" s="38">
        <v>451</v>
      </c>
      <c r="B48" s="14" t="s">
        <v>20</v>
      </c>
      <c r="C48" s="15">
        <v>11</v>
      </c>
      <c r="D48" s="135">
        <v>39.33</v>
      </c>
      <c r="E48" s="135">
        <v>39.688847898990645</v>
      </c>
      <c r="F48" s="135">
        <f t="shared" si="0"/>
        <v>0.35884789899064629</v>
      </c>
      <c r="G48" s="135">
        <v>0.36</v>
      </c>
      <c r="H48" s="102">
        <v>1</v>
      </c>
      <c r="I48" s="135">
        <v>39.69</v>
      </c>
      <c r="J48" s="110">
        <v>82555.199999999997</v>
      </c>
      <c r="K48" s="20">
        <f t="shared" si="1"/>
        <v>9.1533180778031898E-3</v>
      </c>
      <c r="L48" s="21"/>
      <c r="M48" s="28"/>
    </row>
    <row r="49" spans="1:13" s="12" customFormat="1" ht="13.5" customHeight="1" x14ac:dyDescent="0.3">
      <c r="A49" s="38">
        <v>478</v>
      </c>
      <c r="B49" s="14" t="s">
        <v>21</v>
      </c>
      <c r="C49" s="15">
        <v>11</v>
      </c>
      <c r="D49" s="135">
        <v>39.33</v>
      </c>
      <c r="E49" s="135">
        <v>39.688847898990645</v>
      </c>
      <c r="F49" s="135">
        <f t="shared" si="0"/>
        <v>0.35884789899064629</v>
      </c>
      <c r="G49" s="135">
        <v>0.36</v>
      </c>
      <c r="H49" s="102">
        <v>1</v>
      </c>
      <c r="I49" s="135">
        <v>39.69</v>
      </c>
      <c r="J49" s="110">
        <v>82555.199999999997</v>
      </c>
      <c r="K49" s="20">
        <f t="shared" si="1"/>
        <v>9.1533180778031898E-3</v>
      </c>
      <c r="L49" s="21"/>
      <c r="M49" s="28"/>
    </row>
    <row r="50" spans="1:13" s="12" customFormat="1" ht="13.5" customHeight="1" x14ac:dyDescent="0.3">
      <c r="A50" s="132">
        <v>528</v>
      </c>
      <c r="B50" s="14" t="s">
        <v>4</v>
      </c>
      <c r="C50" s="15">
        <v>11</v>
      </c>
      <c r="D50" s="135">
        <v>37.409999999999997</v>
      </c>
      <c r="E50" s="135">
        <v>39.688847898990645</v>
      </c>
      <c r="F50" s="135">
        <f t="shared" si="0"/>
        <v>2.278847898990648</v>
      </c>
      <c r="G50" s="135">
        <v>2.2799999999999998</v>
      </c>
      <c r="H50" s="102">
        <v>1</v>
      </c>
      <c r="I50" s="135">
        <v>39.69</v>
      </c>
      <c r="J50" s="110">
        <v>82555.199999999997</v>
      </c>
      <c r="K50" s="20">
        <f t="shared" si="1"/>
        <v>6.0946271050521285E-2</v>
      </c>
      <c r="L50" s="21"/>
    </row>
    <row r="51" spans="1:13" s="12" customFormat="1" ht="13.5" customHeight="1" x14ac:dyDescent="0.3">
      <c r="A51" s="132">
        <v>693</v>
      </c>
      <c r="B51" s="14" t="s">
        <v>18</v>
      </c>
      <c r="C51" s="15">
        <v>11</v>
      </c>
      <c r="D51" s="135">
        <v>32.47</v>
      </c>
      <c r="E51" s="135">
        <v>39.688847898990645</v>
      </c>
      <c r="F51" s="135">
        <f t="shared" si="0"/>
        <v>7.2188478989906457</v>
      </c>
      <c r="G51" s="135">
        <v>3.61</v>
      </c>
      <c r="H51" s="102">
        <v>0.5</v>
      </c>
      <c r="I51" s="135">
        <v>36.08</v>
      </c>
      <c r="J51" s="110">
        <v>75046.399999999994</v>
      </c>
      <c r="K51" s="20">
        <f t="shared" si="1"/>
        <v>0.11117955035417307</v>
      </c>
      <c r="L51" s="21"/>
    </row>
    <row r="52" spans="1:13" s="12" customFormat="1" ht="13.5" customHeight="1" x14ac:dyDescent="0.3">
      <c r="A52" s="132">
        <v>350</v>
      </c>
      <c r="B52" s="14" t="s">
        <v>22</v>
      </c>
      <c r="C52" s="15">
        <v>12</v>
      </c>
      <c r="D52" s="135">
        <v>40.61</v>
      </c>
      <c r="E52" s="135">
        <v>43.178513864799022</v>
      </c>
      <c r="F52" s="135">
        <f t="shared" si="0"/>
        <v>2.5685138647990229</v>
      </c>
      <c r="G52" s="135">
        <v>2.57</v>
      </c>
      <c r="H52" s="102">
        <v>1</v>
      </c>
      <c r="I52" s="135">
        <v>43.18</v>
      </c>
      <c r="J52" s="110">
        <v>89814.399999999994</v>
      </c>
      <c r="K52" s="20">
        <f t="shared" si="1"/>
        <v>6.3284905195764601E-2</v>
      </c>
      <c r="L52" s="21"/>
    </row>
    <row r="53" spans="1:13" s="12" customFormat="1" ht="13.5" customHeight="1" x14ac:dyDescent="0.3">
      <c r="A53" s="132">
        <v>687</v>
      </c>
      <c r="B53" s="14" t="s">
        <v>5</v>
      </c>
      <c r="C53" s="15">
        <v>13</v>
      </c>
      <c r="D53" s="135">
        <v>37.630000000000003</v>
      </c>
      <c r="E53" s="135">
        <v>46.727130557350982</v>
      </c>
      <c r="F53" s="135">
        <f t="shared" si="0"/>
        <v>9.0971305573509795</v>
      </c>
      <c r="G53" s="135">
        <v>4.55</v>
      </c>
      <c r="H53" s="102">
        <v>0.5</v>
      </c>
      <c r="I53" s="135">
        <v>42.18</v>
      </c>
      <c r="J53" s="110">
        <v>87734.399999999994</v>
      </c>
      <c r="K53" s="20">
        <f t="shared" si="1"/>
        <v>0.12091416423066693</v>
      </c>
      <c r="L53" s="21"/>
    </row>
    <row r="54" spans="1:13" s="12" customFormat="1" ht="13.5" customHeight="1" x14ac:dyDescent="0.3">
      <c r="A54" s="38">
        <v>688</v>
      </c>
      <c r="B54" s="14" t="s">
        <v>5</v>
      </c>
      <c r="C54" s="15">
        <v>13</v>
      </c>
      <c r="D54" s="135">
        <v>37.630000000000003</v>
      </c>
      <c r="E54" s="135">
        <v>46.727130557350982</v>
      </c>
      <c r="F54" s="135">
        <f t="shared" si="0"/>
        <v>9.0971305573509795</v>
      </c>
      <c r="G54" s="135">
        <v>4.55</v>
      </c>
      <c r="H54" s="102">
        <v>0.5</v>
      </c>
      <c r="I54" s="135">
        <v>42.18</v>
      </c>
      <c r="J54" s="110">
        <v>87734.399999999994</v>
      </c>
      <c r="K54" s="20">
        <f t="shared" si="1"/>
        <v>0.12091416423066693</v>
      </c>
      <c r="L54" s="21"/>
    </row>
    <row r="55" spans="1:13" s="12" customFormat="1" ht="13.5" customHeight="1" x14ac:dyDescent="0.3">
      <c r="A55" s="132">
        <v>284</v>
      </c>
      <c r="B55" s="14" t="s">
        <v>23</v>
      </c>
      <c r="C55" s="15">
        <v>14</v>
      </c>
      <c r="D55" s="135">
        <v>47.099999999999994</v>
      </c>
      <c r="E55" s="135">
        <v>50.34</v>
      </c>
      <c r="F55" s="135">
        <f t="shared" si="0"/>
        <v>3.2400000000000091</v>
      </c>
      <c r="G55" s="135">
        <v>3.24</v>
      </c>
      <c r="H55" s="102">
        <v>1</v>
      </c>
      <c r="I55" s="135">
        <v>50.339999999999996</v>
      </c>
      <c r="J55" s="110">
        <v>104707.2</v>
      </c>
      <c r="K55" s="20">
        <f t="shared" si="1"/>
        <v>6.8789808917197506E-2</v>
      </c>
      <c r="L55" s="21"/>
    </row>
    <row r="56" spans="1:13" s="12" customFormat="1" ht="13.5" customHeight="1" x14ac:dyDescent="0.3">
      <c r="A56" s="132">
        <v>363</v>
      </c>
      <c r="B56" s="14" t="s">
        <v>19</v>
      </c>
      <c r="C56" s="15">
        <v>14</v>
      </c>
      <c r="D56" s="135">
        <v>42.07</v>
      </c>
      <c r="E56" s="135">
        <v>50.34</v>
      </c>
      <c r="F56" s="135">
        <f t="shared" si="0"/>
        <v>8.2700000000000031</v>
      </c>
      <c r="G56" s="135">
        <v>4.1399999999999997</v>
      </c>
      <c r="H56" s="102">
        <v>0.5</v>
      </c>
      <c r="I56" s="135">
        <v>46.21</v>
      </c>
      <c r="J56" s="110">
        <v>96116.800000000003</v>
      </c>
      <c r="K56" s="20">
        <f t="shared" si="1"/>
        <v>9.8407416211076792E-2</v>
      </c>
      <c r="L56" s="21"/>
    </row>
    <row r="57" spans="1:13" s="12" customFormat="1" ht="13.5" customHeight="1" x14ac:dyDescent="0.3">
      <c r="A57" s="132">
        <v>461</v>
      </c>
      <c r="B57" s="14" t="s">
        <v>5</v>
      </c>
      <c r="C57" s="15">
        <v>14</v>
      </c>
      <c r="D57" s="135">
        <v>42.07</v>
      </c>
      <c r="E57" s="135">
        <v>50.34</v>
      </c>
      <c r="F57" s="135">
        <f t="shared" si="0"/>
        <v>8.2700000000000031</v>
      </c>
      <c r="G57" s="135">
        <v>4.1399999999999997</v>
      </c>
      <c r="H57" s="102">
        <v>0.5</v>
      </c>
      <c r="I57" s="135">
        <v>46.21</v>
      </c>
      <c r="J57" s="110">
        <v>96116.800000000003</v>
      </c>
      <c r="K57" s="20">
        <f t="shared" si="1"/>
        <v>9.8407416211076792E-2</v>
      </c>
      <c r="L57" s="21"/>
    </row>
    <row r="58" spans="1:13" s="12" customFormat="1" ht="13.5" customHeight="1" x14ac:dyDescent="0.3">
      <c r="A58" s="38">
        <v>704</v>
      </c>
      <c r="B58" s="14" t="s">
        <v>16</v>
      </c>
      <c r="C58" s="15">
        <v>16</v>
      </c>
      <c r="D58" s="135">
        <v>46.08</v>
      </c>
      <c r="E58" s="135">
        <v>57.72668499546824</v>
      </c>
      <c r="F58" s="135">
        <f t="shared" si="0"/>
        <v>11.646684995468242</v>
      </c>
      <c r="G58" s="135">
        <v>2.91</v>
      </c>
      <c r="H58" s="102">
        <v>0.25</v>
      </c>
      <c r="I58" s="135">
        <v>48.989999999999995</v>
      </c>
      <c r="J58" s="110">
        <v>101899.19999999998</v>
      </c>
      <c r="K58" s="20">
        <f t="shared" si="1"/>
        <v>6.3151041666666602E-2</v>
      </c>
      <c r="L58" s="21"/>
    </row>
    <row r="59" spans="1:13" s="12" customFormat="1" ht="13.5" customHeight="1" x14ac:dyDescent="0.3">
      <c r="A59" s="38">
        <v>387</v>
      </c>
      <c r="B59" s="14" t="s">
        <v>9</v>
      </c>
      <c r="C59" s="15"/>
      <c r="D59" s="122">
        <v>68.11</v>
      </c>
      <c r="E59" s="122">
        <v>90.82</v>
      </c>
      <c r="F59" s="122">
        <f t="shared" si="0"/>
        <v>22.709999999999994</v>
      </c>
      <c r="G59" s="135">
        <v>5.68</v>
      </c>
      <c r="H59" s="102">
        <v>0.25</v>
      </c>
      <c r="I59" s="135">
        <v>73.789999999999992</v>
      </c>
      <c r="J59" s="110">
        <v>153483.19999999998</v>
      </c>
      <c r="K59" s="20">
        <f t="shared" si="1"/>
        <v>8.3394508882689664E-2</v>
      </c>
      <c r="L59" s="21"/>
    </row>
    <row r="60" spans="1:13" s="12" customFormat="1" ht="13.5" customHeight="1" x14ac:dyDescent="0.3">
      <c r="A60" s="132">
        <v>670</v>
      </c>
      <c r="B60" s="14" t="s">
        <v>24</v>
      </c>
      <c r="C60" s="15"/>
      <c r="D60" s="135">
        <v>74.48</v>
      </c>
      <c r="E60" s="135">
        <v>84.62</v>
      </c>
      <c r="F60" s="135">
        <f t="shared" si="0"/>
        <v>10.14</v>
      </c>
      <c r="G60" s="135">
        <v>2.54</v>
      </c>
      <c r="H60" s="102">
        <v>0.25</v>
      </c>
      <c r="I60" s="135">
        <v>77.02000000000001</v>
      </c>
      <c r="J60" s="110">
        <v>160201.60000000003</v>
      </c>
      <c r="K60" s="99">
        <f t="shared" si="1"/>
        <v>3.4103114930182685E-2</v>
      </c>
      <c r="L60" s="21"/>
    </row>
    <row r="61" spans="1:13" s="12" customFormat="1" ht="13.5" customHeight="1" x14ac:dyDescent="0.3">
      <c r="A61" s="22"/>
      <c r="B61" s="22"/>
      <c r="C61" s="15"/>
      <c r="D61" s="16"/>
      <c r="E61" s="23"/>
      <c r="F61" s="17"/>
      <c r="G61" s="16"/>
      <c r="H61" s="102"/>
      <c r="I61" s="135"/>
      <c r="J61" s="119"/>
      <c r="K61" s="24"/>
      <c r="L61" s="21"/>
    </row>
    <row r="62" spans="1:13" s="12" customFormat="1" ht="13.5" customHeight="1" x14ac:dyDescent="0.3">
      <c r="A62" s="22"/>
      <c r="B62" s="22"/>
      <c r="C62" s="15"/>
      <c r="D62" s="16"/>
      <c r="E62" s="17"/>
      <c r="F62" s="17"/>
      <c r="G62" s="16"/>
      <c r="H62" s="102"/>
      <c r="I62" s="135"/>
      <c r="J62" s="119"/>
      <c r="K62" s="24"/>
      <c r="L62" s="21"/>
    </row>
    <row r="63" spans="1:13" s="12" customFormat="1" ht="13.5" customHeight="1" x14ac:dyDescent="0.3">
      <c r="A63" s="22"/>
      <c r="B63" s="22"/>
      <c r="C63" s="15"/>
      <c r="D63" s="16"/>
      <c r="E63" s="17"/>
      <c r="F63" s="17"/>
      <c r="G63" s="16"/>
      <c r="H63" s="102"/>
      <c r="I63" s="23"/>
      <c r="J63" s="26"/>
      <c r="K63" s="24"/>
      <c r="L63" s="21"/>
    </row>
    <row r="64" spans="1:13" s="12" customFormat="1" ht="13.5" customHeight="1" x14ac:dyDescent="0.3">
      <c r="A64" s="22"/>
      <c r="B64" s="22"/>
      <c r="C64" s="15"/>
      <c r="D64" s="16"/>
      <c r="E64" s="17"/>
      <c r="F64" s="17"/>
      <c r="G64" s="16"/>
      <c r="H64" s="102"/>
      <c r="I64" s="103"/>
      <c r="J64" s="27"/>
      <c r="K64" s="24"/>
      <c r="L64" s="21"/>
    </row>
    <row r="65" spans="1:12" s="12" customFormat="1" ht="13.5" customHeight="1" x14ac:dyDescent="0.3">
      <c r="A65" s="22"/>
      <c r="B65" s="22"/>
      <c r="C65" s="15"/>
      <c r="D65" s="16"/>
      <c r="E65" s="23"/>
      <c r="F65" s="17"/>
      <c r="G65" s="16"/>
      <c r="H65" s="102"/>
      <c r="I65" s="103"/>
      <c r="J65" s="27"/>
      <c r="K65" s="24"/>
      <c r="L65" s="21"/>
    </row>
    <row r="66" spans="1:12" s="12" customFormat="1" ht="13.5" customHeight="1" x14ac:dyDescent="0.3">
      <c r="A66" s="22"/>
      <c r="B66" s="22"/>
      <c r="C66" s="15"/>
      <c r="D66" s="16"/>
      <c r="E66" s="17"/>
      <c r="F66" s="17"/>
      <c r="G66" s="16"/>
      <c r="H66" s="102"/>
      <c r="I66" s="23"/>
      <c r="J66" s="26"/>
      <c r="K66" s="24"/>
      <c r="L66" s="21"/>
    </row>
    <row r="67" spans="1:12" s="12" customFormat="1" x14ac:dyDescent="0.3">
      <c r="A67" s="22"/>
      <c r="B67" s="22"/>
      <c r="C67" s="15"/>
      <c r="D67" s="16"/>
      <c r="E67" s="17"/>
      <c r="F67" s="17"/>
      <c r="G67" s="16"/>
      <c r="H67" s="102"/>
      <c r="I67" s="103"/>
      <c r="J67" s="27"/>
      <c r="K67" s="24"/>
      <c r="L67" s="21"/>
    </row>
    <row r="68" spans="1:12" s="12" customFormat="1" x14ac:dyDescent="0.3">
      <c r="A68" s="22"/>
      <c r="B68" s="22"/>
      <c r="C68" s="15"/>
      <c r="D68" s="16"/>
      <c r="E68" s="17"/>
      <c r="F68" s="17"/>
      <c r="G68" s="16"/>
      <c r="H68" s="102"/>
      <c r="I68" s="103"/>
      <c r="J68" s="27"/>
      <c r="K68" s="24"/>
      <c r="L68" s="21"/>
    </row>
    <row r="69" spans="1:12" s="12" customFormat="1" x14ac:dyDescent="0.3">
      <c r="A69" s="22"/>
      <c r="B69" s="22"/>
      <c r="C69" s="15"/>
      <c r="D69" s="16"/>
      <c r="E69" s="17"/>
      <c r="F69" s="17"/>
      <c r="G69" s="16"/>
      <c r="H69" s="102"/>
      <c r="I69" s="23"/>
      <c r="J69" s="26"/>
      <c r="K69" s="24"/>
      <c r="L69" s="21"/>
    </row>
    <row r="70" spans="1:12" s="12" customFormat="1" ht="13.5" customHeight="1" x14ac:dyDescent="0.3">
      <c r="A70" s="22"/>
      <c r="B70" s="22"/>
      <c r="C70" s="15"/>
      <c r="D70" s="25"/>
      <c r="E70" s="23"/>
      <c r="F70" s="17"/>
      <c r="G70" s="16"/>
      <c r="H70" s="102"/>
      <c r="I70" s="23"/>
      <c r="J70" s="26"/>
      <c r="K70" s="24"/>
      <c r="L70" s="21"/>
    </row>
    <row r="71" spans="1:12" s="12" customFormat="1" ht="13.5" customHeight="1" x14ac:dyDescent="0.3">
      <c r="A71" s="13"/>
      <c r="B71" s="13"/>
      <c r="C71" s="15"/>
      <c r="D71" s="16"/>
      <c r="E71" s="17"/>
      <c r="F71" s="17"/>
      <c r="G71" s="16"/>
      <c r="H71" s="102"/>
      <c r="I71" s="23"/>
      <c r="J71" s="26"/>
      <c r="K71" s="24"/>
      <c r="L71" s="21"/>
    </row>
    <row r="72" spans="1:12" x14ac:dyDescent="0.3">
      <c r="B72" s="2"/>
      <c r="D72" s="101"/>
      <c r="E72" s="101"/>
      <c r="F72" s="101"/>
    </row>
    <row r="73" spans="1:12" x14ac:dyDescent="0.3">
      <c r="B73" s="2"/>
      <c r="D73" s="101"/>
      <c r="E73" s="101"/>
      <c r="F73" s="101"/>
    </row>
    <row r="74" spans="1:12" x14ac:dyDescent="0.3">
      <c r="B74" s="2"/>
    </row>
    <row r="75" spans="1:12" x14ac:dyDescent="0.3">
      <c r="B75" s="2"/>
    </row>
    <row r="76" spans="1:12" x14ac:dyDescent="0.3">
      <c r="B76" s="2"/>
    </row>
    <row r="77" spans="1:12" x14ac:dyDescent="0.3">
      <c r="B77" s="2"/>
    </row>
    <row r="78" spans="1:12" x14ac:dyDescent="0.3">
      <c r="B78" s="2"/>
    </row>
    <row r="79" spans="1:12" x14ac:dyDescent="0.3">
      <c r="B79" s="2"/>
    </row>
    <row r="80" spans="1:12" x14ac:dyDescent="0.3">
      <c r="B80" s="2"/>
    </row>
    <row r="81" spans="2:2" x14ac:dyDescent="0.3">
      <c r="B81" s="2"/>
    </row>
    <row r="82" spans="2:2" x14ac:dyDescent="0.3">
      <c r="B82" s="2"/>
    </row>
    <row r="83" spans="2:2" x14ac:dyDescent="0.3">
      <c r="B83" s="2"/>
    </row>
    <row r="84" spans="2:2" x14ac:dyDescent="0.3">
      <c r="B84" s="2"/>
    </row>
    <row r="85" spans="2:2" x14ac:dyDescent="0.3">
      <c r="B85" s="2"/>
    </row>
    <row r="86" spans="2:2" x14ac:dyDescent="0.3">
      <c r="B86" s="2"/>
    </row>
    <row r="87" spans="2:2" x14ac:dyDescent="0.3">
      <c r="B87" s="2"/>
    </row>
    <row r="88" spans="2:2" x14ac:dyDescent="0.3">
      <c r="B88" s="2"/>
    </row>
    <row r="89" spans="2:2" x14ac:dyDescent="0.3">
      <c r="B89" s="2"/>
    </row>
    <row r="90" spans="2:2" x14ac:dyDescent="0.3">
      <c r="B90" s="2"/>
    </row>
    <row r="91" spans="2:2" x14ac:dyDescent="0.3">
      <c r="B91" s="2"/>
    </row>
    <row r="92" spans="2:2" x14ac:dyDescent="0.3">
      <c r="B92" s="2"/>
    </row>
    <row r="93" spans="2:2" x14ac:dyDescent="0.3">
      <c r="B93" s="2"/>
    </row>
    <row r="94" spans="2:2" x14ac:dyDescent="0.3">
      <c r="B94" s="2"/>
    </row>
    <row r="95" spans="2:2" x14ac:dyDescent="0.3">
      <c r="B95" s="2"/>
    </row>
    <row r="96" spans="2:2" x14ac:dyDescent="0.3">
      <c r="B96" s="2"/>
    </row>
    <row r="97" spans="2:2" x14ac:dyDescent="0.3">
      <c r="B97" s="2"/>
    </row>
    <row r="98" spans="2:2" x14ac:dyDescent="0.3">
      <c r="B98" s="2"/>
    </row>
    <row r="99" spans="2:2" x14ac:dyDescent="0.3">
      <c r="B99" s="2"/>
    </row>
    <row r="100" spans="2:2" x14ac:dyDescent="0.3">
      <c r="B100" s="2"/>
    </row>
    <row r="101" spans="2:2" x14ac:dyDescent="0.3">
      <c r="B101" s="2"/>
    </row>
    <row r="102" spans="2:2" x14ac:dyDescent="0.3">
      <c r="B102" s="2"/>
    </row>
    <row r="103" spans="2:2" x14ac:dyDescent="0.3">
      <c r="B103" s="2"/>
    </row>
    <row r="104" spans="2:2" x14ac:dyDescent="0.3">
      <c r="B104" s="2"/>
    </row>
    <row r="105" spans="2:2" x14ac:dyDescent="0.3">
      <c r="B105" s="2"/>
    </row>
    <row r="106" spans="2:2" x14ac:dyDescent="0.3">
      <c r="B106" s="2"/>
    </row>
    <row r="107" spans="2:2" x14ac:dyDescent="0.3">
      <c r="B107" s="2"/>
    </row>
    <row r="108" spans="2:2" x14ac:dyDescent="0.3">
      <c r="B108" s="2"/>
    </row>
    <row r="109" spans="2:2" x14ac:dyDescent="0.3">
      <c r="B109" s="2"/>
    </row>
    <row r="110" spans="2:2" x14ac:dyDescent="0.3">
      <c r="B110" s="2"/>
    </row>
    <row r="111" spans="2:2" x14ac:dyDescent="0.3">
      <c r="B111" s="2"/>
    </row>
    <row r="112" spans="2:2" x14ac:dyDescent="0.3">
      <c r="B112" s="2"/>
    </row>
    <row r="113" spans="2:2" x14ac:dyDescent="0.3">
      <c r="B113" s="2"/>
    </row>
    <row r="114" spans="2:2" x14ac:dyDescent="0.3">
      <c r="B114" s="2"/>
    </row>
    <row r="115" spans="2:2" x14ac:dyDescent="0.3">
      <c r="B115" s="2"/>
    </row>
    <row r="116" spans="2:2" x14ac:dyDescent="0.3">
      <c r="B116" s="2"/>
    </row>
    <row r="117" spans="2:2" x14ac:dyDescent="0.3">
      <c r="B117" s="2"/>
    </row>
    <row r="118" spans="2:2" x14ac:dyDescent="0.3">
      <c r="B118" s="2"/>
    </row>
    <row r="119" spans="2:2" x14ac:dyDescent="0.3">
      <c r="B119" s="2"/>
    </row>
    <row r="120" spans="2:2" x14ac:dyDescent="0.3">
      <c r="B120" s="2"/>
    </row>
    <row r="121" spans="2:2" x14ac:dyDescent="0.3">
      <c r="B121" s="2"/>
    </row>
    <row r="122" spans="2:2" x14ac:dyDescent="0.3">
      <c r="B122" s="2"/>
    </row>
    <row r="123" spans="2:2" x14ac:dyDescent="0.3">
      <c r="B123" s="2"/>
    </row>
    <row r="124" spans="2:2" x14ac:dyDescent="0.3">
      <c r="B124" s="2"/>
    </row>
    <row r="125" spans="2:2" x14ac:dyDescent="0.3">
      <c r="B125" s="2"/>
    </row>
    <row r="126" spans="2:2" x14ac:dyDescent="0.3">
      <c r="B126" s="2"/>
    </row>
    <row r="127" spans="2:2" x14ac:dyDescent="0.3">
      <c r="B127" s="2"/>
    </row>
    <row r="128" spans="2:2" x14ac:dyDescent="0.3">
      <c r="B128" s="2"/>
    </row>
    <row r="129" spans="2:2" x14ac:dyDescent="0.3">
      <c r="B129" s="2"/>
    </row>
    <row r="130" spans="2:2" x14ac:dyDescent="0.3">
      <c r="B130" s="2"/>
    </row>
    <row r="131" spans="2:2" x14ac:dyDescent="0.3">
      <c r="B131" s="2"/>
    </row>
    <row r="132" spans="2:2" x14ac:dyDescent="0.3">
      <c r="B132" s="2"/>
    </row>
    <row r="133" spans="2:2" x14ac:dyDescent="0.3">
      <c r="B133" s="2"/>
    </row>
    <row r="134" spans="2:2" x14ac:dyDescent="0.3">
      <c r="B134" s="2"/>
    </row>
    <row r="135" spans="2:2" x14ac:dyDescent="0.3">
      <c r="B135" s="2"/>
    </row>
    <row r="136" spans="2:2" x14ac:dyDescent="0.3">
      <c r="B136" s="2"/>
    </row>
    <row r="137" spans="2:2" x14ac:dyDescent="0.3">
      <c r="B137" s="2"/>
    </row>
    <row r="138" spans="2:2" x14ac:dyDescent="0.3">
      <c r="B138" s="2"/>
    </row>
    <row r="139" spans="2:2" x14ac:dyDescent="0.3">
      <c r="B139" s="2"/>
    </row>
    <row r="140" spans="2:2" x14ac:dyDescent="0.3">
      <c r="B140" s="2"/>
    </row>
    <row r="141" spans="2:2" x14ac:dyDescent="0.3">
      <c r="B141" s="2"/>
    </row>
    <row r="142" spans="2:2" x14ac:dyDescent="0.3">
      <c r="B142" s="2"/>
    </row>
    <row r="143" spans="2:2" x14ac:dyDescent="0.3">
      <c r="B143" s="2"/>
    </row>
    <row r="144" spans="2:2" x14ac:dyDescent="0.3">
      <c r="B144" s="2"/>
    </row>
    <row r="145" spans="2:2" x14ac:dyDescent="0.3">
      <c r="B145" s="2"/>
    </row>
    <row r="146" spans="2:2" x14ac:dyDescent="0.3">
      <c r="B146" s="2"/>
    </row>
    <row r="147" spans="2:2" x14ac:dyDescent="0.3">
      <c r="B147" s="2"/>
    </row>
    <row r="148" spans="2:2" x14ac:dyDescent="0.3">
      <c r="B148" s="2"/>
    </row>
    <row r="149" spans="2:2" x14ac:dyDescent="0.3">
      <c r="B149" s="2"/>
    </row>
    <row r="150" spans="2:2" x14ac:dyDescent="0.3">
      <c r="B150" s="2"/>
    </row>
    <row r="151" spans="2:2" x14ac:dyDescent="0.3">
      <c r="B151" s="2"/>
    </row>
    <row r="152" spans="2:2" x14ac:dyDescent="0.3">
      <c r="B152" s="2"/>
    </row>
    <row r="153" spans="2:2" x14ac:dyDescent="0.3">
      <c r="B153" s="2"/>
    </row>
    <row r="154" spans="2:2" x14ac:dyDescent="0.3">
      <c r="B154" s="2"/>
    </row>
    <row r="155" spans="2:2" x14ac:dyDescent="0.3">
      <c r="B155" s="2"/>
    </row>
    <row r="156" spans="2:2" x14ac:dyDescent="0.3">
      <c r="B156" s="2"/>
    </row>
    <row r="157" spans="2:2" x14ac:dyDescent="0.3">
      <c r="B157" s="2"/>
    </row>
    <row r="158" spans="2:2" x14ac:dyDescent="0.3">
      <c r="B158" s="2"/>
    </row>
    <row r="159" spans="2:2" x14ac:dyDescent="0.3">
      <c r="B159" s="2"/>
    </row>
    <row r="160" spans="2:2" x14ac:dyDescent="0.3">
      <c r="B160" s="2"/>
    </row>
    <row r="161" spans="2:2" x14ac:dyDescent="0.3">
      <c r="B161" s="2"/>
    </row>
  </sheetData>
  <sortState ref="A25:M60">
    <sortCondition ref="C25:C60"/>
  </sortState>
  <mergeCells count="1">
    <mergeCell ref="A7:B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1"/>
  <sheetViews>
    <sheetView workbookViewId="0">
      <selection activeCell="F64" sqref="F64"/>
    </sheetView>
  </sheetViews>
  <sheetFormatPr defaultColWidth="9.109375" defaultRowHeight="13.8" x14ac:dyDescent="0.3"/>
  <cols>
    <col min="1" max="1" width="9.6640625" style="2" customWidth="1"/>
    <col min="2" max="2" width="17.6640625" style="2" customWidth="1"/>
    <col min="3" max="3" width="6.6640625" style="2" customWidth="1"/>
    <col min="4" max="7" width="9.6640625" style="2" customWidth="1"/>
    <col min="8" max="8" width="8.6640625" style="2" customWidth="1"/>
    <col min="9" max="9" width="11.6640625" style="2" customWidth="1"/>
    <col min="10" max="10" width="13.44140625" style="2" customWidth="1"/>
    <col min="11" max="11" width="10.6640625" style="2" customWidth="1"/>
    <col min="12" max="17" width="9.44140625" style="2" bestFit="1" customWidth="1"/>
    <col min="18" max="18" width="10.44140625" style="2" bestFit="1" customWidth="1"/>
    <col min="19" max="19" width="9.44140625" style="2" bestFit="1" customWidth="1"/>
    <col min="20" max="20" width="20.33203125" style="2" bestFit="1" customWidth="1"/>
    <col min="21" max="23" width="9.44140625" style="2" bestFit="1" customWidth="1"/>
    <col min="24" max="24" width="10.88671875" style="2" bestFit="1" customWidth="1"/>
    <col min="25" max="26" width="9.44140625" style="2" bestFit="1" customWidth="1"/>
    <col min="27" max="27" width="9.109375" style="2"/>
    <col min="28" max="28" width="9.88671875" style="2" bestFit="1" customWidth="1"/>
    <col min="29" max="29" width="10.88671875" style="2" bestFit="1" customWidth="1"/>
    <col min="30" max="43" width="9.44140625" style="2" bestFit="1" customWidth="1"/>
    <col min="44" max="16384" width="9.109375" style="2"/>
  </cols>
  <sheetData>
    <row r="1" spans="1:6" x14ac:dyDescent="0.3">
      <c r="A1" s="1" t="s">
        <v>27</v>
      </c>
      <c r="B1" s="1"/>
      <c r="C1" s="1"/>
      <c r="D1" s="1"/>
      <c r="E1" s="1"/>
      <c r="F1" s="1"/>
    </row>
    <row r="2" spans="1:6" x14ac:dyDescent="0.3">
      <c r="A2" s="1" t="s">
        <v>28</v>
      </c>
      <c r="B2" s="1"/>
      <c r="C2" s="1"/>
      <c r="D2" s="1"/>
      <c r="E2" s="1"/>
      <c r="F2" s="1"/>
    </row>
    <row r="3" spans="1:6" x14ac:dyDescent="0.3">
      <c r="A3" s="1" t="s">
        <v>29</v>
      </c>
      <c r="B3" s="1"/>
      <c r="C3" s="1"/>
      <c r="D3" s="1"/>
      <c r="E3" s="1"/>
      <c r="F3" s="1"/>
    </row>
    <row r="4" spans="1:6" x14ac:dyDescent="0.3">
      <c r="A4" s="1" t="s">
        <v>30</v>
      </c>
      <c r="B4" s="1"/>
      <c r="C4" s="1"/>
      <c r="D4" s="1"/>
      <c r="E4" s="1"/>
      <c r="F4" s="1"/>
    </row>
    <row r="5" spans="1:6" x14ac:dyDescent="0.3">
      <c r="A5" s="1" t="s">
        <v>31</v>
      </c>
      <c r="B5" s="1"/>
      <c r="C5" s="1"/>
      <c r="D5" s="1"/>
      <c r="E5" s="1"/>
      <c r="F5" s="1"/>
    </row>
    <row r="6" spans="1:6" x14ac:dyDescent="0.3">
      <c r="A6" s="1"/>
      <c r="B6" s="1"/>
      <c r="C6" s="1"/>
      <c r="D6" s="1"/>
      <c r="E6" s="1"/>
      <c r="F6" s="1"/>
    </row>
    <row r="7" spans="1:6" x14ac:dyDescent="0.3">
      <c r="A7" s="139" t="s">
        <v>192</v>
      </c>
      <c r="B7" s="139"/>
    </row>
    <row r="8" spans="1:6" x14ac:dyDescent="0.3">
      <c r="A8" s="6" t="s">
        <v>1</v>
      </c>
      <c r="B8" s="7" t="s">
        <v>0</v>
      </c>
    </row>
    <row r="9" spans="1:6" x14ac:dyDescent="0.3">
      <c r="A9" s="8">
        <v>5</v>
      </c>
      <c r="B9" s="29">
        <v>42252</v>
      </c>
    </row>
    <row r="10" spans="1:6" x14ac:dyDescent="0.3">
      <c r="A10" s="8">
        <v>6</v>
      </c>
      <c r="B10" s="29">
        <v>48652</v>
      </c>
    </row>
    <row r="11" spans="1:6" x14ac:dyDescent="0.3">
      <c r="A11" s="8">
        <v>7</v>
      </c>
      <c r="B11" s="29">
        <v>55273</v>
      </c>
    </row>
    <row r="12" spans="1:6" x14ac:dyDescent="0.3">
      <c r="A12" s="8">
        <v>8</v>
      </c>
      <c r="B12" s="29">
        <v>62115</v>
      </c>
    </row>
    <row r="13" spans="1:6" x14ac:dyDescent="0.3">
      <c r="A13" s="8">
        <v>9</v>
      </c>
      <c r="B13" s="29">
        <v>69178</v>
      </c>
    </row>
    <row r="14" spans="1:6" x14ac:dyDescent="0.3">
      <c r="A14" s="8">
        <v>10</v>
      </c>
      <c r="B14" s="29">
        <v>79461</v>
      </c>
    </row>
    <row r="15" spans="1:6" x14ac:dyDescent="0.3">
      <c r="A15" s="8">
        <v>10.5</v>
      </c>
      <c r="B15" s="29">
        <v>80284</v>
      </c>
    </row>
    <row r="16" spans="1:6" x14ac:dyDescent="0.3">
      <c r="A16" s="8">
        <v>11</v>
      </c>
      <c r="B16" s="29">
        <v>83964</v>
      </c>
    </row>
    <row r="17" spans="1:16" x14ac:dyDescent="0.3">
      <c r="A17" s="8">
        <v>12</v>
      </c>
      <c r="B17" s="29">
        <v>91689</v>
      </c>
    </row>
    <row r="18" spans="1:16" x14ac:dyDescent="0.3">
      <c r="A18" s="8">
        <v>13</v>
      </c>
      <c r="B18" s="29">
        <v>99634</v>
      </c>
    </row>
    <row r="19" spans="1:16" x14ac:dyDescent="0.3">
      <c r="A19" s="8">
        <v>14</v>
      </c>
      <c r="B19" s="29">
        <v>107799</v>
      </c>
    </row>
    <row r="20" spans="1:16" x14ac:dyDescent="0.3">
      <c r="A20" s="8">
        <v>15</v>
      </c>
      <c r="B20" s="29">
        <v>116186</v>
      </c>
    </row>
    <row r="21" spans="1:16" x14ac:dyDescent="0.3">
      <c r="A21" s="8">
        <v>16</v>
      </c>
      <c r="B21" s="29">
        <v>124793</v>
      </c>
    </row>
    <row r="24" spans="1:16" s="12" customFormat="1" ht="45" customHeight="1" thickBot="1" x14ac:dyDescent="0.35">
      <c r="A24" s="128" t="s">
        <v>26</v>
      </c>
      <c r="B24" s="10" t="s">
        <v>3</v>
      </c>
      <c r="C24" s="126" t="s">
        <v>1</v>
      </c>
      <c r="D24" s="127">
        <v>43647</v>
      </c>
      <c r="E24" s="126" t="s">
        <v>2</v>
      </c>
      <c r="F24" s="128" t="s">
        <v>185</v>
      </c>
      <c r="G24" s="129" t="s">
        <v>186</v>
      </c>
      <c r="H24" s="133"/>
      <c r="I24" s="131" t="s">
        <v>189</v>
      </c>
      <c r="J24" s="11" t="s">
        <v>187</v>
      </c>
      <c r="K24" s="11" t="s">
        <v>25</v>
      </c>
    </row>
    <row r="25" spans="1:16" s="12" customFormat="1" ht="13.5" customHeight="1" x14ac:dyDescent="0.3">
      <c r="A25" s="95">
        <v>691</v>
      </c>
      <c r="B25" s="96" t="s">
        <v>155</v>
      </c>
      <c r="C25" s="97">
        <v>5</v>
      </c>
      <c r="D25" s="137">
        <v>18.53</v>
      </c>
      <c r="E25" s="122">
        <v>20.309999999999999</v>
      </c>
      <c r="F25" s="122">
        <f>SUM(E25-D25)</f>
        <v>1.7799999999999976</v>
      </c>
      <c r="G25" s="135">
        <f>I25-D25</f>
        <v>1.7833188792877479</v>
      </c>
      <c r="H25" s="134">
        <f t="shared" ref="H25:H30" si="0">G25/F25</f>
        <v>1.0018645389257024</v>
      </c>
      <c r="I25" s="98">
        <v>20.313318879287749</v>
      </c>
      <c r="J25" s="108">
        <v>42251.703268918514</v>
      </c>
      <c r="K25" s="99">
        <f t="shared" ref="K25:K61" si="1">((I25-D25)/D25)</f>
        <v>9.6239550959943215E-2</v>
      </c>
      <c r="L25" s="21"/>
      <c r="P25" s="100"/>
    </row>
    <row r="26" spans="1:16" s="12" customFormat="1" ht="13.5" customHeight="1" x14ac:dyDescent="0.3">
      <c r="A26" s="8">
        <v>678</v>
      </c>
      <c r="B26" s="34" t="s">
        <v>159</v>
      </c>
      <c r="C26" s="35">
        <v>6</v>
      </c>
      <c r="D26" s="138">
        <v>21.310000000000002</v>
      </c>
      <c r="E26" s="135">
        <v>23.39</v>
      </c>
      <c r="F26" s="122">
        <f t="shared" ref="F26:F59" si="2">SUM(E26-D26)</f>
        <v>2.0799999999999983</v>
      </c>
      <c r="G26" s="135">
        <f>I26-D26</f>
        <v>2.0804886841739041</v>
      </c>
      <c r="H26" s="134">
        <f t="shared" si="0"/>
        <v>1.0002349443143779</v>
      </c>
      <c r="I26" s="30">
        <v>23.390488684173906</v>
      </c>
      <c r="J26" s="110">
        <v>48652.216463081728</v>
      </c>
      <c r="K26" s="20">
        <f t="shared" si="1"/>
        <v>9.762968954359004E-2</v>
      </c>
      <c r="L26" s="21"/>
      <c r="P26" s="100"/>
    </row>
    <row r="27" spans="1:16" s="12" customFormat="1" ht="13.5" customHeight="1" x14ac:dyDescent="0.3">
      <c r="A27" s="8">
        <v>681</v>
      </c>
      <c r="B27" s="34" t="s">
        <v>155</v>
      </c>
      <c r="C27" s="35">
        <v>6</v>
      </c>
      <c r="D27" s="138">
        <v>21.310000000000002</v>
      </c>
      <c r="E27" s="135">
        <v>23.39</v>
      </c>
      <c r="F27" s="122">
        <f t="shared" si="2"/>
        <v>2.0799999999999983</v>
      </c>
      <c r="G27" s="135">
        <f>I27-D27</f>
        <v>2.0804886841739041</v>
      </c>
      <c r="H27" s="134">
        <f t="shared" si="0"/>
        <v>1.0002349443143779</v>
      </c>
      <c r="I27" s="30">
        <v>23.390488684173906</v>
      </c>
      <c r="J27" s="110">
        <v>48652.216463081728</v>
      </c>
      <c r="K27" s="20">
        <f t="shared" si="1"/>
        <v>9.762968954359004E-2</v>
      </c>
      <c r="L27" s="21"/>
      <c r="P27" s="100"/>
    </row>
    <row r="28" spans="1:16" s="12" customFormat="1" ht="13.5" customHeight="1" x14ac:dyDescent="0.3">
      <c r="A28" s="8">
        <v>701</v>
      </c>
      <c r="B28" s="34" t="s">
        <v>158</v>
      </c>
      <c r="C28" s="35">
        <v>6</v>
      </c>
      <c r="D28" s="138">
        <v>20.260000000000002</v>
      </c>
      <c r="E28" s="135">
        <v>23.39</v>
      </c>
      <c r="F28" s="122">
        <f t="shared" si="2"/>
        <v>3.129999999999999</v>
      </c>
      <c r="G28" s="135">
        <f>I28-D28</f>
        <v>1.5652443420869524</v>
      </c>
      <c r="H28" s="134">
        <f t="shared" si="0"/>
        <v>0.50007806456452164</v>
      </c>
      <c r="I28" s="30">
        <v>21.825244342086954</v>
      </c>
      <c r="J28" s="110">
        <v>45396.508231540865</v>
      </c>
      <c r="K28" s="20">
        <f t="shared" si="1"/>
        <v>7.7257864861152631E-2</v>
      </c>
      <c r="L28" s="21"/>
      <c r="P28" s="100"/>
    </row>
    <row r="29" spans="1:16" s="12" customFormat="1" ht="13.5" customHeight="1" x14ac:dyDescent="0.3">
      <c r="A29" s="8">
        <v>712</v>
      </c>
      <c r="B29" s="34" t="s">
        <v>156</v>
      </c>
      <c r="C29" s="35">
        <v>6</v>
      </c>
      <c r="D29" s="138">
        <v>19.21</v>
      </c>
      <c r="E29" s="135">
        <v>23.39</v>
      </c>
      <c r="F29" s="122">
        <f t="shared" si="2"/>
        <v>4.18</v>
      </c>
      <c r="G29" s="135">
        <f t="shared" ref="G29:G59" si="3">I29-D29</f>
        <v>2.0902443420869545</v>
      </c>
      <c r="H29" s="134">
        <f t="shared" si="0"/>
        <v>0.50005845504472601</v>
      </c>
      <c r="I29" s="30">
        <v>21.300244342086955</v>
      </c>
      <c r="J29" s="110">
        <v>44304.508231540865</v>
      </c>
      <c r="K29" s="20">
        <f t="shared" si="1"/>
        <v>0.1088102208270148</v>
      </c>
      <c r="L29" s="21"/>
      <c r="P29" s="100"/>
    </row>
    <row r="30" spans="1:16" s="12" customFormat="1" ht="13.5" customHeight="1" x14ac:dyDescent="0.3">
      <c r="A30" s="8">
        <v>715</v>
      </c>
      <c r="B30" s="34" t="s">
        <v>157</v>
      </c>
      <c r="C30" s="35">
        <v>6</v>
      </c>
      <c r="D30" s="138">
        <v>19.21</v>
      </c>
      <c r="E30" s="135">
        <v>23.39</v>
      </c>
      <c r="F30" s="122">
        <f t="shared" si="2"/>
        <v>4.18</v>
      </c>
      <c r="G30" s="135">
        <f t="shared" si="3"/>
        <v>1.0451221710434773</v>
      </c>
      <c r="H30" s="134">
        <f t="shared" si="0"/>
        <v>0.25002922752236301</v>
      </c>
      <c r="I30" s="30">
        <v>20.255122171043478</v>
      </c>
      <c r="J30" s="110">
        <v>42130.654115770434</v>
      </c>
      <c r="K30" s="20">
        <f t="shared" si="1"/>
        <v>5.4405110413507402E-2</v>
      </c>
      <c r="L30" s="21"/>
      <c r="P30" s="100"/>
    </row>
    <row r="31" spans="1:16" s="12" customFormat="1" ht="13.5" customHeight="1" x14ac:dyDescent="0.3">
      <c r="A31" s="8">
        <v>700</v>
      </c>
      <c r="B31" s="34" t="s">
        <v>158</v>
      </c>
      <c r="C31" s="35">
        <v>7</v>
      </c>
      <c r="D31" s="138">
        <v>21.770000000000003</v>
      </c>
      <c r="E31" s="135">
        <v>26.57</v>
      </c>
      <c r="F31" s="122">
        <f t="shared" si="2"/>
        <v>4.7999999999999972</v>
      </c>
      <c r="G31" s="135">
        <f t="shared" si="3"/>
        <v>2.4018677256287972</v>
      </c>
      <c r="H31" s="134">
        <f t="shared" ref="H31:H59" si="4">G31/F31</f>
        <v>0.50038910950599969</v>
      </c>
      <c r="I31" s="30">
        <v>24.1718677256288</v>
      </c>
      <c r="J31" s="110">
        <v>50277.484869307904</v>
      </c>
      <c r="K31" s="20">
        <f t="shared" si="1"/>
        <v>0.11032924784698195</v>
      </c>
      <c r="L31" s="21"/>
      <c r="P31" s="100"/>
    </row>
    <row r="32" spans="1:16" s="12" customFormat="1" ht="13.5" customHeight="1" x14ac:dyDescent="0.3">
      <c r="A32" s="8">
        <v>457</v>
      </c>
      <c r="B32" s="34" t="s">
        <v>161</v>
      </c>
      <c r="C32" s="35">
        <v>9</v>
      </c>
      <c r="D32" s="138">
        <v>28.44</v>
      </c>
      <c r="E32" s="135">
        <v>33.26</v>
      </c>
      <c r="F32" s="122">
        <f t="shared" si="2"/>
        <v>4.8199999999999967</v>
      </c>
      <c r="G32" s="135">
        <f t="shared" si="3"/>
        <v>1.2046149680043925</v>
      </c>
      <c r="H32" s="134">
        <f t="shared" si="4"/>
        <v>0.24992011784323512</v>
      </c>
      <c r="I32" s="30">
        <v>29.644614968004394</v>
      </c>
      <c r="J32" s="110">
        <v>61660.799133449138</v>
      </c>
      <c r="K32" s="20">
        <f t="shared" si="1"/>
        <v>4.2356363150646711E-2</v>
      </c>
      <c r="L32" s="21"/>
      <c r="P32" s="100"/>
    </row>
    <row r="33" spans="1:16" s="12" customFormat="1" ht="13.5" customHeight="1" x14ac:dyDescent="0.3">
      <c r="A33" s="8">
        <v>616</v>
      </c>
      <c r="B33" s="34" t="s">
        <v>162</v>
      </c>
      <c r="C33" s="35">
        <v>9</v>
      </c>
      <c r="D33" s="138">
        <v>28.64</v>
      </c>
      <c r="E33" s="135">
        <v>33.26</v>
      </c>
      <c r="F33" s="122">
        <f t="shared" si="2"/>
        <v>4.6199999999999974</v>
      </c>
      <c r="G33" s="135">
        <f t="shared" si="3"/>
        <v>2.3092299360087871</v>
      </c>
      <c r="H33" s="134">
        <f t="shared" si="4"/>
        <v>0.49983331948242171</v>
      </c>
      <c r="I33" s="30">
        <v>30.949229936008788</v>
      </c>
      <c r="J33" s="110">
        <v>64374.398266898279</v>
      </c>
      <c r="K33" s="20">
        <f t="shared" si="1"/>
        <v>8.0629536871815191E-2</v>
      </c>
      <c r="L33" s="21"/>
      <c r="P33" s="100"/>
    </row>
    <row r="34" spans="1:16" s="12" customFormat="1" ht="13.5" customHeight="1" x14ac:dyDescent="0.3">
      <c r="A34" s="8">
        <v>624</v>
      </c>
      <c r="B34" s="34" t="s">
        <v>166</v>
      </c>
      <c r="C34" s="35">
        <v>9</v>
      </c>
      <c r="D34" s="138">
        <v>31.5</v>
      </c>
      <c r="E34" s="135">
        <v>33.26</v>
      </c>
      <c r="F34" s="122">
        <f t="shared" si="2"/>
        <v>1.759999999999998</v>
      </c>
      <c r="G34" s="135">
        <f t="shared" si="3"/>
        <v>1.7584598720175677</v>
      </c>
      <c r="H34" s="134">
        <f t="shared" si="4"/>
        <v>0.99912492728271007</v>
      </c>
      <c r="I34" s="30">
        <v>33.258459872017568</v>
      </c>
      <c r="J34" s="110">
        <v>69177.596533796546</v>
      </c>
      <c r="K34" s="20">
        <f t="shared" si="1"/>
        <v>5.5824122921192626E-2</v>
      </c>
      <c r="L34" s="21"/>
      <c r="P34" s="100"/>
    </row>
    <row r="35" spans="1:16" s="12" customFormat="1" ht="13.5" customHeight="1" x14ac:dyDescent="0.3">
      <c r="A35" s="8">
        <v>657</v>
      </c>
      <c r="B35" s="34" t="s">
        <v>163</v>
      </c>
      <c r="C35" s="35">
        <v>9</v>
      </c>
      <c r="D35" s="138">
        <v>28.64</v>
      </c>
      <c r="E35" s="135">
        <v>33.26</v>
      </c>
      <c r="F35" s="122">
        <f t="shared" si="2"/>
        <v>4.6199999999999974</v>
      </c>
      <c r="G35" s="135">
        <f t="shared" si="3"/>
        <v>2.3092299360087871</v>
      </c>
      <c r="H35" s="134">
        <f t="shared" si="4"/>
        <v>0.49983331948242171</v>
      </c>
      <c r="I35" s="30">
        <v>30.949229936008788</v>
      </c>
      <c r="J35" s="110">
        <v>64374.398266898279</v>
      </c>
      <c r="K35" s="20">
        <f t="shared" si="1"/>
        <v>8.0629536871815191E-2</v>
      </c>
      <c r="L35" s="21"/>
      <c r="P35" s="100"/>
    </row>
    <row r="36" spans="1:16" s="12" customFormat="1" ht="13.5" customHeight="1" x14ac:dyDescent="0.3">
      <c r="A36" s="8">
        <v>659</v>
      </c>
      <c r="B36" s="34" t="s">
        <v>164</v>
      </c>
      <c r="C36" s="35">
        <v>9</v>
      </c>
      <c r="D36" s="138">
        <v>27.85</v>
      </c>
      <c r="E36" s="135">
        <v>33.26</v>
      </c>
      <c r="F36" s="122">
        <f t="shared" si="2"/>
        <v>5.4099999999999966</v>
      </c>
      <c r="G36" s="135">
        <f t="shared" si="3"/>
        <v>2.7042299360087831</v>
      </c>
      <c r="H36" s="134">
        <f t="shared" si="4"/>
        <v>0.49985765915134656</v>
      </c>
      <c r="I36" s="30">
        <v>30.554229936008785</v>
      </c>
      <c r="J36" s="110">
        <v>63552.798266898273</v>
      </c>
      <c r="K36" s="20">
        <f t="shared" si="1"/>
        <v>9.709981816907659E-2</v>
      </c>
      <c r="L36" s="21"/>
      <c r="P36" s="100"/>
    </row>
    <row r="37" spans="1:16" s="12" customFormat="1" ht="13.5" customHeight="1" x14ac:dyDescent="0.3">
      <c r="A37" s="8">
        <v>664</v>
      </c>
      <c r="B37" s="34" t="s">
        <v>165</v>
      </c>
      <c r="C37" s="35">
        <v>9</v>
      </c>
      <c r="D37" s="138">
        <v>27.85</v>
      </c>
      <c r="E37" s="135">
        <v>33.26</v>
      </c>
      <c r="F37" s="122">
        <f t="shared" si="2"/>
        <v>5.4099999999999966</v>
      </c>
      <c r="G37" s="135">
        <f t="shared" si="3"/>
        <v>1.3521149680043898</v>
      </c>
      <c r="H37" s="134">
        <f t="shared" si="4"/>
        <v>0.24992882957567294</v>
      </c>
      <c r="I37" s="30">
        <v>29.202114968004391</v>
      </c>
      <c r="J37" s="110">
        <v>60740.399133449137</v>
      </c>
      <c r="K37" s="20">
        <f t="shared" si="1"/>
        <v>4.8549909084538233E-2</v>
      </c>
      <c r="L37" s="21"/>
      <c r="P37" s="100"/>
    </row>
    <row r="38" spans="1:16" s="12" customFormat="1" ht="13.5" customHeight="1" x14ac:dyDescent="0.3">
      <c r="A38" s="8">
        <v>698</v>
      </c>
      <c r="B38" s="34" t="s">
        <v>160</v>
      </c>
      <c r="C38" s="35">
        <v>9</v>
      </c>
      <c r="D38" s="138">
        <v>30.180000000000003</v>
      </c>
      <c r="E38" s="135">
        <v>33.26</v>
      </c>
      <c r="F38" s="122">
        <f t="shared" si="2"/>
        <v>3.0799999999999947</v>
      </c>
      <c r="G38" s="135">
        <f t="shared" si="3"/>
        <v>3.0784598720175644</v>
      </c>
      <c r="H38" s="134">
        <f t="shared" si="4"/>
        <v>0.99949995844726292</v>
      </c>
      <c r="I38" s="30">
        <v>33.258459872017568</v>
      </c>
      <c r="J38" s="110">
        <v>69177.596533796546</v>
      </c>
      <c r="K38" s="20">
        <f t="shared" si="1"/>
        <v>0.10200330921198025</v>
      </c>
      <c r="L38" s="21"/>
    </row>
    <row r="39" spans="1:16" s="12" customFormat="1" ht="13.5" customHeight="1" x14ac:dyDescent="0.3">
      <c r="A39" s="8">
        <v>714</v>
      </c>
      <c r="B39" s="34" t="s">
        <v>167</v>
      </c>
      <c r="C39" s="38">
        <v>9</v>
      </c>
      <c r="D39" s="138">
        <v>30.704298076923077</v>
      </c>
      <c r="E39" s="135">
        <v>33.26</v>
      </c>
      <c r="F39" s="122">
        <f t="shared" si="2"/>
        <v>2.5557019230769207</v>
      </c>
      <c r="G39" s="135">
        <f t="shared" si="3"/>
        <v>0.63854044877362526</v>
      </c>
      <c r="H39" s="134">
        <f t="shared" si="4"/>
        <v>0.24984934393478042</v>
      </c>
      <c r="I39" s="30">
        <v>31.342838525696703</v>
      </c>
      <c r="J39" s="110">
        <v>65193.104133449138</v>
      </c>
      <c r="K39" s="20">
        <f t="shared" si="1"/>
        <v>2.0796451596903409E-2</v>
      </c>
      <c r="L39" s="21"/>
    </row>
    <row r="40" spans="1:16" s="12" customFormat="1" ht="13.5" customHeight="1" x14ac:dyDescent="0.3">
      <c r="A40" s="8">
        <v>581</v>
      </c>
      <c r="B40" s="34" t="s">
        <v>172</v>
      </c>
      <c r="C40" s="35">
        <v>10</v>
      </c>
      <c r="D40" s="138">
        <v>35.019999999999996</v>
      </c>
      <c r="E40" s="135">
        <v>36.76</v>
      </c>
      <c r="F40" s="122">
        <f t="shared" si="2"/>
        <v>1.740000000000002</v>
      </c>
      <c r="G40" s="135">
        <f t="shared" si="3"/>
        <v>1.7399375256938541</v>
      </c>
      <c r="H40" s="134">
        <f t="shared" si="4"/>
        <v>0.99996409522635177</v>
      </c>
      <c r="I40" s="30">
        <v>36.75993752569385</v>
      </c>
      <c r="J40" s="110">
        <v>76460.670053443202</v>
      </c>
      <c r="K40" s="20">
        <f t="shared" si="1"/>
        <v>4.9684109814216282E-2</v>
      </c>
      <c r="L40" s="21"/>
    </row>
    <row r="41" spans="1:16" s="12" customFormat="1" ht="13.5" customHeight="1" x14ac:dyDescent="0.3">
      <c r="A41" s="8">
        <v>695</v>
      </c>
      <c r="B41" s="34" t="s">
        <v>169</v>
      </c>
      <c r="C41" s="35">
        <v>10</v>
      </c>
      <c r="D41" s="138">
        <v>33.309999999999995</v>
      </c>
      <c r="E41" s="135">
        <v>36.76</v>
      </c>
      <c r="F41" s="122">
        <f t="shared" si="2"/>
        <v>3.4500000000000028</v>
      </c>
      <c r="G41" s="135">
        <f t="shared" si="3"/>
        <v>3.4499375256938549</v>
      </c>
      <c r="H41" s="134">
        <f t="shared" si="4"/>
        <v>0.99998189150546435</v>
      </c>
      <c r="I41" s="30">
        <v>36.75993752569385</v>
      </c>
      <c r="J41" s="110">
        <v>76460.670053443202</v>
      </c>
      <c r="K41" s="20">
        <f t="shared" si="1"/>
        <v>0.10357062520846158</v>
      </c>
      <c r="L41" s="21"/>
    </row>
    <row r="42" spans="1:16" s="12" customFormat="1" ht="13.5" customHeight="1" x14ac:dyDescent="0.3">
      <c r="A42" s="8">
        <v>696</v>
      </c>
      <c r="B42" s="34" t="s">
        <v>169</v>
      </c>
      <c r="C42" s="35">
        <v>10</v>
      </c>
      <c r="D42" s="138">
        <v>33.309999999999995</v>
      </c>
      <c r="E42" s="135">
        <v>36.76</v>
      </c>
      <c r="F42" s="122">
        <f t="shared" si="2"/>
        <v>3.4500000000000028</v>
      </c>
      <c r="G42" s="135">
        <f t="shared" si="3"/>
        <v>3.4499375256938549</v>
      </c>
      <c r="H42" s="134">
        <f t="shared" si="4"/>
        <v>0.99998189150546435</v>
      </c>
      <c r="I42" s="30">
        <v>36.75993752569385</v>
      </c>
      <c r="J42" s="110">
        <v>76460.670053443202</v>
      </c>
      <c r="K42" s="20">
        <f t="shared" si="1"/>
        <v>0.10357062520846158</v>
      </c>
      <c r="L42" s="21"/>
    </row>
    <row r="43" spans="1:16" s="12" customFormat="1" ht="13.5" customHeight="1" x14ac:dyDescent="0.3">
      <c r="A43" s="8">
        <v>697</v>
      </c>
      <c r="B43" s="34" t="s">
        <v>170</v>
      </c>
      <c r="C43" s="35">
        <v>10</v>
      </c>
      <c r="D43" s="138">
        <v>33.309999999999995</v>
      </c>
      <c r="E43" s="135">
        <v>36.76</v>
      </c>
      <c r="F43" s="122">
        <f t="shared" si="2"/>
        <v>3.4500000000000028</v>
      </c>
      <c r="G43" s="135">
        <f t="shared" si="3"/>
        <v>3.4499375256938549</v>
      </c>
      <c r="H43" s="134">
        <f t="shared" si="4"/>
        <v>0.99998189150546435</v>
      </c>
      <c r="I43" s="30">
        <v>36.75993752569385</v>
      </c>
      <c r="J43" s="110">
        <v>76460.670053443202</v>
      </c>
      <c r="K43" s="20">
        <f t="shared" si="1"/>
        <v>0.10357062520846158</v>
      </c>
      <c r="L43" s="21"/>
    </row>
    <row r="44" spans="1:16" s="12" customFormat="1" ht="13.5" customHeight="1" x14ac:dyDescent="0.3">
      <c r="A44" s="8">
        <v>699</v>
      </c>
      <c r="B44" s="34" t="s">
        <v>171</v>
      </c>
      <c r="C44" s="35">
        <v>10</v>
      </c>
      <c r="D44" s="138">
        <v>29.860000000000003</v>
      </c>
      <c r="E44" s="135">
        <v>36.76</v>
      </c>
      <c r="F44" s="122">
        <f t="shared" si="2"/>
        <v>6.899999999999995</v>
      </c>
      <c r="G44" s="135">
        <f t="shared" si="3"/>
        <v>3.4499687628469253</v>
      </c>
      <c r="H44" s="134">
        <f t="shared" si="4"/>
        <v>0.49999547287636636</v>
      </c>
      <c r="I44" s="30">
        <v>33.309968762846928</v>
      </c>
      <c r="J44" s="110">
        <v>69284.73502672161</v>
      </c>
      <c r="K44" s="20">
        <f t="shared" si="1"/>
        <v>0.11553813673298476</v>
      </c>
      <c r="L44" s="21"/>
    </row>
    <row r="45" spans="1:16" s="12" customFormat="1" ht="13.5" customHeight="1" x14ac:dyDescent="0.3">
      <c r="A45" s="8">
        <v>706</v>
      </c>
      <c r="B45" s="34" t="s">
        <v>168</v>
      </c>
      <c r="C45" s="35">
        <v>10</v>
      </c>
      <c r="D45" s="138">
        <v>29.860000000000003</v>
      </c>
      <c r="E45" s="135">
        <v>36.76</v>
      </c>
      <c r="F45" s="122">
        <f t="shared" si="2"/>
        <v>6.899999999999995</v>
      </c>
      <c r="G45" s="135">
        <f t="shared" si="3"/>
        <v>3.4499687628469253</v>
      </c>
      <c r="H45" s="134">
        <f t="shared" si="4"/>
        <v>0.49999547287636636</v>
      </c>
      <c r="I45" s="30">
        <v>33.309968762846928</v>
      </c>
      <c r="J45" s="110">
        <v>69284.73502672161</v>
      </c>
      <c r="K45" s="20">
        <f t="shared" si="1"/>
        <v>0.11553813673298476</v>
      </c>
      <c r="L45" s="21"/>
    </row>
    <row r="46" spans="1:16" s="12" customFormat="1" ht="13.5" customHeight="1" x14ac:dyDescent="0.3">
      <c r="A46" s="8">
        <v>707</v>
      </c>
      <c r="B46" s="34" t="s">
        <v>168</v>
      </c>
      <c r="C46" s="35">
        <v>10</v>
      </c>
      <c r="D46" s="138">
        <v>29.860000000000003</v>
      </c>
      <c r="E46" s="135">
        <v>36.76</v>
      </c>
      <c r="F46" s="122">
        <f t="shared" si="2"/>
        <v>6.899999999999995</v>
      </c>
      <c r="G46" s="135">
        <f t="shared" si="3"/>
        <v>3.4499687628469253</v>
      </c>
      <c r="H46" s="134">
        <f t="shared" si="4"/>
        <v>0.49999547287636636</v>
      </c>
      <c r="I46" s="30">
        <v>33.309968762846928</v>
      </c>
      <c r="J46" s="110">
        <v>69284.73502672161</v>
      </c>
      <c r="K46" s="20">
        <f t="shared" si="1"/>
        <v>0.11553813673298476</v>
      </c>
      <c r="L46" s="21"/>
    </row>
    <row r="47" spans="1:16" s="12" customFormat="1" ht="13.5" customHeight="1" x14ac:dyDescent="0.3">
      <c r="A47" s="8">
        <v>689</v>
      </c>
      <c r="B47" s="34" t="s">
        <v>173</v>
      </c>
      <c r="C47" s="35">
        <v>10.5</v>
      </c>
      <c r="D47" s="138">
        <v>35.951999999999998</v>
      </c>
      <c r="E47" s="135">
        <v>38.6</v>
      </c>
      <c r="F47" s="122">
        <f t="shared" si="2"/>
        <v>2.6480000000000032</v>
      </c>
      <c r="G47" s="135">
        <f t="shared" si="3"/>
        <v>2.6459326923076958</v>
      </c>
      <c r="H47" s="134">
        <f t="shared" si="4"/>
        <v>0.99921929467813164</v>
      </c>
      <c r="I47" s="30">
        <v>38.597932692307694</v>
      </c>
      <c r="J47" s="110">
        <v>80283.7</v>
      </c>
      <c r="K47" s="20">
        <f t="shared" si="1"/>
        <v>7.3596258686796173E-2</v>
      </c>
      <c r="L47" s="21"/>
    </row>
    <row r="48" spans="1:16" s="12" customFormat="1" ht="13.5" customHeight="1" x14ac:dyDescent="0.3">
      <c r="A48" s="8">
        <v>690</v>
      </c>
      <c r="B48" s="34" t="s">
        <v>169</v>
      </c>
      <c r="C48" s="39">
        <v>10.5</v>
      </c>
      <c r="D48" s="138">
        <v>35.6</v>
      </c>
      <c r="E48" s="135">
        <v>38.6</v>
      </c>
      <c r="F48" s="122">
        <f t="shared" si="2"/>
        <v>3</v>
      </c>
      <c r="G48" s="135">
        <f t="shared" si="3"/>
        <v>2.9979344019785401</v>
      </c>
      <c r="H48" s="134">
        <f t="shared" si="4"/>
        <v>0.99931146732618004</v>
      </c>
      <c r="I48" s="30">
        <v>38.597934401978542</v>
      </c>
      <c r="J48" s="110">
        <v>80283.703556115361</v>
      </c>
      <c r="K48" s="20">
        <f t="shared" si="1"/>
        <v>8.4211640505015173E-2</v>
      </c>
      <c r="L48" s="21"/>
    </row>
    <row r="49" spans="1:14" s="12" customFormat="1" ht="13.5" customHeight="1" x14ac:dyDescent="0.3">
      <c r="A49" s="8">
        <v>694</v>
      </c>
      <c r="B49" s="34" t="s">
        <v>169</v>
      </c>
      <c r="C49" s="39">
        <v>10.5</v>
      </c>
      <c r="D49" s="138">
        <v>34.979999999999997</v>
      </c>
      <c r="E49" s="135">
        <v>38.6</v>
      </c>
      <c r="F49" s="122">
        <f t="shared" si="2"/>
        <v>3.6200000000000045</v>
      </c>
      <c r="G49" s="135">
        <f t="shared" si="3"/>
        <v>3.6179344019785447</v>
      </c>
      <c r="H49" s="134">
        <f t="shared" si="4"/>
        <v>0.99942939281175136</v>
      </c>
      <c r="I49" s="30">
        <v>38.597934401978542</v>
      </c>
      <c r="J49" s="110">
        <v>80283.703556115361</v>
      </c>
      <c r="K49" s="20">
        <f t="shared" si="1"/>
        <v>0.10342865643163365</v>
      </c>
      <c r="L49" s="21"/>
    </row>
    <row r="50" spans="1:14" s="12" customFormat="1" ht="13.5" customHeight="1" x14ac:dyDescent="0.3">
      <c r="A50" s="8">
        <v>693</v>
      </c>
      <c r="B50" s="34" t="s">
        <v>169</v>
      </c>
      <c r="C50" s="35">
        <v>11</v>
      </c>
      <c r="D50" s="138">
        <v>36.699999999999996</v>
      </c>
      <c r="E50" s="135">
        <v>40.369999999999997</v>
      </c>
      <c r="F50" s="122">
        <f t="shared" si="2"/>
        <v>3.6700000000000017</v>
      </c>
      <c r="G50" s="135">
        <f t="shared" si="3"/>
        <v>3.6674921415676636</v>
      </c>
      <c r="H50" s="134">
        <f t="shared" si="4"/>
        <v>0.99931665982770079</v>
      </c>
      <c r="I50" s="30">
        <v>40.367492141567659</v>
      </c>
      <c r="J50" s="110">
        <v>83964.383654460733</v>
      </c>
      <c r="K50" s="20">
        <f t="shared" si="1"/>
        <v>9.9931665982770132E-2</v>
      </c>
      <c r="L50" s="21"/>
    </row>
    <row r="51" spans="1:14" s="12" customFormat="1" ht="13.5" customHeight="1" x14ac:dyDescent="0.3">
      <c r="A51" s="8">
        <v>709</v>
      </c>
      <c r="B51" s="34" t="s">
        <v>164</v>
      </c>
      <c r="C51" s="35">
        <v>11</v>
      </c>
      <c r="D51" s="138">
        <v>36.69</v>
      </c>
      <c r="E51" s="135">
        <v>40.369999999999997</v>
      </c>
      <c r="F51" s="122">
        <f t="shared" si="2"/>
        <v>3.6799999999999997</v>
      </c>
      <c r="G51" s="135">
        <f t="shared" si="3"/>
        <v>1.8387460707838343</v>
      </c>
      <c r="H51" s="134">
        <f t="shared" si="4"/>
        <v>0.49965925836517239</v>
      </c>
      <c r="I51" s="30">
        <v>38.528746070783832</v>
      </c>
      <c r="J51" s="110">
        <v>80139.791827230365</v>
      </c>
      <c r="K51" s="20">
        <f t="shared" si="1"/>
        <v>5.0115728285195817E-2</v>
      </c>
      <c r="L51" s="21"/>
    </row>
    <row r="52" spans="1:14" s="12" customFormat="1" ht="13.5" customHeight="1" x14ac:dyDescent="0.3">
      <c r="A52" s="8">
        <v>571</v>
      </c>
      <c r="B52" s="34" t="s">
        <v>157</v>
      </c>
      <c r="C52" s="35">
        <v>12</v>
      </c>
      <c r="D52" s="138">
        <v>38.799999999999997</v>
      </c>
      <c r="E52" s="135">
        <v>44.08</v>
      </c>
      <c r="F52" s="122">
        <f t="shared" si="2"/>
        <v>5.2800000000000011</v>
      </c>
      <c r="G52" s="135">
        <f t="shared" si="3"/>
        <v>1.3202809299097495</v>
      </c>
      <c r="H52" s="134">
        <f t="shared" si="4"/>
        <v>0.250053206422301</v>
      </c>
      <c r="I52" s="30">
        <v>40.120280929909747</v>
      </c>
      <c r="J52" s="110">
        <v>83450.184334212274</v>
      </c>
      <c r="K52" s="20">
        <f t="shared" si="1"/>
        <v>3.4027859018292514E-2</v>
      </c>
      <c r="L52" s="21"/>
    </row>
    <row r="53" spans="1:14" s="12" customFormat="1" ht="14.25" customHeight="1" x14ac:dyDescent="0.3">
      <c r="A53" s="8">
        <v>377</v>
      </c>
      <c r="B53" s="34" t="s">
        <v>174</v>
      </c>
      <c r="C53" s="35">
        <v>13</v>
      </c>
      <c r="D53" s="138">
        <v>38.58</v>
      </c>
      <c r="E53" s="135">
        <v>47.9</v>
      </c>
      <c r="F53" s="122">
        <f t="shared" si="2"/>
        <v>9.32</v>
      </c>
      <c r="G53" s="135">
        <f t="shared" si="3"/>
        <v>4.6604161299539371</v>
      </c>
      <c r="H53" s="134">
        <f t="shared" si="4"/>
        <v>0.50004464913668856</v>
      </c>
      <c r="I53" s="30">
        <v>43.240416129953935</v>
      </c>
      <c r="J53" s="110">
        <v>89940.065550304193</v>
      </c>
      <c r="K53" s="20">
        <f t="shared" si="1"/>
        <v>0.12079875920046494</v>
      </c>
      <c r="L53" s="21"/>
    </row>
    <row r="54" spans="1:14" s="12" customFormat="1" ht="14.25" customHeight="1" x14ac:dyDescent="0.3">
      <c r="A54" s="8">
        <v>687</v>
      </c>
      <c r="B54" s="34" t="s">
        <v>175</v>
      </c>
      <c r="C54" s="35">
        <v>13</v>
      </c>
      <c r="D54" s="138">
        <v>43.239999999999995</v>
      </c>
      <c r="E54" s="135">
        <v>47.9</v>
      </c>
      <c r="F54" s="122">
        <f t="shared" si="2"/>
        <v>4.6600000000000037</v>
      </c>
      <c r="G54" s="135">
        <f t="shared" si="3"/>
        <v>4.6608322599078775</v>
      </c>
      <c r="H54" s="134">
        <f t="shared" si="4"/>
        <v>1.000178596546754</v>
      </c>
      <c r="I54" s="30">
        <v>47.900832259907872</v>
      </c>
      <c r="J54" s="110">
        <v>99633.731100608376</v>
      </c>
      <c r="K54" s="20">
        <f t="shared" si="1"/>
        <v>0.10778983024763826</v>
      </c>
      <c r="L54" s="21"/>
    </row>
    <row r="55" spans="1:14" s="12" customFormat="1" ht="14.25" customHeight="1" x14ac:dyDescent="0.3">
      <c r="A55" s="8">
        <v>688</v>
      </c>
      <c r="B55" s="34" t="s">
        <v>175</v>
      </c>
      <c r="C55" s="35">
        <v>13</v>
      </c>
      <c r="D55" s="138">
        <v>43.239999999999995</v>
      </c>
      <c r="E55" s="135">
        <v>47.9</v>
      </c>
      <c r="F55" s="122">
        <f t="shared" si="2"/>
        <v>4.6600000000000037</v>
      </c>
      <c r="G55" s="135">
        <f t="shared" si="3"/>
        <v>4.6608322599078775</v>
      </c>
      <c r="H55" s="134">
        <f t="shared" si="4"/>
        <v>1.000178596546754</v>
      </c>
      <c r="I55" s="30">
        <v>47.900832259907872</v>
      </c>
      <c r="J55" s="110">
        <v>99633.731100608376</v>
      </c>
      <c r="K55" s="20">
        <f t="shared" si="1"/>
        <v>0.10778983024763826</v>
      </c>
      <c r="L55" s="21"/>
      <c r="N55" s="2"/>
    </row>
    <row r="56" spans="1:14" s="12" customFormat="1" ht="14.25" customHeight="1" x14ac:dyDescent="0.3">
      <c r="A56" s="8">
        <v>363</v>
      </c>
      <c r="B56" s="34" t="s">
        <v>170</v>
      </c>
      <c r="C56" s="35">
        <v>14</v>
      </c>
      <c r="D56" s="138">
        <v>47.58</v>
      </c>
      <c r="E56" s="135">
        <v>51.83</v>
      </c>
      <c r="F56" s="122">
        <f t="shared" si="2"/>
        <v>4.25</v>
      </c>
      <c r="G56" s="135">
        <f t="shared" si="3"/>
        <v>4.2466177623742709</v>
      </c>
      <c r="H56" s="134">
        <f t="shared" si="4"/>
        <v>0.99920417938218142</v>
      </c>
      <c r="I56" s="30">
        <v>51.826617762374269</v>
      </c>
      <c r="J56" s="110">
        <v>107799.36494573847</v>
      </c>
      <c r="K56" s="20">
        <f t="shared" si="1"/>
        <v>8.9252159780880011E-2</v>
      </c>
      <c r="L56" s="21"/>
    </row>
    <row r="57" spans="1:14" s="12" customFormat="1" ht="14.25" customHeight="1" x14ac:dyDescent="0.3">
      <c r="A57" s="8">
        <v>384</v>
      </c>
      <c r="B57" s="34" t="s">
        <v>176</v>
      </c>
      <c r="C57" s="35">
        <v>14</v>
      </c>
      <c r="D57" s="138">
        <v>43.699999999999996</v>
      </c>
      <c r="E57" s="135">
        <v>51.83</v>
      </c>
      <c r="F57" s="122">
        <f t="shared" si="2"/>
        <v>8.1300000000000026</v>
      </c>
      <c r="G57" s="135">
        <f t="shared" si="3"/>
        <v>4.0633088811871332</v>
      </c>
      <c r="H57" s="134">
        <f t="shared" si="4"/>
        <v>0.49979199030592031</v>
      </c>
      <c r="I57" s="30">
        <v>47.763308881187129</v>
      </c>
      <c r="J57" s="110">
        <v>99347.68247286923</v>
      </c>
      <c r="K57" s="20">
        <f t="shared" si="1"/>
        <v>9.2981896594671251E-2</v>
      </c>
      <c r="L57" s="21"/>
    </row>
    <row r="58" spans="1:14" s="12" customFormat="1" ht="14.25" customHeight="1" x14ac:dyDescent="0.3">
      <c r="A58" s="8">
        <v>461</v>
      </c>
      <c r="B58" s="34" t="s">
        <v>155</v>
      </c>
      <c r="C58" s="35">
        <v>14</v>
      </c>
      <c r="D58" s="138">
        <v>47.58</v>
      </c>
      <c r="E58" s="135">
        <v>51.83</v>
      </c>
      <c r="F58" s="122">
        <f t="shared" si="2"/>
        <v>4.25</v>
      </c>
      <c r="G58" s="135">
        <f t="shared" si="3"/>
        <v>4.2466177623742709</v>
      </c>
      <c r="H58" s="134">
        <f t="shared" si="4"/>
        <v>0.99920417938218142</v>
      </c>
      <c r="I58" s="30">
        <v>51.826617762374269</v>
      </c>
      <c r="J58" s="110">
        <v>107799.36494573847</v>
      </c>
      <c r="K58" s="20">
        <f t="shared" si="1"/>
        <v>8.9252159780880011E-2</v>
      </c>
      <c r="L58" s="21"/>
    </row>
    <row r="59" spans="1:14" s="12" customFormat="1" ht="14.25" customHeight="1" x14ac:dyDescent="0.3">
      <c r="A59" s="8">
        <v>701</v>
      </c>
      <c r="B59" s="34" t="s">
        <v>162</v>
      </c>
      <c r="C59" s="35">
        <v>16</v>
      </c>
      <c r="D59" s="138">
        <v>50.919999999999995</v>
      </c>
      <c r="E59" s="135">
        <v>60</v>
      </c>
      <c r="F59" s="122">
        <f t="shared" si="2"/>
        <v>9.0800000000000054</v>
      </c>
      <c r="G59" s="135">
        <f t="shared" si="3"/>
        <v>4.5382098269498385</v>
      </c>
      <c r="H59" s="134">
        <f t="shared" si="4"/>
        <v>0.4998028443777352</v>
      </c>
      <c r="I59" s="30">
        <v>55.458209826949833</v>
      </c>
      <c r="J59" s="110">
        <v>115353.07644005565</v>
      </c>
      <c r="K59" s="20">
        <f t="shared" si="1"/>
        <v>8.912430924881852E-2</v>
      </c>
      <c r="L59" s="21"/>
    </row>
    <row r="60" spans="1:14" s="12" customFormat="1" ht="14.25" customHeight="1" x14ac:dyDescent="0.3">
      <c r="A60" s="8">
        <v>387</v>
      </c>
      <c r="B60" s="34" t="s">
        <v>158</v>
      </c>
      <c r="C60" s="42"/>
      <c r="D60" s="138">
        <v>79.55</v>
      </c>
      <c r="E60" s="135"/>
      <c r="F60" s="135"/>
      <c r="G60" s="135"/>
      <c r="H60" s="102"/>
      <c r="I60" s="30">
        <v>85.60137499999999</v>
      </c>
      <c r="J60" s="110">
        <v>178050.86</v>
      </c>
      <c r="K60" s="20">
        <f t="shared" si="1"/>
        <v>7.6070081709616502E-2</v>
      </c>
      <c r="L60" s="21"/>
    </row>
    <row r="61" spans="1:14" s="12" customFormat="1" ht="14.25" customHeight="1" x14ac:dyDescent="0.3">
      <c r="A61" s="8">
        <v>670</v>
      </c>
      <c r="B61" s="34" t="s">
        <v>177</v>
      </c>
      <c r="C61" s="42"/>
      <c r="D61" s="138">
        <v>80.88</v>
      </c>
      <c r="E61" s="135"/>
      <c r="F61" s="135"/>
      <c r="G61" s="135"/>
      <c r="H61" s="102"/>
      <c r="I61" s="30">
        <v>84.652403846153845</v>
      </c>
      <c r="J61" s="110">
        <v>176077</v>
      </c>
      <c r="K61" s="20">
        <f t="shared" si="1"/>
        <v>4.6641986228410606E-2</v>
      </c>
      <c r="L61" s="21"/>
    </row>
    <row r="62" spans="1:14" s="12" customFormat="1" ht="14.25" customHeight="1" x14ac:dyDescent="0.3">
      <c r="A62" s="8"/>
      <c r="B62" s="37"/>
      <c r="C62" s="35"/>
      <c r="D62" s="36"/>
      <c r="E62" s="17"/>
      <c r="F62" s="17"/>
      <c r="G62" s="18"/>
      <c r="H62" s="19"/>
      <c r="I62" s="30"/>
      <c r="J62" s="18"/>
      <c r="L62" s="21"/>
    </row>
    <row r="63" spans="1:14" s="12" customFormat="1" ht="14.25" customHeight="1" x14ac:dyDescent="0.3">
      <c r="A63" s="8"/>
      <c r="B63" s="37"/>
      <c r="C63" s="35"/>
      <c r="D63" s="36"/>
      <c r="E63" s="17"/>
      <c r="F63" s="17"/>
      <c r="G63" s="18"/>
      <c r="H63" s="19"/>
      <c r="I63" s="30"/>
      <c r="J63" s="18"/>
      <c r="L63" s="21"/>
    </row>
    <row r="64" spans="1:14" s="12" customFormat="1" ht="14.25" customHeight="1" x14ac:dyDescent="0.3">
      <c r="A64" s="8"/>
      <c r="B64" s="37"/>
      <c r="C64" s="35"/>
      <c r="D64" s="36"/>
      <c r="E64" s="17"/>
      <c r="F64" s="17"/>
      <c r="G64" s="18"/>
      <c r="H64" s="19"/>
      <c r="I64" s="30"/>
      <c r="J64" s="18"/>
      <c r="L64" s="21"/>
    </row>
    <row r="65" spans="1:12" s="12" customFormat="1" ht="14.25" customHeight="1" x14ac:dyDescent="0.3">
      <c r="A65" s="8"/>
      <c r="B65" s="37"/>
      <c r="C65" s="35"/>
      <c r="D65" s="36"/>
      <c r="E65" s="17"/>
      <c r="F65" s="17"/>
      <c r="G65" s="18"/>
      <c r="H65" s="19"/>
      <c r="I65" s="30"/>
      <c r="J65" s="18"/>
      <c r="L65" s="21"/>
    </row>
    <row r="66" spans="1:12" s="12" customFormat="1" ht="14.25" customHeight="1" x14ac:dyDescent="0.3">
      <c r="A66" s="8"/>
      <c r="B66" s="37"/>
      <c r="C66" s="35"/>
      <c r="D66" s="36"/>
      <c r="E66" s="17"/>
      <c r="F66" s="17"/>
      <c r="G66" s="18"/>
      <c r="H66" s="19"/>
      <c r="I66" s="30"/>
      <c r="J66" s="18"/>
      <c r="L66" s="21"/>
    </row>
    <row r="67" spans="1:12" s="12" customFormat="1" ht="13.5" customHeight="1" x14ac:dyDescent="0.3">
      <c r="A67" s="8"/>
      <c r="B67" s="37"/>
      <c r="C67" s="39"/>
      <c r="D67" s="36"/>
      <c r="E67" s="17"/>
      <c r="F67" s="17"/>
      <c r="G67" s="18"/>
      <c r="H67" s="19"/>
      <c r="I67" s="30"/>
      <c r="J67" s="18"/>
      <c r="L67" s="21"/>
    </row>
    <row r="68" spans="1:12" s="12" customFormat="1" ht="13.5" customHeight="1" x14ac:dyDescent="0.3">
      <c r="A68" s="8"/>
      <c r="B68" s="37"/>
      <c r="C68" s="35"/>
      <c r="D68" s="36"/>
      <c r="E68" s="17"/>
      <c r="F68" s="17"/>
      <c r="G68" s="18"/>
      <c r="H68" s="19"/>
      <c r="I68" s="30"/>
      <c r="J68" s="18"/>
      <c r="L68" s="21"/>
    </row>
    <row r="69" spans="1:12" s="12" customFormat="1" ht="13.5" customHeight="1" x14ac:dyDescent="0.3">
      <c r="A69" s="8"/>
      <c r="B69" s="37"/>
      <c r="C69" s="35"/>
      <c r="D69" s="36"/>
      <c r="E69" s="17"/>
      <c r="F69" s="17"/>
      <c r="G69" s="18"/>
      <c r="H69" s="19"/>
      <c r="I69" s="30"/>
      <c r="J69" s="18"/>
      <c r="L69" s="21"/>
    </row>
    <row r="70" spans="1:12" s="12" customFormat="1" ht="13.5" customHeight="1" x14ac:dyDescent="0.3">
      <c r="A70" s="8"/>
      <c r="B70" s="37"/>
      <c r="C70" s="35"/>
      <c r="D70" s="36"/>
      <c r="E70" s="17"/>
      <c r="F70" s="17"/>
      <c r="G70" s="18"/>
      <c r="H70" s="19"/>
      <c r="I70" s="30"/>
      <c r="J70" s="18"/>
      <c r="L70" s="21"/>
    </row>
    <row r="71" spans="1:12" s="12" customFormat="1" ht="13.5" customHeight="1" x14ac:dyDescent="0.3">
      <c r="A71" s="8"/>
      <c r="B71" s="37"/>
      <c r="C71" s="35"/>
      <c r="D71" s="36"/>
      <c r="E71" s="17"/>
      <c r="F71" s="17"/>
      <c r="G71" s="18"/>
      <c r="H71" s="19"/>
      <c r="I71" s="30"/>
      <c r="J71" s="18"/>
      <c r="L71" s="21"/>
    </row>
    <row r="72" spans="1:12" s="12" customFormat="1" ht="13.5" customHeight="1" x14ac:dyDescent="0.3">
      <c r="A72" s="8"/>
      <c r="B72" s="37"/>
      <c r="C72" s="40"/>
      <c r="D72" s="36"/>
      <c r="E72" s="17"/>
      <c r="F72" s="17"/>
      <c r="G72" s="18"/>
      <c r="H72" s="19"/>
      <c r="I72" s="30"/>
      <c r="J72" s="18"/>
      <c r="L72" s="21"/>
    </row>
    <row r="73" spans="1:12" s="12" customFormat="1" ht="13.5" customHeight="1" x14ac:dyDescent="0.3">
      <c r="A73" s="8"/>
      <c r="B73" s="41"/>
      <c r="C73" s="42"/>
      <c r="D73" s="36"/>
      <c r="E73" s="17"/>
      <c r="F73" s="17"/>
      <c r="G73" s="18"/>
      <c r="H73" s="19"/>
      <c r="I73" s="30"/>
      <c r="J73" s="18"/>
      <c r="L73" s="21"/>
    </row>
    <row r="74" spans="1:12" s="12" customFormat="1" ht="13.5" customHeight="1" x14ac:dyDescent="0.3">
      <c r="A74" s="13"/>
      <c r="B74" s="14"/>
      <c r="C74" s="15"/>
      <c r="D74" s="16"/>
      <c r="E74" s="17"/>
      <c r="F74" s="17"/>
      <c r="G74" s="18"/>
      <c r="H74" s="19"/>
      <c r="I74" s="18"/>
      <c r="J74" s="18"/>
      <c r="K74" s="20"/>
      <c r="L74" s="21"/>
    </row>
    <row r="75" spans="1:12" s="12" customFormat="1" ht="13.5" customHeight="1" x14ac:dyDescent="0.3">
      <c r="A75" s="13"/>
      <c r="B75" s="14"/>
      <c r="C75" s="15"/>
      <c r="D75" s="16"/>
      <c r="E75" s="17"/>
      <c r="F75" s="17"/>
      <c r="G75" s="18"/>
      <c r="H75" s="19"/>
      <c r="I75" s="18"/>
      <c r="J75" s="18"/>
      <c r="K75" s="20"/>
      <c r="L75" s="21"/>
    </row>
    <row r="76" spans="1:12" s="12" customFormat="1" ht="13.5" customHeight="1" x14ac:dyDescent="0.3">
      <c r="A76" s="13"/>
      <c r="B76" s="14"/>
      <c r="C76" s="15"/>
      <c r="D76" s="16"/>
      <c r="E76" s="17"/>
      <c r="F76" s="17"/>
      <c r="G76" s="18"/>
      <c r="H76" s="19"/>
      <c r="I76" s="18"/>
      <c r="J76" s="18"/>
      <c r="K76" s="20"/>
      <c r="L76" s="21"/>
    </row>
    <row r="77" spans="1:12" hidden="1" x14ac:dyDescent="0.3"/>
    <row r="78" spans="1:12" hidden="1" x14ac:dyDescent="0.3"/>
    <row r="79" spans="1:12" hidden="1" x14ac:dyDescent="0.3"/>
    <row r="80" spans="1:12" hidden="1" x14ac:dyDescent="0.3"/>
    <row r="81" spans="1:43" hidden="1" x14ac:dyDescent="0.3">
      <c r="A81" s="43"/>
      <c r="B81" s="44" t="s">
        <v>150</v>
      </c>
      <c r="C81" s="45" t="s">
        <v>1</v>
      </c>
      <c r="D81" s="46" t="s">
        <v>151</v>
      </c>
      <c r="E81" s="46" t="s">
        <v>32</v>
      </c>
      <c r="F81" s="46" t="s">
        <v>57</v>
      </c>
      <c r="G81" s="46" t="s">
        <v>33</v>
      </c>
      <c r="H81" s="47" t="s">
        <v>34</v>
      </c>
      <c r="I81" s="47" t="s">
        <v>35</v>
      </c>
      <c r="J81" s="46" t="s">
        <v>0</v>
      </c>
      <c r="K81" s="46" t="s">
        <v>0</v>
      </c>
      <c r="L81" s="46" t="s">
        <v>36</v>
      </c>
      <c r="M81" s="46" t="s">
        <v>59</v>
      </c>
      <c r="N81" s="46" t="s">
        <v>37</v>
      </c>
      <c r="O81" s="48" t="s">
        <v>60</v>
      </c>
      <c r="P81" s="48" t="s">
        <v>38</v>
      </c>
      <c r="Q81" s="49" t="s">
        <v>152</v>
      </c>
      <c r="R81" s="50" t="s">
        <v>39</v>
      </c>
      <c r="S81" s="51">
        <v>43800</v>
      </c>
      <c r="T81" s="50"/>
      <c r="U81" s="52" t="s">
        <v>153</v>
      </c>
      <c r="V81" s="53" t="s">
        <v>40</v>
      </c>
      <c r="W81" s="54"/>
      <c r="X81" s="50" t="s">
        <v>41</v>
      </c>
      <c r="Y81" s="50"/>
      <c r="Z81" s="53"/>
      <c r="AA81" s="55" t="s">
        <v>154</v>
      </c>
      <c r="AB81" s="56"/>
      <c r="AC81" s="12" t="s">
        <v>42</v>
      </c>
      <c r="AD81" s="12"/>
      <c r="AE81" s="12" t="s">
        <v>43</v>
      </c>
      <c r="AF81" s="12"/>
      <c r="AG81" s="12"/>
      <c r="AH81" s="12"/>
      <c r="AI81" s="38"/>
      <c r="AJ81" s="38"/>
      <c r="AK81" s="38"/>
      <c r="AL81" s="38"/>
      <c r="AM81" s="38"/>
      <c r="AN81" s="38"/>
      <c r="AO81" s="38"/>
      <c r="AP81" s="38"/>
    </row>
    <row r="82" spans="1:43" hidden="1" x14ac:dyDescent="0.3">
      <c r="A82" s="57"/>
      <c r="B82" s="58"/>
      <c r="C82" s="59"/>
      <c r="D82" s="60"/>
      <c r="E82" s="60"/>
      <c r="F82" s="61"/>
      <c r="G82" s="61"/>
      <c r="H82" s="62" t="s">
        <v>44</v>
      </c>
      <c r="I82" s="62" t="s">
        <v>45</v>
      </c>
      <c r="J82" s="61"/>
      <c r="K82" s="61"/>
      <c r="L82" s="61"/>
      <c r="M82" s="61" t="s">
        <v>45</v>
      </c>
      <c r="N82" s="61" t="s">
        <v>45</v>
      </c>
      <c r="O82" s="58"/>
      <c r="P82" s="58"/>
      <c r="Q82" s="63"/>
      <c r="R82" s="64"/>
      <c r="S82" s="64"/>
      <c r="T82" s="64"/>
      <c r="U82" s="65">
        <v>43800</v>
      </c>
      <c r="V82" s="66" t="s">
        <v>46</v>
      </c>
      <c r="W82" s="67"/>
      <c r="X82" s="64" t="s">
        <v>47</v>
      </c>
      <c r="Y82" s="64"/>
      <c r="Z82" s="68"/>
      <c r="AA82" s="69"/>
      <c r="AB82" s="70"/>
      <c r="AC82" s="71" t="s">
        <v>48</v>
      </c>
      <c r="AD82" s="12" t="s">
        <v>49</v>
      </c>
      <c r="AE82" s="12" t="s">
        <v>50</v>
      </c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</row>
    <row r="83" spans="1:43" hidden="1" x14ac:dyDescent="0.3">
      <c r="A83" s="2">
        <v>691</v>
      </c>
      <c r="B83" s="13" t="s">
        <v>51</v>
      </c>
      <c r="C83" s="35">
        <v>5</v>
      </c>
      <c r="D83" s="72">
        <v>37918.400000000001</v>
      </c>
      <c r="E83" s="73">
        <v>0.8974407435994135</v>
      </c>
      <c r="F83" s="71">
        <v>34794.277641954395</v>
      </c>
      <c r="G83" s="71">
        <v>0</v>
      </c>
      <c r="H83" s="71">
        <v>39765.894726597144</v>
      </c>
      <c r="I83" s="71">
        <v>1847.4947265971423</v>
      </c>
      <c r="J83" s="36">
        <v>42251.703268918514</v>
      </c>
      <c r="K83" s="36">
        <v>42251.703268918514</v>
      </c>
      <c r="L83" s="71">
        <v>4333.3032689185129</v>
      </c>
      <c r="M83" s="71">
        <v>44737.511811239885</v>
      </c>
      <c r="N83" s="71">
        <v>6819.1118112398835</v>
      </c>
      <c r="O83" s="71">
        <v>49709.128895882634</v>
      </c>
      <c r="P83" s="71">
        <v>11790.728895882632</v>
      </c>
      <c r="Q83" s="37" t="s">
        <v>52</v>
      </c>
      <c r="R83" s="37">
        <v>42817</v>
      </c>
      <c r="S83" s="37">
        <v>43800</v>
      </c>
      <c r="T83" s="34" t="str">
        <f>DATEDIF(R83,S83,"y")&amp;" years, "&amp;DATEDIF(R83,S83,"YM")&amp;" months "</f>
        <v xml:space="preserve">2 years, 8 months </v>
      </c>
      <c r="U83" s="74">
        <v>2.6913073237508556</v>
      </c>
      <c r="V83" s="12">
        <v>1.6234152706222821E-2</v>
      </c>
      <c r="W83" s="75">
        <v>3709.3032689185129</v>
      </c>
      <c r="X83" s="36">
        <v>38542.400000000001</v>
      </c>
      <c r="Y83" s="36">
        <f>X83/2080</f>
        <v>18.53</v>
      </c>
      <c r="Z83" s="76">
        <v>1</v>
      </c>
      <c r="AA83" s="12" t="s">
        <v>53</v>
      </c>
      <c r="AB83" s="36">
        <v>3709.3032689185129</v>
      </c>
      <c r="AC83" s="36">
        <v>42251.703268918514</v>
      </c>
      <c r="AD83" s="77">
        <v>20.313318879287749</v>
      </c>
      <c r="AE83" s="78">
        <v>18.53</v>
      </c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</row>
    <row r="84" spans="1:43" hidden="1" x14ac:dyDescent="0.3">
      <c r="B84" s="22"/>
      <c r="C84" s="35"/>
      <c r="D84" s="72"/>
      <c r="E84" s="73"/>
      <c r="F84" s="71"/>
      <c r="G84" s="71"/>
      <c r="H84" s="71"/>
      <c r="I84" s="71"/>
      <c r="J84" s="36"/>
      <c r="K84" s="36"/>
      <c r="L84" s="71"/>
      <c r="M84" s="71"/>
      <c r="N84" s="71"/>
      <c r="O84" s="71"/>
      <c r="P84" s="71"/>
      <c r="Q84" s="37"/>
      <c r="R84" s="37"/>
      <c r="S84" s="37"/>
      <c r="T84" s="37"/>
      <c r="U84" s="74"/>
      <c r="V84" s="12"/>
      <c r="W84" s="79"/>
      <c r="X84" s="36"/>
      <c r="Y84" s="36"/>
      <c r="Z84" s="76"/>
      <c r="AA84" s="12"/>
      <c r="AB84" s="36"/>
      <c r="AC84" s="38"/>
      <c r="AD84" s="77"/>
      <c r="AE84" s="78"/>
      <c r="AF84" s="12"/>
      <c r="AG84" s="31" t="s">
        <v>54</v>
      </c>
      <c r="AH84" s="31" t="s">
        <v>55</v>
      </c>
      <c r="AI84" s="31" t="s">
        <v>56</v>
      </c>
      <c r="AJ84" s="31" t="s">
        <v>57</v>
      </c>
      <c r="AK84" s="31" t="s">
        <v>58</v>
      </c>
      <c r="AL84" s="31" t="s">
        <v>0</v>
      </c>
      <c r="AM84" s="31" t="s">
        <v>59</v>
      </c>
      <c r="AN84" s="31" t="s">
        <v>60</v>
      </c>
      <c r="AO84" s="31" t="s">
        <v>61</v>
      </c>
      <c r="AP84" s="31" t="s">
        <v>62</v>
      </c>
      <c r="AQ84" s="45" t="s">
        <v>63</v>
      </c>
    </row>
    <row r="85" spans="1:43" hidden="1" x14ac:dyDescent="0.3">
      <c r="A85" s="2">
        <v>712</v>
      </c>
      <c r="B85" s="22" t="s">
        <v>64</v>
      </c>
      <c r="C85" s="35">
        <v>6</v>
      </c>
      <c r="D85" s="72">
        <v>39499.199999999997</v>
      </c>
      <c r="E85" s="73">
        <v>0.81186845885989134</v>
      </c>
      <c r="F85" s="71">
        <v>39953.200159482716</v>
      </c>
      <c r="G85" s="71">
        <v>454.00015948271903</v>
      </c>
      <c r="H85" s="71">
        <v>45752.544361882057</v>
      </c>
      <c r="I85" s="71">
        <v>6253.3443618820602</v>
      </c>
      <c r="J85" s="36">
        <v>48652.216463081728</v>
      </c>
      <c r="K85" s="36">
        <v>48652.216463081728</v>
      </c>
      <c r="L85" s="71">
        <v>9153.0164630817308</v>
      </c>
      <c r="M85" s="71">
        <v>51551.888564281398</v>
      </c>
      <c r="N85" s="71">
        <v>12052.688564281401</v>
      </c>
      <c r="O85" s="71">
        <v>57351.23276668074</v>
      </c>
      <c r="P85" s="71">
        <v>17852.032766680742</v>
      </c>
      <c r="Q85" s="37" t="s">
        <v>65</v>
      </c>
      <c r="R85" s="37">
        <v>43416</v>
      </c>
      <c r="S85" s="37">
        <v>43800</v>
      </c>
      <c r="T85" s="34" t="str">
        <f t="shared" ref="T85:T89" si="5">DATEDIF(R85,S85,"y")&amp;" years, "&amp;DATEDIF(R85,S85,"YM")&amp;" months "</f>
        <v xml:space="preserve">1 years, 0 months </v>
      </c>
      <c r="U85" s="74">
        <v>1.0513347022587269</v>
      </c>
      <c r="V85" s="12">
        <v>1.1490259578424346E-2</v>
      </c>
      <c r="W85" s="75">
        <v>8695.4164630817249</v>
      </c>
      <c r="X85" s="36">
        <v>39956.800000000003</v>
      </c>
      <c r="Y85" s="36">
        <f t="shared" ref="Y85:Y131" si="6">X85/2080</f>
        <v>19.21</v>
      </c>
      <c r="Z85" s="76">
        <v>0.5</v>
      </c>
      <c r="AA85" s="12" t="s">
        <v>66</v>
      </c>
      <c r="AB85" s="36">
        <v>4347.7082315408625</v>
      </c>
      <c r="AC85" s="36">
        <v>44304.508231540865</v>
      </c>
      <c r="AD85" s="77">
        <v>21.300244342086955</v>
      </c>
      <c r="AE85" s="78">
        <v>19.21</v>
      </c>
      <c r="AF85" s="12"/>
      <c r="AG85" s="31" t="s">
        <v>67</v>
      </c>
      <c r="AH85" s="31"/>
      <c r="AI85" s="31"/>
      <c r="AJ85" s="32"/>
      <c r="AK85" s="32"/>
      <c r="AL85" s="32"/>
      <c r="AM85" s="32"/>
      <c r="AN85" s="32"/>
      <c r="AO85" s="33" t="s">
        <v>68</v>
      </c>
      <c r="AP85" s="45"/>
      <c r="AQ85" s="45"/>
    </row>
    <row r="86" spans="1:43" hidden="1" x14ac:dyDescent="0.3">
      <c r="A86" s="2">
        <v>715</v>
      </c>
      <c r="B86" s="22" t="s">
        <v>69</v>
      </c>
      <c r="C86" s="35">
        <v>6</v>
      </c>
      <c r="D86" s="72">
        <v>39499.199999999997</v>
      </c>
      <c r="E86" s="73">
        <v>0.81186845885989134</v>
      </c>
      <c r="F86" s="71">
        <v>39953.200159482716</v>
      </c>
      <c r="G86" s="71">
        <v>454.00015948271903</v>
      </c>
      <c r="H86" s="71">
        <v>45752.544361882057</v>
      </c>
      <c r="I86" s="71">
        <v>6253.3443618820602</v>
      </c>
      <c r="J86" s="36">
        <v>48652.216463081728</v>
      </c>
      <c r="K86" s="36">
        <v>48652.216463081728</v>
      </c>
      <c r="L86" s="71">
        <v>9153.0164630817308</v>
      </c>
      <c r="M86" s="71">
        <v>51551.888564281398</v>
      </c>
      <c r="N86" s="71">
        <v>12052.688564281401</v>
      </c>
      <c r="O86" s="71">
        <v>57351.23276668074</v>
      </c>
      <c r="P86" s="71">
        <v>17852.032766680742</v>
      </c>
      <c r="Q86" s="37">
        <v>43598</v>
      </c>
      <c r="R86" s="37">
        <v>43598</v>
      </c>
      <c r="S86" s="37">
        <v>43800</v>
      </c>
      <c r="T86" s="34" t="str">
        <f t="shared" si="5"/>
        <v xml:space="preserve">0 years, 6 months </v>
      </c>
      <c r="U86" s="74">
        <v>0.55304585900068448</v>
      </c>
      <c r="V86" s="12">
        <v>1.1490259578424346E-2</v>
      </c>
      <c r="W86" s="75">
        <v>8695.4164630817249</v>
      </c>
      <c r="X86" s="36">
        <v>39956.800000000003</v>
      </c>
      <c r="Y86" s="36">
        <f t="shared" si="6"/>
        <v>19.21</v>
      </c>
      <c r="Z86" s="76">
        <v>0.25</v>
      </c>
      <c r="AA86" s="12"/>
      <c r="AB86" s="36">
        <v>2173.8541157704312</v>
      </c>
      <c r="AC86" s="36">
        <v>42130.654115770434</v>
      </c>
      <c r="AD86" s="77">
        <v>20.255122171043478</v>
      </c>
      <c r="AE86" s="78">
        <v>19.21</v>
      </c>
      <c r="AF86" s="12"/>
      <c r="AG86" s="38"/>
      <c r="AH86" s="38"/>
      <c r="AI86" s="38"/>
      <c r="AJ86" s="72"/>
      <c r="AK86" s="72"/>
      <c r="AL86" s="72"/>
      <c r="AM86" s="72"/>
      <c r="AN86" s="72"/>
      <c r="AO86" s="80"/>
      <c r="AP86" s="72"/>
      <c r="AQ86" s="81"/>
    </row>
    <row r="87" spans="1:43" hidden="1" x14ac:dyDescent="0.3">
      <c r="A87" s="2">
        <v>701</v>
      </c>
      <c r="B87" s="13" t="s">
        <v>70</v>
      </c>
      <c r="C87" s="35">
        <v>6</v>
      </c>
      <c r="D87" s="72">
        <v>41641.599999999999</v>
      </c>
      <c r="E87" s="73">
        <v>0.85590345162585701</v>
      </c>
      <c r="F87" s="71">
        <v>39953.200159482716</v>
      </c>
      <c r="G87" s="71">
        <v>0</v>
      </c>
      <c r="H87" s="71">
        <v>45752.544361882057</v>
      </c>
      <c r="I87" s="71">
        <v>4110.9443618820587</v>
      </c>
      <c r="J87" s="36">
        <v>48652.216463081728</v>
      </c>
      <c r="K87" s="36">
        <v>48652.216463081728</v>
      </c>
      <c r="L87" s="71">
        <v>7010.6164630817293</v>
      </c>
      <c r="M87" s="71">
        <v>51551.888564281398</v>
      </c>
      <c r="N87" s="71">
        <v>9910.2885642813999</v>
      </c>
      <c r="O87" s="71">
        <v>57351.23276668074</v>
      </c>
      <c r="P87" s="71">
        <v>15709.632766680741</v>
      </c>
      <c r="Q87" s="37" t="s">
        <v>71</v>
      </c>
      <c r="R87" s="37">
        <v>43185</v>
      </c>
      <c r="S87" s="37">
        <v>43800</v>
      </c>
      <c r="T87" s="34" t="str">
        <f t="shared" si="5"/>
        <v xml:space="preserve">1 years, 8 months </v>
      </c>
      <c r="U87" s="74">
        <v>1.6837782340862424</v>
      </c>
      <c r="V87" s="12">
        <v>1.1490259578424346E-2</v>
      </c>
      <c r="W87" s="75">
        <v>6511.4164630817249</v>
      </c>
      <c r="X87" s="36">
        <v>42140.800000000003</v>
      </c>
      <c r="Y87" s="36">
        <f t="shared" si="6"/>
        <v>20.260000000000002</v>
      </c>
      <c r="Z87" s="76">
        <v>0.5</v>
      </c>
      <c r="AA87" s="12" t="s">
        <v>66</v>
      </c>
      <c r="AB87" s="36">
        <v>3255.7082315408625</v>
      </c>
      <c r="AC87" s="36">
        <v>45396.508231540865</v>
      </c>
      <c r="AD87" s="77">
        <v>21.825244342086954</v>
      </c>
      <c r="AE87" s="78">
        <v>20.260000000000002</v>
      </c>
      <c r="AF87" s="12"/>
      <c r="AG87" s="38"/>
      <c r="AH87" s="38"/>
      <c r="AI87" s="38"/>
      <c r="AJ87" s="72"/>
      <c r="AK87" s="72"/>
      <c r="AL87" s="72"/>
      <c r="AM87" s="72"/>
      <c r="AN87" s="72"/>
      <c r="AO87" s="80"/>
      <c r="AP87" s="72"/>
      <c r="AQ87" s="81"/>
    </row>
    <row r="88" spans="1:43" hidden="1" x14ac:dyDescent="0.3">
      <c r="A88" s="2">
        <v>681</v>
      </c>
      <c r="B88" s="22" t="s">
        <v>72</v>
      </c>
      <c r="C88" s="35">
        <v>6</v>
      </c>
      <c r="D88" s="72">
        <v>43804.799999999996</v>
      </c>
      <c r="E88" s="73">
        <v>0.90036596859343399</v>
      </c>
      <c r="F88" s="71">
        <v>39953.200159482716</v>
      </c>
      <c r="G88" s="71">
        <v>0</v>
      </c>
      <c r="H88" s="71">
        <v>45752.544361882057</v>
      </c>
      <c r="I88" s="71">
        <v>1947.7443618820616</v>
      </c>
      <c r="J88" s="36">
        <v>48652.216463081728</v>
      </c>
      <c r="K88" s="36">
        <v>48652.216463081728</v>
      </c>
      <c r="L88" s="71">
        <v>4847.4164630817322</v>
      </c>
      <c r="M88" s="71">
        <v>51551.888564281398</v>
      </c>
      <c r="N88" s="71">
        <v>7747.0885642814028</v>
      </c>
      <c r="O88" s="71">
        <v>57351.23276668074</v>
      </c>
      <c r="P88" s="71">
        <v>13546.432766680744</v>
      </c>
      <c r="Q88" s="37" t="s">
        <v>73</v>
      </c>
      <c r="R88" s="37">
        <v>42814</v>
      </c>
      <c r="S88" s="37">
        <v>43800</v>
      </c>
      <c r="T88" s="34" t="str">
        <f t="shared" si="5"/>
        <v xml:space="preserve">2 years, 8 months </v>
      </c>
      <c r="U88" s="74">
        <v>2.6995208761122518</v>
      </c>
      <c r="V88" s="12">
        <v>1.1490259578424346E-2</v>
      </c>
      <c r="W88" s="75">
        <v>4327.4164630817249</v>
      </c>
      <c r="X88" s="36">
        <v>44324.800000000003</v>
      </c>
      <c r="Y88" s="36">
        <f t="shared" si="6"/>
        <v>21.310000000000002</v>
      </c>
      <c r="Z88" s="76">
        <v>1</v>
      </c>
      <c r="AA88" s="12" t="s">
        <v>66</v>
      </c>
      <c r="AB88" s="36">
        <v>4327.4164630817249</v>
      </c>
      <c r="AC88" s="36">
        <v>48652.216463081728</v>
      </c>
      <c r="AD88" s="77">
        <v>23.390488684173906</v>
      </c>
      <c r="AE88" s="78">
        <v>21.31</v>
      </c>
      <c r="AF88" s="12"/>
      <c r="AG88" s="38"/>
      <c r="AH88" s="38"/>
      <c r="AI88" s="38"/>
      <c r="AJ88" s="72"/>
      <c r="AK88" s="72"/>
      <c r="AL88" s="72"/>
      <c r="AM88" s="72"/>
      <c r="AN88" s="72"/>
      <c r="AO88" s="80"/>
      <c r="AP88" s="72"/>
      <c r="AQ88" s="81"/>
    </row>
    <row r="89" spans="1:43" hidden="1" x14ac:dyDescent="0.3">
      <c r="A89" s="2">
        <v>678</v>
      </c>
      <c r="B89" s="22" t="s">
        <v>74</v>
      </c>
      <c r="C89" s="35">
        <v>6</v>
      </c>
      <c r="D89" s="72">
        <v>43804.799999999996</v>
      </c>
      <c r="E89" s="73">
        <v>0.90036596859343399</v>
      </c>
      <c r="F89" s="71">
        <v>39953.200159482716</v>
      </c>
      <c r="G89" s="71">
        <v>0</v>
      </c>
      <c r="H89" s="71">
        <v>45752.544361882057</v>
      </c>
      <c r="I89" s="71">
        <v>1947.7443618820616</v>
      </c>
      <c r="J89" s="36">
        <v>48652.216463081728</v>
      </c>
      <c r="K89" s="36">
        <v>48652.216463081728</v>
      </c>
      <c r="L89" s="71">
        <v>4847.4164630817322</v>
      </c>
      <c r="M89" s="71">
        <v>51551.888564281398</v>
      </c>
      <c r="N89" s="71">
        <v>7747.0885642814028</v>
      </c>
      <c r="O89" s="71">
        <v>57351.23276668074</v>
      </c>
      <c r="P89" s="71">
        <v>13546.432766680744</v>
      </c>
      <c r="Q89" s="37" t="s">
        <v>75</v>
      </c>
      <c r="R89" s="37">
        <v>42840</v>
      </c>
      <c r="S89" s="37">
        <v>43800</v>
      </c>
      <c r="T89" s="34" t="str">
        <f t="shared" si="5"/>
        <v xml:space="preserve">2 years, 7 months </v>
      </c>
      <c r="U89" s="74">
        <v>2.6283367556468171</v>
      </c>
      <c r="V89" s="12">
        <v>1.1490259578424346E-2</v>
      </c>
      <c r="W89" s="75">
        <v>4327.4164630817249</v>
      </c>
      <c r="X89" s="36">
        <v>44324.800000000003</v>
      </c>
      <c r="Y89" s="36">
        <f t="shared" si="6"/>
        <v>21.310000000000002</v>
      </c>
      <c r="Z89" s="76">
        <v>1</v>
      </c>
      <c r="AA89" s="12" t="s">
        <v>66</v>
      </c>
      <c r="AB89" s="36">
        <v>4327.4164630817249</v>
      </c>
      <c r="AC89" s="36">
        <v>48652.216463081728</v>
      </c>
      <c r="AD89" s="77">
        <v>23.390488684173906</v>
      </c>
      <c r="AE89" s="78">
        <v>21.31</v>
      </c>
      <c r="AF89" s="12"/>
      <c r="AG89" s="38"/>
      <c r="AH89" s="38"/>
      <c r="AI89" s="38"/>
      <c r="AJ89" s="72"/>
      <c r="AK89" s="72"/>
      <c r="AL89" s="72"/>
      <c r="AM89" s="72"/>
      <c r="AN89" s="72"/>
      <c r="AO89" s="80"/>
      <c r="AP89" s="72"/>
      <c r="AQ89" s="81"/>
    </row>
    <row r="90" spans="1:43" hidden="1" x14ac:dyDescent="0.3">
      <c r="B90" s="22"/>
      <c r="C90" s="35"/>
      <c r="D90" s="72"/>
      <c r="E90" s="73"/>
      <c r="F90" s="71"/>
      <c r="G90" s="71"/>
      <c r="H90" s="71"/>
      <c r="I90" s="71"/>
      <c r="J90" s="36"/>
      <c r="K90" s="36"/>
      <c r="L90" s="71"/>
      <c r="M90" s="71"/>
      <c r="N90" s="71"/>
      <c r="O90" s="71"/>
      <c r="P90" s="71"/>
      <c r="Q90" s="37"/>
      <c r="R90" s="37"/>
      <c r="S90" s="37"/>
      <c r="T90" s="37"/>
      <c r="U90" s="74"/>
      <c r="V90" s="12"/>
      <c r="W90" s="75"/>
      <c r="X90" s="36"/>
      <c r="Y90" s="36">
        <f t="shared" si="6"/>
        <v>0</v>
      </c>
      <c r="Z90" s="76"/>
      <c r="AA90" s="12"/>
      <c r="AB90" s="36"/>
      <c r="AC90" s="38"/>
      <c r="AD90" s="77"/>
      <c r="AE90" s="78"/>
      <c r="AF90" s="12"/>
      <c r="AG90" s="38">
        <v>529</v>
      </c>
      <c r="AH90" s="38">
        <v>570</v>
      </c>
      <c r="AI90" s="38">
        <v>610</v>
      </c>
      <c r="AJ90" s="72">
        <v>34794.277641954395</v>
      </c>
      <c r="AK90" s="72">
        <v>39765.894726597144</v>
      </c>
      <c r="AL90" s="72">
        <v>42251.703268918514</v>
      </c>
      <c r="AM90" s="72">
        <v>44737.511811239885</v>
      </c>
      <c r="AN90" s="72">
        <v>49709.128895882634</v>
      </c>
      <c r="AO90" s="80">
        <v>0.42865816636308451</v>
      </c>
      <c r="AP90" s="72">
        <v>41576.740120770977</v>
      </c>
      <c r="AQ90" s="81">
        <v>1.6234152706222821E-2</v>
      </c>
    </row>
    <row r="91" spans="1:43" hidden="1" x14ac:dyDescent="0.3">
      <c r="A91" s="2">
        <v>700</v>
      </c>
      <c r="B91" s="22" t="s">
        <v>76</v>
      </c>
      <c r="C91" s="35">
        <v>7</v>
      </c>
      <c r="D91" s="72">
        <v>44844.799999999996</v>
      </c>
      <c r="E91" s="73">
        <v>0.81132741159202271</v>
      </c>
      <c r="F91" s="71">
        <v>45263.362478952477</v>
      </c>
      <c r="G91" s="71">
        <v>418.56247895248089</v>
      </c>
      <c r="H91" s="71">
        <v>51936.700652061358</v>
      </c>
      <c r="I91" s="71">
        <v>7091.9006520613621</v>
      </c>
      <c r="J91" s="36">
        <v>55273.369738615802</v>
      </c>
      <c r="K91" s="36">
        <v>55273.369738615802</v>
      </c>
      <c r="L91" s="71">
        <v>10428.569738615806</v>
      </c>
      <c r="M91" s="71">
        <v>58610.038825170246</v>
      </c>
      <c r="N91" s="71">
        <v>13765.23882517025</v>
      </c>
      <c r="O91" s="71">
        <v>65283.376998279127</v>
      </c>
      <c r="P91" s="71">
        <v>20438.576998279132</v>
      </c>
      <c r="Q91" s="37" t="s">
        <v>77</v>
      </c>
      <c r="R91" s="37">
        <v>43171</v>
      </c>
      <c r="S91" s="37">
        <v>43800</v>
      </c>
      <c r="T91" s="34" t="str">
        <f>DATEDIF(R91,S91,"y")&amp;" years, "&amp;DATEDIF(R91,S91,"YM")&amp;" months "</f>
        <v xml:space="preserve">1 years, 8 months </v>
      </c>
      <c r="U91" s="74">
        <v>1.7221081451060918</v>
      </c>
      <c r="V91" s="12">
        <v>9.652246492495126E-3</v>
      </c>
      <c r="W91" s="75">
        <v>9991.7697386157961</v>
      </c>
      <c r="X91" s="36">
        <v>45281.600000000006</v>
      </c>
      <c r="Y91" s="36">
        <f t="shared" si="6"/>
        <v>21.770000000000003</v>
      </c>
      <c r="Z91" s="76">
        <v>0.5</v>
      </c>
      <c r="AA91" s="12" t="s">
        <v>78</v>
      </c>
      <c r="AB91" s="36">
        <v>4995.884869307898</v>
      </c>
      <c r="AC91" s="36">
        <v>50277.484869307904</v>
      </c>
      <c r="AD91" s="77">
        <v>24.1718677256288</v>
      </c>
      <c r="AE91" s="78">
        <v>21.77</v>
      </c>
      <c r="AF91" s="12"/>
      <c r="AG91" s="38">
        <v>611</v>
      </c>
      <c r="AH91" s="38">
        <v>652</v>
      </c>
      <c r="AI91" s="38">
        <v>692</v>
      </c>
      <c r="AJ91" s="72">
        <v>39953.200159482716</v>
      </c>
      <c r="AK91" s="72">
        <v>45752.544361882057</v>
      </c>
      <c r="AL91" s="72">
        <v>48652.216463081728</v>
      </c>
      <c r="AM91" s="72">
        <v>51551.888564281398</v>
      </c>
      <c r="AN91" s="72">
        <v>57351.23276668074</v>
      </c>
      <c r="AO91" s="80">
        <v>0.43546030199707736</v>
      </c>
      <c r="AP91" s="72">
        <v>48099.540259892688</v>
      </c>
      <c r="AQ91" s="81">
        <v>1.1490259578424346E-2</v>
      </c>
    </row>
    <row r="92" spans="1:43" hidden="1" x14ac:dyDescent="0.3">
      <c r="B92" s="22"/>
      <c r="C92" s="35"/>
      <c r="D92" s="72"/>
      <c r="E92" s="73"/>
      <c r="F92" s="71"/>
      <c r="G92" s="71"/>
      <c r="H92" s="71"/>
      <c r="I92" s="71"/>
      <c r="J92" s="36"/>
      <c r="K92" s="36"/>
      <c r="L92" s="71"/>
      <c r="M92" s="71"/>
      <c r="N92" s="71"/>
      <c r="O92" s="71"/>
      <c r="P92" s="71"/>
      <c r="Q92" s="37"/>
      <c r="R92" s="37"/>
      <c r="S92" s="37"/>
      <c r="T92" s="37"/>
      <c r="U92" s="74"/>
      <c r="V92" s="12"/>
      <c r="W92" s="75"/>
      <c r="X92" s="36"/>
      <c r="Y92" s="36">
        <f t="shared" si="6"/>
        <v>0</v>
      </c>
      <c r="Z92" s="76"/>
      <c r="AA92" s="12"/>
      <c r="AB92" s="36"/>
      <c r="AC92" s="38"/>
      <c r="AD92" s="77"/>
      <c r="AE92" s="78"/>
      <c r="AF92" s="12"/>
      <c r="AG92" s="38">
        <v>693</v>
      </c>
      <c r="AH92" s="38">
        <v>734</v>
      </c>
      <c r="AI92" s="38">
        <v>774</v>
      </c>
      <c r="AJ92" s="72">
        <v>45263.362478952477</v>
      </c>
      <c r="AK92" s="72">
        <v>51936.700652061358</v>
      </c>
      <c r="AL92" s="72">
        <v>55273.369738615802</v>
      </c>
      <c r="AM92" s="72">
        <v>58610.038825170246</v>
      </c>
      <c r="AN92" s="72">
        <v>65283.376998279127</v>
      </c>
      <c r="AO92" s="80">
        <v>0.44230064720967172</v>
      </c>
      <c r="AP92" s="72">
        <v>54744.957910641024</v>
      </c>
      <c r="AQ92" s="81">
        <v>9.652246492495126E-3</v>
      </c>
    </row>
    <row r="93" spans="1:43" hidden="1" x14ac:dyDescent="0.3">
      <c r="A93" s="2">
        <v>698</v>
      </c>
      <c r="B93" s="22" t="s">
        <v>79</v>
      </c>
      <c r="C93" s="35">
        <v>9</v>
      </c>
      <c r="D93" s="72">
        <v>62067.199999999997</v>
      </c>
      <c r="E93" s="73">
        <v>0.89721532851574592</v>
      </c>
      <c r="F93" s="71">
        <v>56331.316857470527</v>
      </c>
      <c r="G93" s="71">
        <v>0</v>
      </c>
      <c r="H93" s="71">
        <v>64895.503308354542</v>
      </c>
      <c r="I93" s="71">
        <v>2828.3033083545452</v>
      </c>
      <c r="J93" s="36">
        <v>69177.596533796546</v>
      </c>
      <c r="K93" s="36">
        <v>69177.596533796546</v>
      </c>
      <c r="L93" s="71">
        <v>7110.3965337965492</v>
      </c>
      <c r="M93" s="71">
        <v>73459.68975923855</v>
      </c>
      <c r="N93" s="71">
        <v>11392.489759238553</v>
      </c>
      <c r="O93" s="71">
        <v>82023.876210122558</v>
      </c>
      <c r="P93" s="71">
        <v>19956.676210122561</v>
      </c>
      <c r="Q93" s="37" t="s">
        <v>80</v>
      </c>
      <c r="R93" s="37">
        <v>42961</v>
      </c>
      <c r="S93" s="37">
        <v>43800</v>
      </c>
      <c r="T93" s="34" t="str">
        <f t="shared" ref="T93:T100" si="7">DATEDIF(R93,S93,"y")&amp;" years, "&amp;DATEDIF(R93,S93,"YM")&amp;" months "</f>
        <v xml:space="preserve">2 years, 3 months </v>
      </c>
      <c r="U93" s="74">
        <v>2.2970568104038329</v>
      </c>
      <c r="V93" s="12">
        <v>1.1314466916593461E-2</v>
      </c>
      <c r="W93" s="75">
        <v>6403.1965337965376</v>
      </c>
      <c r="X93" s="36">
        <v>62774.400000000009</v>
      </c>
      <c r="Y93" s="36">
        <f t="shared" si="6"/>
        <v>30.180000000000003</v>
      </c>
      <c r="Z93" s="76">
        <v>1</v>
      </c>
      <c r="AA93" s="12" t="s">
        <v>81</v>
      </c>
      <c r="AB93" s="36">
        <v>6403.1965337965376</v>
      </c>
      <c r="AC93" s="36">
        <v>69177.596533796546</v>
      </c>
      <c r="AD93" s="77">
        <v>33.258459872017568</v>
      </c>
      <c r="AE93" s="78">
        <v>30.18</v>
      </c>
      <c r="AF93" s="12"/>
      <c r="AG93" s="38">
        <v>775</v>
      </c>
      <c r="AH93" s="38">
        <v>816</v>
      </c>
      <c r="AI93" s="38">
        <v>856</v>
      </c>
      <c r="AJ93" s="72">
        <v>50723.242183802242</v>
      </c>
      <c r="AK93" s="72">
        <v>58317.856124947917</v>
      </c>
      <c r="AL93" s="72">
        <v>62115.163095520751</v>
      </c>
      <c r="AM93" s="72">
        <v>65912.470066093592</v>
      </c>
      <c r="AN93" s="72">
        <v>73507.08400723926</v>
      </c>
      <c r="AO93" s="80">
        <v>0.44917952485917234</v>
      </c>
      <c r="AP93" s="72">
        <v>61512.993073015969</v>
      </c>
      <c r="AQ93" s="81">
        <v>9.7893142964122441E-3</v>
      </c>
    </row>
    <row r="94" spans="1:43" hidden="1" x14ac:dyDescent="0.3">
      <c r="A94" s="2">
        <v>457</v>
      </c>
      <c r="B94" s="13" t="s">
        <v>82</v>
      </c>
      <c r="C94" s="35">
        <v>9</v>
      </c>
      <c r="D94" s="72">
        <v>58489.599999999999</v>
      </c>
      <c r="E94" s="73">
        <v>0.84549916346725118</v>
      </c>
      <c r="F94" s="71">
        <v>56331.316857470527</v>
      </c>
      <c r="G94" s="71">
        <v>0</v>
      </c>
      <c r="H94" s="71">
        <v>64895.503308354542</v>
      </c>
      <c r="I94" s="71">
        <v>6405.9033083545437</v>
      </c>
      <c r="J94" s="36">
        <v>69177.596533796546</v>
      </c>
      <c r="K94" s="36">
        <v>69177.596533796546</v>
      </c>
      <c r="L94" s="71">
        <v>10687.996533796548</v>
      </c>
      <c r="M94" s="71">
        <v>73459.68975923855</v>
      </c>
      <c r="N94" s="71">
        <v>14970.089759238552</v>
      </c>
      <c r="O94" s="71">
        <v>82023.876210122558</v>
      </c>
      <c r="P94" s="71">
        <v>23534.27621012256</v>
      </c>
      <c r="Q94" s="37" t="s">
        <v>83</v>
      </c>
      <c r="R94" s="37">
        <v>43498</v>
      </c>
      <c r="S94" s="37">
        <v>43800</v>
      </c>
      <c r="T94" s="34" t="str">
        <f t="shared" si="7"/>
        <v xml:space="preserve">0 years, 9 months </v>
      </c>
      <c r="U94" s="74">
        <v>0.8268309377138946</v>
      </c>
      <c r="V94" s="12">
        <v>1.1314466916593461E-2</v>
      </c>
      <c r="W94" s="75">
        <v>10022.396533796542</v>
      </c>
      <c r="X94" s="36">
        <v>59155.200000000004</v>
      </c>
      <c r="Y94" s="36">
        <f t="shared" si="6"/>
        <v>28.44</v>
      </c>
      <c r="Z94" s="76">
        <v>0.25</v>
      </c>
      <c r="AA94" s="12" t="s">
        <v>84</v>
      </c>
      <c r="AB94" s="36">
        <v>2505.5991334491355</v>
      </c>
      <c r="AC94" s="36">
        <v>61660.799133449138</v>
      </c>
      <c r="AD94" s="77">
        <v>29.644614968004394</v>
      </c>
      <c r="AE94" s="78">
        <v>28.44</v>
      </c>
      <c r="AF94" s="12"/>
      <c r="AG94" s="38">
        <v>857</v>
      </c>
      <c r="AH94" s="38">
        <v>898</v>
      </c>
      <c r="AI94" s="38">
        <v>938</v>
      </c>
      <c r="AJ94" s="72">
        <v>56331.316857470527</v>
      </c>
      <c r="AK94" s="72">
        <v>64895.503308354542</v>
      </c>
      <c r="AL94" s="72">
        <v>69177.596533796546</v>
      </c>
      <c r="AM94" s="72">
        <v>73459.68975923855</v>
      </c>
      <c r="AN94" s="72">
        <v>82023.876210122558</v>
      </c>
      <c r="AO94" s="80">
        <v>0.45609726145155338</v>
      </c>
      <c r="AP94" s="72">
        <v>68403.645747017537</v>
      </c>
      <c r="AQ94" s="81">
        <v>1.1314466916593461E-2</v>
      </c>
    </row>
    <row r="95" spans="1:43" hidden="1" x14ac:dyDescent="0.3">
      <c r="A95" s="2">
        <v>616</v>
      </c>
      <c r="B95" s="22" t="s">
        <v>85</v>
      </c>
      <c r="C95" s="35">
        <v>9</v>
      </c>
      <c r="D95" s="72">
        <v>58884.799999999996</v>
      </c>
      <c r="E95" s="73">
        <v>0.85121199565284078</v>
      </c>
      <c r="F95" s="71">
        <v>56331.316857470527</v>
      </c>
      <c r="G95" s="71">
        <v>0</v>
      </c>
      <c r="H95" s="71">
        <v>64895.503308354542</v>
      </c>
      <c r="I95" s="71">
        <v>6010.7033083545466</v>
      </c>
      <c r="J95" s="36">
        <v>69177.596533796546</v>
      </c>
      <c r="K95" s="36">
        <v>69177.596533796546</v>
      </c>
      <c r="L95" s="71">
        <v>10292.796533796551</v>
      </c>
      <c r="M95" s="71">
        <v>73459.68975923855</v>
      </c>
      <c r="N95" s="71">
        <v>14574.889759238555</v>
      </c>
      <c r="O95" s="71">
        <v>82023.876210122558</v>
      </c>
      <c r="P95" s="71">
        <v>23139.076210122563</v>
      </c>
      <c r="Q95" s="37" t="s">
        <v>86</v>
      </c>
      <c r="R95" s="37">
        <v>43274</v>
      </c>
      <c r="S95" s="37">
        <v>43800</v>
      </c>
      <c r="T95" s="34" t="str">
        <f t="shared" si="7"/>
        <v xml:space="preserve">1 years, 5 months </v>
      </c>
      <c r="U95" s="74">
        <v>1.4401095140314852</v>
      </c>
      <c r="V95" s="12">
        <v>1.1314466916593461E-2</v>
      </c>
      <c r="W95" s="75">
        <v>9606.3965337965419</v>
      </c>
      <c r="X95" s="36">
        <v>59571.200000000004</v>
      </c>
      <c r="Y95" s="36">
        <f t="shared" si="6"/>
        <v>28.64</v>
      </c>
      <c r="Z95" s="76">
        <v>0.5</v>
      </c>
      <c r="AA95" s="12" t="s">
        <v>87</v>
      </c>
      <c r="AB95" s="36">
        <v>4803.198266898271</v>
      </c>
      <c r="AC95" s="36">
        <v>64374.398266898279</v>
      </c>
      <c r="AD95" s="77">
        <v>30.949229936008788</v>
      </c>
      <c r="AE95" s="78">
        <v>28.64</v>
      </c>
      <c r="AF95" s="12"/>
      <c r="AG95" s="38">
        <v>939</v>
      </c>
      <c r="AH95" s="38">
        <v>980</v>
      </c>
      <c r="AI95" s="38">
        <v>1020</v>
      </c>
      <c r="AJ95" s="72">
        <v>62086.064083395875</v>
      </c>
      <c r="AK95" s="72">
        <v>71669.134730094098</v>
      </c>
      <c r="AL95" s="72">
        <v>76460.670053443202</v>
      </c>
      <c r="AM95" s="72">
        <v>81252.205376792306</v>
      </c>
      <c r="AN95" s="72">
        <v>90835.276023490529</v>
      </c>
      <c r="AO95" s="80">
        <v>0.46305418719211844</v>
      </c>
      <c r="AP95" s="72">
        <v>75416.91593264573</v>
      </c>
      <c r="AQ95" s="81">
        <v>1.3839787902884289E-2</v>
      </c>
    </row>
    <row r="96" spans="1:43" hidden="1" x14ac:dyDescent="0.3">
      <c r="A96" s="2">
        <v>657</v>
      </c>
      <c r="B96" s="13" t="s">
        <v>88</v>
      </c>
      <c r="C96" s="35">
        <v>9</v>
      </c>
      <c r="D96" s="72">
        <v>58884.799999999996</v>
      </c>
      <c r="E96" s="73">
        <v>0.85121199565284078</v>
      </c>
      <c r="F96" s="71">
        <v>56331.316857470527</v>
      </c>
      <c r="G96" s="71">
        <v>0</v>
      </c>
      <c r="H96" s="71">
        <v>64895.503308354542</v>
      </c>
      <c r="I96" s="71">
        <v>6010.7033083545466</v>
      </c>
      <c r="J96" s="36">
        <v>69177.596533796546</v>
      </c>
      <c r="K96" s="36">
        <v>69177.596533796546</v>
      </c>
      <c r="L96" s="71">
        <v>10292.796533796551</v>
      </c>
      <c r="M96" s="71">
        <v>73459.68975923855</v>
      </c>
      <c r="N96" s="71">
        <v>14574.889759238555</v>
      </c>
      <c r="O96" s="71">
        <v>82023.876210122558</v>
      </c>
      <c r="P96" s="71">
        <v>23139.076210122563</v>
      </c>
      <c r="Q96" s="37" t="s">
        <v>89</v>
      </c>
      <c r="R96" s="37">
        <v>43127</v>
      </c>
      <c r="S96" s="37">
        <v>43800</v>
      </c>
      <c r="T96" s="34" t="str">
        <f t="shared" si="7"/>
        <v xml:space="preserve">1 years, 10 months </v>
      </c>
      <c r="U96" s="74">
        <v>1.8425735797399041</v>
      </c>
      <c r="V96" s="12">
        <v>1.1314466916593461E-2</v>
      </c>
      <c r="W96" s="75">
        <v>9606.3965337965419</v>
      </c>
      <c r="X96" s="36">
        <v>59571.200000000004</v>
      </c>
      <c r="Y96" s="36">
        <f t="shared" si="6"/>
        <v>28.64</v>
      </c>
      <c r="Z96" s="76">
        <v>0.5</v>
      </c>
      <c r="AA96" s="12" t="s">
        <v>90</v>
      </c>
      <c r="AB96" s="36">
        <v>4803.198266898271</v>
      </c>
      <c r="AC96" s="36">
        <v>64374.398266898279</v>
      </c>
      <c r="AD96" s="77">
        <v>30.949229936008788</v>
      </c>
      <c r="AE96" s="78">
        <v>28.64</v>
      </c>
      <c r="AF96" s="12"/>
      <c r="AG96" s="13" t="s">
        <v>91</v>
      </c>
      <c r="AH96" s="38"/>
      <c r="AI96" s="38"/>
      <c r="AJ96" s="72">
        <v>65190.36728756567</v>
      </c>
      <c r="AK96" s="72">
        <v>75252.591466598809</v>
      </c>
      <c r="AL96" s="72">
        <v>80283.703556115361</v>
      </c>
      <c r="AM96" s="72">
        <v>85314.815645631927</v>
      </c>
      <c r="AN96" s="72">
        <v>95377.039824665058</v>
      </c>
      <c r="AO96" s="80"/>
      <c r="AP96" s="72">
        <v>79187.76172927802</v>
      </c>
      <c r="AQ96" s="81">
        <v>1.3839787902884234E-2</v>
      </c>
    </row>
    <row r="97" spans="1:43" hidden="1" x14ac:dyDescent="0.3">
      <c r="A97" s="2">
        <v>659</v>
      </c>
      <c r="B97" s="13" t="s">
        <v>92</v>
      </c>
      <c r="C97" s="35">
        <v>9</v>
      </c>
      <c r="D97" s="72">
        <v>57928</v>
      </c>
      <c r="E97" s="73">
        <v>0.83738092825615029</v>
      </c>
      <c r="F97" s="71">
        <v>56331.316857470527</v>
      </c>
      <c r="G97" s="71">
        <v>0</v>
      </c>
      <c r="H97" s="71">
        <v>64895.503308354542</v>
      </c>
      <c r="I97" s="71">
        <v>6967.5033083545422</v>
      </c>
      <c r="J97" s="36">
        <v>69177.596533796546</v>
      </c>
      <c r="K97" s="36">
        <v>69177.596533796546</v>
      </c>
      <c r="L97" s="71">
        <v>11249.596533796546</v>
      </c>
      <c r="M97" s="71"/>
      <c r="N97" s="71"/>
      <c r="O97" s="71"/>
      <c r="P97" s="71"/>
      <c r="Q97" s="37"/>
      <c r="R97" s="37">
        <v>43372</v>
      </c>
      <c r="S97" s="37">
        <v>43800</v>
      </c>
      <c r="T97" s="34" t="str">
        <f t="shared" si="7"/>
        <v xml:space="preserve">1 years, 2 months </v>
      </c>
      <c r="U97" s="74">
        <v>1.1718001368925393</v>
      </c>
      <c r="V97" s="12"/>
      <c r="W97" s="75">
        <v>11249.596533796546</v>
      </c>
      <c r="X97" s="36">
        <v>57928</v>
      </c>
      <c r="Y97" s="36">
        <f t="shared" si="6"/>
        <v>27.85</v>
      </c>
      <c r="Z97" s="76">
        <v>0.5</v>
      </c>
      <c r="AA97" s="12"/>
      <c r="AB97" s="36">
        <v>5624.7982668982731</v>
      </c>
      <c r="AC97" s="36">
        <v>63552.798266898273</v>
      </c>
      <c r="AD97" s="77">
        <v>30.554229936008785</v>
      </c>
      <c r="AE97" s="78">
        <v>27.85</v>
      </c>
      <c r="AF97" s="78">
        <v>27.85</v>
      </c>
      <c r="AG97" s="38">
        <v>1021</v>
      </c>
      <c r="AH97" s="38">
        <v>1062</v>
      </c>
      <c r="AI97" s="38">
        <v>1102</v>
      </c>
      <c r="AJ97" s="72">
        <v>67985.961445016845</v>
      </c>
      <c r="AK97" s="72">
        <v>78638.242917979442</v>
      </c>
      <c r="AL97" s="72">
        <v>83964.383654460733</v>
      </c>
      <c r="AM97" s="72">
        <v>89290.524390942024</v>
      </c>
      <c r="AN97" s="72">
        <v>99942.805863904621</v>
      </c>
      <c r="AO97" s="80">
        <v>0.47005063603803915</v>
      </c>
      <c r="AP97" s="72">
        <v>82552.803629900547</v>
      </c>
      <c r="AQ97" s="81">
        <v>1.7099116716720604E-2</v>
      </c>
    </row>
    <row r="98" spans="1:43" hidden="1" x14ac:dyDescent="0.3">
      <c r="A98" s="2">
        <v>664</v>
      </c>
      <c r="B98" s="22" t="s">
        <v>93</v>
      </c>
      <c r="C98" s="35">
        <v>9</v>
      </c>
      <c r="D98" s="72">
        <v>55702</v>
      </c>
      <c r="E98" s="73">
        <v>0.80520288057112421</v>
      </c>
      <c r="F98" s="71">
        <v>56331.316857470527</v>
      </c>
      <c r="G98" s="71">
        <v>629.31685747052688</v>
      </c>
      <c r="H98" s="71">
        <v>64895.503308354542</v>
      </c>
      <c r="I98" s="71">
        <v>9193.5033083545422</v>
      </c>
      <c r="J98" s="36">
        <v>69177.596533796546</v>
      </c>
      <c r="K98" s="36">
        <v>69177.596533796546</v>
      </c>
      <c r="L98" s="71">
        <v>13475.596533796546</v>
      </c>
      <c r="M98" s="71">
        <v>73459.68975923855</v>
      </c>
      <c r="N98" s="71">
        <v>17757.68975923855</v>
      </c>
      <c r="O98" s="71">
        <v>82023.876210122558</v>
      </c>
      <c r="P98" s="71">
        <v>26321.876210122558</v>
      </c>
      <c r="Q98" s="37" t="s">
        <v>94</v>
      </c>
      <c r="R98" s="37">
        <v>43544</v>
      </c>
      <c r="S98" s="37">
        <v>43800</v>
      </c>
      <c r="T98" s="34" t="str">
        <f t="shared" si="7"/>
        <v xml:space="preserve">0 years, 8 months </v>
      </c>
      <c r="U98" s="74">
        <v>0.70088980150581792</v>
      </c>
      <c r="V98" s="12">
        <v>1.1490259578424346E-2</v>
      </c>
      <c r="W98" s="75">
        <v>11249.596533796546</v>
      </c>
      <c r="X98" s="82">
        <v>57928</v>
      </c>
      <c r="Y98" s="36">
        <f t="shared" si="6"/>
        <v>27.85</v>
      </c>
      <c r="Z98" s="76">
        <v>0.25</v>
      </c>
      <c r="AA98" s="12" t="s">
        <v>66</v>
      </c>
      <c r="AB98" s="36">
        <v>2812.3991334491366</v>
      </c>
      <c r="AC98" s="36">
        <v>60740.399133449137</v>
      </c>
      <c r="AD98" s="77">
        <v>29.202114968004391</v>
      </c>
      <c r="AE98" s="78">
        <v>27.85</v>
      </c>
      <c r="AF98" s="78">
        <v>27.85</v>
      </c>
      <c r="AG98" s="38">
        <v>1103</v>
      </c>
      <c r="AH98" s="38">
        <v>1144</v>
      </c>
      <c r="AI98" s="38">
        <v>1184</v>
      </c>
      <c r="AJ98" s="72">
        <v>74029.486525771979</v>
      </c>
      <c r="AK98" s="72">
        <v>85802.320399823409</v>
      </c>
      <c r="AL98" s="72">
        <v>91688.737336849124</v>
      </c>
      <c r="AM98" s="72">
        <v>97575.154273874839</v>
      </c>
      <c r="AN98" s="72">
        <v>109347.98814792627</v>
      </c>
      <c r="AO98" s="80">
        <v>0.477086945751796</v>
      </c>
      <c r="AP98" s="72">
        <v>89811.308838781973</v>
      </c>
      <c r="AQ98" s="81">
        <v>2.090414361333132E-2</v>
      </c>
    </row>
    <row r="99" spans="1:43" hidden="1" x14ac:dyDescent="0.3">
      <c r="A99" s="2">
        <v>624</v>
      </c>
      <c r="B99" s="22" t="s">
        <v>95</v>
      </c>
      <c r="C99" s="35">
        <v>9</v>
      </c>
      <c r="D99" s="72">
        <v>64771.200000000004</v>
      </c>
      <c r="E99" s="73">
        <v>0.93630312768030599</v>
      </c>
      <c r="F99" s="71">
        <v>56331.316857470527</v>
      </c>
      <c r="G99" s="71">
        <v>0</v>
      </c>
      <c r="H99" s="71">
        <v>64895.503308354542</v>
      </c>
      <c r="I99" s="71">
        <v>124.30330835453788</v>
      </c>
      <c r="J99" s="36">
        <v>69177.596533796546</v>
      </c>
      <c r="K99" s="36">
        <v>69177.596533796546</v>
      </c>
      <c r="L99" s="71">
        <v>4406.3965337965419</v>
      </c>
      <c r="M99" s="71">
        <v>73459.68975923855</v>
      </c>
      <c r="N99" s="71">
        <v>8688.489759238546</v>
      </c>
      <c r="O99" s="71">
        <v>82023.876210122558</v>
      </c>
      <c r="P99" s="71">
        <v>17252.676210122554</v>
      </c>
      <c r="Q99" s="37" t="s">
        <v>96</v>
      </c>
      <c r="R99" s="37">
        <v>43078</v>
      </c>
      <c r="S99" s="37">
        <v>43800</v>
      </c>
      <c r="T99" s="34" t="str">
        <f t="shared" si="7"/>
        <v xml:space="preserve">1 years, 11 months </v>
      </c>
      <c r="U99" s="74">
        <v>1.9767282683093772</v>
      </c>
      <c r="V99" s="12">
        <v>1.1490259578424346E-2</v>
      </c>
      <c r="W99" s="75">
        <v>3657.5965337965463</v>
      </c>
      <c r="X99" s="36">
        <v>65520</v>
      </c>
      <c r="Y99" s="36">
        <f t="shared" si="6"/>
        <v>31.5</v>
      </c>
      <c r="Z99" s="76">
        <v>1</v>
      </c>
      <c r="AA99" s="12" t="s">
        <v>97</v>
      </c>
      <c r="AB99" s="36">
        <v>3657.5965337965463</v>
      </c>
      <c r="AC99" s="36">
        <v>69177.596533796546</v>
      </c>
      <c r="AD99" s="77">
        <v>33.258459872017568</v>
      </c>
      <c r="AE99" s="78">
        <v>31.5</v>
      </c>
      <c r="AF99" s="12"/>
      <c r="AG99" s="38">
        <v>1185</v>
      </c>
      <c r="AH99" s="38">
        <v>1226</v>
      </c>
      <c r="AI99" s="38">
        <v>1266</v>
      </c>
      <c r="AJ99" s="72">
        <v>80215.116909099801</v>
      </c>
      <c r="AK99" s="72">
        <v>93160.859703438851</v>
      </c>
      <c r="AL99" s="72">
        <v>99633.731100608376</v>
      </c>
      <c r="AM99" s="72">
        <v>106106.6024977779</v>
      </c>
      <c r="AN99" s="72">
        <v>119052.34529211695</v>
      </c>
      <c r="AO99" s="80">
        <v>0.48416345795553356</v>
      </c>
      <c r="AP99" s="72">
        <v>97192.431559290038</v>
      </c>
      <c r="AQ99" s="81">
        <v>2.5118206244578608E-2</v>
      </c>
    </row>
    <row r="100" spans="1:43" hidden="1" x14ac:dyDescent="0.3">
      <c r="A100" s="2">
        <v>714</v>
      </c>
      <c r="B100" s="13" t="s">
        <v>98</v>
      </c>
      <c r="C100" s="38">
        <v>9</v>
      </c>
      <c r="D100" s="83"/>
      <c r="E100" s="38"/>
      <c r="F100" s="71">
        <v>56331.316857470527</v>
      </c>
      <c r="G100" s="71"/>
      <c r="H100" s="71">
        <v>64895.503308354542</v>
      </c>
      <c r="I100" s="71">
        <v>64895.503308354542</v>
      </c>
      <c r="J100" s="36">
        <v>69177.596533796546</v>
      </c>
      <c r="K100" s="36">
        <v>69177.596533796546</v>
      </c>
      <c r="L100" s="71">
        <v>69177.596533796546</v>
      </c>
      <c r="M100" s="71"/>
      <c r="N100" s="71"/>
      <c r="O100" s="71"/>
      <c r="P100" s="71"/>
      <c r="Q100" s="12"/>
      <c r="R100" s="37">
        <v>43566</v>
      </c>
      <c r="S100" s="37">
        <v>43800</v>
      </c>
      <c r="T100" s="34" t="str">
        <f t="shared" si="7"/>
        <v xml:space="preserve">0 years, 7 months </v>
      </c>
      <c r="U100" s="74">
        <v>0.64065708418891165</v>
      </c>
      <c r="V100" s="12"/>
      <c r="W100" s="75">
        <v>5312.656533796544</v>
      </c>
      <c r="X100" s="36">
        <v>63864.94</v>
      </c>
      <c r="Y100" s="36">
        <f t="shared" si="6"/>
        <v>30.704298076923077</v>
      </c>
      <c r="Z100" s="76">
        <v>0.25</v>
      </c>
      <c r="AA100" s="12"/>
      <c r="AB100" s="36">
        <v>1328.164133449136</v>
      </c>
      <c r="AC100" s="36">
        <v>65193.104133449138</v>
      </c>
      <c r="AD100" s="77">
        <v>31.342838525696703</v>
      </c>
      <c r="AE100" s="36">
        <v>30.71</v>
      </c>
      <c r="AF100" s="12"/>
      <c r="AG100" s="38">
        <v>1267</v>
      </c>
      <c r="AH100" s="38">
        <v>1308</v>
      </c>
      <c r="AI100" s="38">
        <v>1348</v>
      </c>
      <c r="AJ100" s="72">
        <v>86541.330178438846</v>
      </c>
      <c r="AK100" s="72">
        <v>100713.3533566386</v>
      </c>
      <c r="AL100" s="72">
        <v>107799.36494573847</v>
      </c>
      <c r="AM100" s="72">
        <v>114885.37653483835</v>
      </c>
      <c r="AN100" s="72">
        <v>129057.3997130381</v>
      </c>
      <c r="AO100" s="80">
        <v>0.49128051818634783</v>
      </c>
      <c r="AP100" s="72">
        <v>104696.17179142471</v>
      </c>
      <c r="AQ100" s="81">
        <v>2.9639986842077956E-2</v>
      </c>
    </row>
    <row r="101" spans="1:43" hidden="1" x14ac:dyDescent="0.3">
      <c r="B101" s="22"/>
      <c r="C101" s="35"/>
      <c r="D101" s="72"/>
      <c r="E101" s="73"/>
      <c r="F101" s="71"/>
      <c r="G101" s="71"/>
      <c r="H101" s="71"/>
      <c r="I101" s="71"/>
      <c r="J101" s="36"/>
      <c r="K101" s="36"/>
      <c r="L101" s="71"/>
      <c r="M101" s="71"/>
      <c r="N101" s="71"/>
      <c r="O101" s="71"/>
      <c r="P101" s="71"/>
      <c r="Q101" s="37"/>
      <c r="R101" s="37"/>
      <c r="S101" s="37"/>
      <c r="T101" s="37"/>
      <c r="U101" s="74"/>
      <c r="V101" s="12"/>
      <c r="W101" s="75"/>
      <c r="X101" s="36"/>
      <c r="Y101" s="36">
        <f t="shared" si="6"/>
        <v>0</v>
      </c>
      <c r="Z101" s="76"/>
      <c r="AA101" s="12"/>
      <c r="AB101" s="36"/>
      <c r="AC101" s="38"/>
      <c r="AD101" s="77"/>
      <c r="AE101" s="78"/>
      <c r="AF101" s="12"/>
      <c r="AG101" s="38">
        <v>1349</v>
      </c>
      <c r="AH101" s="38">
        <v>1390</v>
      </c>
      <c r="AI101" s="38">
        <v>1430</v>
      </c>
      <c r="AJ101" s="72">
        <v>93006.60391722768</v>
      </c>
      <c r="AK101" s="72">
        <v>108459.29388723553</v>
      </c>
      <c r="AL101" s="72">
        <v>116185.63887223945</v>
      </c>
      <c r="AM101" s="72">
        <v>123911.98385724337</v>
      </c>
      <c r="AN101" s="72">
        <v>139364.67382725122</v>
      </c>
      <c r="AO101" s="80">
        <v>0.4984384759525296</v>
      </c>
      <c r="AP101" s="72">
        <v>112322.52953518601</v>
      </c>
      <c r="AQ101" s="81">
        <v>3.439300515257078E-2</v>
      </c>
    </row>
    <row r="102" spans="1:43" hidden="1" x14ac:dyDescent="0.3">
      <c r="A102" s="2">
        <v>707</v>
      </c>
      <c r="B102" s="12" t="s">
        <v>99</v>
      </c>
      <c r="C102" s="35">
        <v>10</v>
      </c>
      <c r="D102" s="72">
        <v>61256</v>
      </c>
      <c r="E102" s="73">
        <v>0.80114390780494471</v>
      </c>
      <c r="F102" s="71">
        <v>62086.064083395875</v>
      </c>
      <c r="G102" s="71">
        <v>830.06408339587506</v>
      </c>
      <c r="H102" s="71">
        <v>71669.134730094098</v>
      </c>
      <c r="I102" s="71">
        <v>10413.134730094098</v>
      </c>
      <c r="J102" s="36">
        <v>76460.670053443202</v>
      </c>
      <c r="K102" s="36">
        <v>76460.670053443202</v>
      </c>
      <c r="L102" s="71">
        <v>15204.670053443202</v>
      </c>
      <c r="M102" s="71">
        <v>81252.205376792306</v>
      </c>
      <c r="N102" s="71">
        <v>19996.205376792306</v>
      </c>
      <c r="O102" s="71">
        <v>90835.276023490529</v>
      </c>
      <c r="P102" s="71">
        <v>29579.276023490529</v>
      </c>
      <c r="Q102" s="37" t="s">
        <v>100</v>
      </c>
      <c r="R102" s="37">
        <v>43343</v>
      </c>
      <c r="S102" s="37">
        <v>43800</v>
      </c>
      <c r="T102" s="34" t="str">
        <f t="shared" ref="T102:T108" si="8">DATEDIF(R102,S102,"y")&amp;" years, "&amp;DATEDIF(R102,S102,"YM")&amp;" months "</f>
        <v xml:space="preserve">1 years, 3 months </v>
      </c>
      <c r="U102" s="74">
        <v>1.2511978097193703</v>
      </c>
      <c r="V102" s="12">
        <v>1.3839787902884289E-2</v>
      </c>
      <c r="W102" s="75">
        <v>14351.870053443199</v>
      </c>
      <c r="X102" s="36">
        <v>62108.800000000003</v>
      </c>
      <c r="Y102" s="36">
        <f t="shared" si="6"/>
        <v>29.860000000000003</v>
      </c>
      <c r="Z102" s="76">
        <v>0.5</v>
      </c>
      <c r="AA102" s="12" t="s">
        <v>101</v>
      </c>
      <c r="AB102" s="36">
        <v>7175.9350267215996</v>
      </c>
      <c r="AC102" s="36">
        <v>69284.73502672161</v>
      </c>
      <c r="AD102" s="77">
        <v>33.309968762846928</v>
      </c>
      <c r="AE102" s="78">
        <v>29.86</v>
      </c>
      <c r="AF102" s="12"/>
      <c r="AG102" s="38">
        <v>1431</v>
      </c>
      <c r="AH102" s="38">
        <v>1472</v>
      </c>
      <c r="AI102" s="38">
        <v>1512</v>
      </c>
      <c r="AJ102" s="72">
        <v>99609.415708904824</v>
      </c>
      <c r="AK102" s="72">
        <v>116398.17382304247</v>
      </c>
      <c r="AL102" s="72">
        <v>124792.5528801113</v>
      </c>
      <c r="AM102" s="72">
        <v>133186.93193718011</v>
      </c>
      <c r="AN102" s="72">
        <v>149975.69005131777</v>
      </c>
      <c r="AO102" s="80">
        <v>0.50563768479077953</v>
      </c>
      <c r="AP102" s="72">
        <v>120071.50479057393</v>
      </c>
      <c r="AQ102" s="81">
        <v>3.9318638487722046E-2</v>
      </c>
    </row>
    <row r="103" spans="1:43" hidden="1" x14ac:dyDescent="0.3">
      <c r="A103" s="2">
        <v>695</v>
      </c>
      <c r="B103" s="22" t="s">
        <v>102</v>
      </c>
      <c r="C103" s="35">
        <v>10</v>
      </c>
      <c r="D103" s="72">
        <v>68328</v>
      </c>
      <c r="E103" s="73">
        <v>0.89363590395220494</v>
      </c>
      <c r="F103" s="71">
        <v>62086.064083395875</v>
      </c>
      <c r="G103" s="71">
        <v>0</v>
      </c>
      <c r="H103" s="71">
        <v>71669.134730094098</v>
      </c>
      <c r="I103" s="71">
        <v>3341.1347300940979</v>
      </c>
      <c r="J103" s="36">
        <v>76460.670053443202</v>
      </c>
      <c r="K103" s="36">
        <v>76460.670053443202</v>
      </c>
      <c r="L103" s="71">
        <v>8132.6700534432021</v>
      </c>
      <c r="M103" s="71">
        <v>81252.205376792306</v>
      </c>
      <c r="N103" s="71">
        <v>12924.205376792306</v>
      </c>
      <c r="O103" s="71">
        <v>90835.276023490529</v>
      </c>
      <c r="P103" s="71">
        <v>22507.276023490529</v>
      </c>
      <c r="Q103" s="37" t="s">
        <v>103</v>
      </c>
      <c r="R103" s="37">
        <v>42914</v>
      </c>
      <c r="S103" s="37">
        <v>43800</v>
      </c>
      <c r="T103" s="34" t="str">
        <f t="shared" si="8"/>
        <v xml:space="preserve">2 years, 5 months </v>
      </c>
      <c r="U103" s="74">
        <v>2.4257357973990419</v>
      </c>
      <c r="V103" s="12">
        <v>1.3839787902884289E-2</v>
      </c>
      <c r="W103" s="75">
        <v>7175.8700534432137</v>
      </c>
      <c r="X103" s="36">
        <v>69284.799999999988</v>
      </c>
      <c r="Y103" s="36">
        <f t="shared" si="6"/>
        <v>33.309999999999995</v>
      </c>
      <c r="Z103" s="76">
        <v>1</v>
      </c>
      <c r="AA103" s="12" t="s">
        <v>101</v>
      </c>
      <c r="AB103" s="36">
        <v>7175.8700534432137</v>
      </c>
      <c r="AC103" s="36">
        <v>76460.670053443202</v>
      </c>
      <c r="AD103" s="77">
        <v>36.75993752569385</v>
      </c>
      <c r="AE103" s="78">
        <v>33.31</v>
      </c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</row>
    <row r="104" spans="1:43" hidden="1" x14ac:dyDescent="0.3">
      <c r="A104" s="2">
        <v>697</v>
      </c>
      <c r="B104" s="22" t="s">
        <v>104</v>
      </c>
      <c r="C104" s="35">
        <v>10</v>
      </c>
      <c r="D104" s="72">
        <v>68328</v>
      </c>
      <c r="E104" s="73">
        <v>0.89363590395220494</v>
      </c>
      <c r="F104" s="71">
        <v>62086.064083395875</v>
      </c>
      <c r="G104" s="71">
        <v>0</v>
      </c>
      <c r="H104" s="71">
        <v>71669.134730094098</v>
      </c>
      <c r="I104" s="71">
        <v>3341.1347300940979</v>
      </c>
      <c r="J104" s="36">
        <v>76460.670053443202</v>
      </c>
      <c r="K104" s="36">
        <v>76460.670053443202</v>
      </c>
      <c r="L104" s="71">
        <v>8132.6700534432021</v>
      </c>
      <c r="M104" s="71">
        <v>81252.205376792306</v>
      </c>
      <c r="N104" s="71">
        <v>12924.205376792306</v>
      </c>
      <c r="O104" s="71">
        <v>90835.276023490529</v>
      </c>
      <c r="P104" s="71">
        <v>22507.276023490529</v>
      </c>
      <c r="Q104" s="37" t="s">
        <v>105</v>
      </c>
      <c r="R104" s="37">
        <v>42926</v>
      </c>
      <c r="S104" s="37">
        <v>43800</v>
      </c>
      <c r="T104" s="34" t="str">
        <f t="shared" si="8"/>
        <v xml:space="preserve">2 years, 4 months </v>
      </c>
      <c r="U104" s="74">
        <v>2.3928815879534566</v>
      </c>
      <c r="V104" s="12">
        <v>1.3839787902884289E-2</v>
      </c>
      <c r="W104" s="75">
        <v>7175.8700534432137</v>
      </c>
      <c r="X104" s="36">
        <v>69284.799999999988</v>
      </c>
      <c r="Y104" s="36">
        <f t="shared" si="6"/>
        <v>33.309999999999995</v>
      </c>
      <c r="Z104" s="76">
        <v>1</v>
      </c>
      <c r="AA104" s="12" t="s">
        <v>101</v>
      </c>
      <c r="AB104" s="36">
        <v>7175.8700534432137</v>
      </c>
      <c r="AC104" s="36">
        <v>76460.670053443202</v>
      </c>
      <c r="AD104" s="77">
        <v>36.75993752569385</v>
      </c>
      <c r="AE104" s="78">
        <v>33.31</v>
      </c>
      <c r="AF104" s="12"/>
      <c r="AG104" s="13"/>
      <c r="AH104" s="38"/>
      <c r="AI104" s="38"/>
      <c r="AJ104" s="72"/>
      <c r="AK104" s="72"/>
      <c r="AL104" s="72"/>
      <c r="AM104" s="72"/>
      <c r="AN104" s="72"/>
      <c r="AO104" s="80"/>
      <c r="AP104" s="72"/>
      <c r="AQ104" s="81"/>
    </row>
    <row r="105" spans="1:43" hidden="1" x14ac:dyDescent="0.3">
      <c r="A105" s="2">
        <v>706</v>
      </c>
      <c r="B105" s="22" t="s">
        <v>106</v>
      </c>
      <c r="C105" s="35">
        <v>10</v>
      </c>
      <c r="D105" s="72">
        <v>61256</v>
      </c>
      <c r="E105" s="73">
        <v>0.80114390780494471</v>
      </c>
      <c r="F105" s="71">
        <v>62086.064083395875</v>
      </c>
      <c r="G105" s="71">
        <v>830.06408339587506</v>
      </c>
      <c r="H105" s="71">
        <v>71669.134730094098</v>
      </c>
      <c r="I105" s="71">
        <v>10413.134730094098</v>
      </c>
      <c r="J105" s="36">
        <v>76460.670053443202</v>
      </c>
      <c r="K105" s="36">
        <v>76460.670053443202</v>
      </c>
      <c r="L105" s="71">
        <v>15204.670053443202</v>
      </c>
      <c r="M105" s="71">
        <v>81252.205376792306</v>
      </c>
      <c r="N105" s="71">
        <v>19996.205376792306</v>
      </c>
      <c r="O105" s="71">
        <v>90835.276023490529</v>
      </c>
      <c r="P105" s="71">
        <v>29579.276023490529</v>
      </c>
      <c r="Q105" s="37" t="s">
        <v>107</v>
      </c>
      <c r="R105" s="37">
        <v>43339</v>
      </c>
      <c r="S105" s="37">
        <v>43800</v>
      </c>
      <c r="T105" s="34" t="str">
        <f t="shared" si="8"/>
        <v xml:space="preserve">1 years, 3 months </v>
      </c>
      <c r="U105" s="74">
        <v>1.2621492128678986</v>
      </c>
      <c r="V105" s="12">
        <v>1.3839787902884289E-2</v>
      </c>
      <c r="W105" s="75">
        <v>14351.870053443199</v>
      </c>
      <c r="X105" s="36">
        <v>62108.800000000003</v>
      </c>
      <c r="Y105" s="36">
        <f t="shared" si="6"/>
        <v>29.860000000000003</v>
      </c>
      <c r="Z105" s="76">
        <v>0.5</v>
      </c>
      <c r="AA105" s="12" t="s">
        <v>101</v>
      </c>
      <c r="AB105" s="36">
        <v>7175.9350267215996</v>
      </c>
      <c r="AC105" s="36">
        <v>69284.73502672161</v>
      </c>
      <c r="AD105" s="77">
        <v>33.309968762846928</v>
      </c>
      <c r="AE105" s="78">
        <v>29.86</v>
      </c>
      <c r="AF105" s="12"/>
      <c r="AG105" s="12"/>
      <c r="AH105" s="12"/>
      <c r="AI105" s="12"/>
      <c r="AJ105" s="12"/>
      <c r="AK105" s="12"/>
      <c r="AL105" s="12"/>
      <c r="AM105" s="12"/>
      <c r="AN105" s="38"/>
      <c r="AO105" s="12"/>
      <c r="AP105" s="84" t="s">
        <v>108</v>
      </c>
      <c r="AQ105" s="80">
        <v>1.9899443745836132E-2</v>
      </c>
    </row>
    <row r="106" spans="1:43" hidden="1" x14ac:dyDescent="0.3">
      <c r="A106" s="2">
        <v>699</v>
      </c>
      <c r="B106" s="22" t="s">
        <v>109</v>
      </c>
      <c r="C106" s="35">
        <v>10</v>
      </c>
      <c r="D106" s="72">
        <v>61256</v>
      </c>
      <c r="E106" s="73">
        <v>0.80114390780494471</v>
      </c>
      <c r="F106" s="71">
        <v>62086.064083395875</v>
      </c>
      <c r="G106" s="71">
        <v>830.06408339587506</v>
      </c>
      <c r="H106" s="71">
        <v>71669.134730094098</v>
      </c>
      <c r="I106" s="71">
        <v>10413.134730094098</v>
      </c>
      <c r="J106" s="36">
        <v>76460.670053443202</v>
      </c>
      <c r="K106" s="36">
        <v>76460.670053443202</v>
      </c>
      <c r="L106" s="71">
        <v>15204.670053443202</v>
      </c>
      <c r="M106" s="71">
        <v>81252.205376792306</v>
      </c>
      <c r="N106" s="71">
        <v>19996.205376792306</v>
      </c>
      <c r="O106" s="71">
        <v>90835.276023490529</v>
      </c>
      <c r="P106" s="71">
        <v>29579.276023490529</v>
      </c>
      <c r="Q106" s="37" t="s">
        <v>110</v>
      </c>
      <c r="R106" s="37">
        <v>42983</v>
      </c>
      <c r="S106" s="37">
        <v>43800</v>
      </c>
      <c r="T106" s="34" t="str">
        <f t="shared" si="8"/>
        <v xml:space="preserve">2 years, 2 months </v>
      </c>
      <c r="U106" s="74">
        <v>2.236824093086927</v>
      </c>
      <c r="V106" s="12">
        <v>1.3839787902884289E-2</v>
      </c>
      <c r="W106" s="75">
        <v>14351.870053443199</v>
      </c>
      <c r="X106" s="36">
        <v>62108.800000000003</v>
      </c>
      <c r="Y106" s="36">
        <f t="shared" si="6"/>
        <v>29.860000000000003</v>
      </c>
      <c r="Z106" s="76">
        <v>0.5</v>
      </c>
      <c r="AA106" s="12" t="s">
        <v>101</v>
      </c>
      <c r="AB106" s="36">
        <v>7175.9350267215996</v>
      </c>
      <c r="AC106" s="36">
        <v>69284.73502672161</v>
      </c>
      <c r="AD106" s="77">
        <v>33.309968762846928</v>
      </c>
      <c r="AE106" s="78">
        <v>29.86</v>
      </c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</row>
    <row r="107" spans="1:43" hidden="1" x14ac:dyDescent="0.3">
      <c r="A107" s="2">
        <v>696</v>
      </c>
      <c r="B107" s="22" t="s">
        <v>111</v>
      </c>
      <c r="C107" s="35">
        <v>10</v>
      </c>
      <c r="D107" s="72">
        <v>68328</v>
      </c>
      <c r="E107" s="73">
        <v>0.89363590395220494</v>
      </c>
      <c r="F107" s="71">
        <v>62086.064083395875</v>
      </c>
      <c r="G107" s="71">
        <v>0</v>
      </c>
      <c r="H107" s="71">
        <v>71669.134730094098</v>
      </c>
      <c r="I107" s="71">
        <v>3341.1347300940979</v>
      </c>
      <c r="J107" s="36">
        <v>76460.670053443202</v>
      </c>
      <c r="K107" s="36">
        <v>76460.670053443202</v>
      </c>
      <c r="L107" s="71">
        <v>8132.6700534432021</v>
      </c>
      <c r="M107" s="71">
        <v>81252.205376792306</v>
      </c>
      <c r="N107" s="71">
        <v>12924.205376792306</v>
      </c>
      <c r="O107" s="71">
        <v>90835.276023490529</v>
      </c>
      <c r="P107" s="71">
        <v>22507.276023490529</v>
      </c>
      <c r="Q107" s="37" t="s">
        <v>112</v>
      </c>
      <c r="R107" s="37">
        <v>42916</v>
      </c>
      <c r="S107" s="37">
        <v>43800</v>
      </c>
      <c r="T107" s="34" t="str">
        <f t="shared" si="8"/>
        <v xml:space="preserve">2 years, 5 months </v>
      </c>
      <c r="U107" s="74">
        <v>2.4202600958247777</v>
      </c>
      <c r="V107" s="12">
        <v>1.3839787902884289E-2</v>
      </c>
      <c r="W107" s="75">
        <v>7175.8700534432137</v>
      </c>
      <c r="X107" s="36">
        <v>69284.799999999988</v>
      </c>
      <c r="Y107" s="36">
        <f t="shared" si="6"/>
        <v>33.309999999999995</v>
      </c>
      <c r="Z107" s="76">
        <v>1</v>
      </c>
      <c r="AA107" s="12" t="s">
        <v>101</v>
      </c>
      <c r="AB107" s="36">
        <v>7175.8700534432137</v>
      </c>
      <c r="AC107" s="36">
        <v>76460.670053443202</v>
      </c>
      <c r="AD107" s="77">
        <v>36.75993752569385</v>
      </c>
      <c r="AE107" s="78">
        <v>33.31</v>
      </c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</row>
    <row r="108" spans="1:43" hidden="1" x14ac:dyDescent="0.3">
      <c r="A108" s="2">
        <v>581</v>
      </c>
      <c r="B108" s="13" t="s">
        <v>113</v>
      </c>
      <c r="C108" s="35">
        <v>10</v>
      </c>
      <c r="D108" s="72">
        <v>71843.199999999997</v>
      </c>
      <c r="E108" s="73">
        <v>0.93960986674304892</v>
      </c>
      <c r="F108" s="71">
        <v>62086.064083395875</v>
      </c>
      <c r="G108" s="71">
        <v>0</v>
      </c>
      <c r="H108" s="71">
        <v>71669.134730094098</v>
      </c>
      <c r="I108" s="71">
        <v>0</v>
      </c>
      <c r="J108" s="36">
        <v>76460.670053443202</v>
      </c>
      <c r="K108" s="36">
        <v>76460.670053443202</v>
      </c>
      <c r="L108" s="71">
        <v>4617.470053443205</v>
      </c>
      <c r="M108" s="71">
        <v>81252.205376792306</v>
      </c>
      <c r="N108" s="71">
        <v>9409.0053767923091</v>
      </c>
      <c r="O108" s="71">
        <v>90835.276023490529</v>
      </c>
      <c r="P108" s="71">
        <v>18992.076023490532</v>
      </c>
      <c r="Q108" s="37" t="s">
        <v>114</v>
      </c>
      <c r="R108" s="37">
        <v>37889</v>
      </c>
      <c r="S108" s="37">
        <v>43800</v>
      </c>
      <c r="T108" s="34" t="str">
        <f t="shared" si="8"/>
        <v xml:space="preserve">16 years, 2 months </v>
      </c>
      <c r="U108" s="74">
        <v>16.183436002737849</v>
      </c>
      <c r="V108" s="12">
        <v>1.3839787902884289E-2</v>
      </c>
      <c r="W108" s="79">
        <v>3619.0700534432108</v>
      </c>
      <c r="X108" s="36">
        <v>72841.599999999991</v>
      </c>
      <c r="Y108" s="36">
        <f t="shared" si="6"/>
        <v>35.019999999999996</v>
      </c>
      <c r="Z108" s="76">
        <v>1</v>
      </c>
      <c r="AA108" s="12" t="s">
        <v>90</v>
      </c>
      <c r="AB108" s="36">
        <v>3619.0700534432108</v>
      </c>
      <c r="AC108" s="36">
        <v>76460.670053443202</v>
      </c>
      <c r="AD108" s="77">
        <v>36.75993752569385</v>
      </c>
      <c r="AE108" s="78">
        <v>35.020000000000003</v>
      </c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</row>
    <row r="109" spans="1:43" hidden="1" x14ac:dyDescent="0.3">
      <c r="B109" s="13"/>
      <c r="C109" s="35"/>
      <c r="D109" s="72"/>
      <c r="E109" s="73"/>
      <c r="F109" s="71"/>
      <c r="G109" s="71"/>
      <c r="H109" s="71"/>
      <c r="I109" s="71"/>
      <c r="J109" s="36"/>
      <c r="K109" s="36"/>
      <c r="L109" s="71"/>
      <c r="M109" s="71"/>
      <c r="N109" s="71"/>
      <c r="O109" s="71"/>
      <c r="P109" s="71"/>
      <c r="Q109" s="37"/>
      <c r="R109" s="37"/>
      <c r="S109" s="37"/>
      <c r="T109" s="37"/>
      <c r="U109" s="74"/>
      <c r="V109" s="12"/>
      <c r="W109" s="79"/>
      <c r="X109" s="36"/>
      <c r="Y109" s="36">
        <f t="shared" si="6"/>
        <v>0</v>
      </c>
      <c r="Z109" s="76"/>
      <c r="AA109" s="12"/>
      <c r="AB109" s="36"/>
      <c r="AC109" s="36"/>
      <c r="AD109" s="77"/>
      <c r="AE109" s="78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</row>
    <row r="110" spans="1:43" hidden="1" x14ac:dyDescent="0.3">
      <c r="A110" s="2">
        <v>689</v>
      </c>
      <c r="B110" s="22" t="s">
        <v>115</v>
      </c>
      <c r="C110" s="35">
        <v>10.5</v>
      </c>
      <c r="D110" s="72">
        <v>70241.600000000006</v>
      </c>
      <c r="E110" s="73">
        <v>0.87491728568430716</v>
      </c>
      <c r="F110" s="71">
        <v>65190.36728756567</v>
      </c>
      <c r="G110" s="71">
        <v>0</v>
      </c>
      <c r="H110" s="71">
        <v>75252.591466598809</v>
      </c>
      <c r="I110" s="71">
        <v>5010.9914665988035</v>
      </c>
      <c r="J110" s="36">
        <v>80283.703556115361</v>
      </c>
      <c r="K110" s="36">
        <v>80283.7</v>
      </c>
      <c r="L110" s="71">
        <v>10042.103556115355</v>
      </c>
      <c r="M110" s="71">
        <v>85314.815645631927</v>
      </c>
      <c r="N110" s="71">
        <v>15073.215645631921</v>
      </c>
      <c r="O110" s="71">
        <v>95377.039824665058</v>
      </c>
      <c r="P110" s="71">
        <v>25135.439824665053</v>
      </c>
      <c r="Q110" s="37" t="s">
        <v>116</v>
      </c>
      <c r="R110" s="37">
        <v>42639</v>
      </c>
      <c r="S110" s="37">
        <v>43800</v>
      </c>
      <c r="T110" s="34" t="str">
        <f t="shared" ref="T110:T112" si="9">DATEDIF(R110,S110,"y")&amp;" years, "&amp;DATEDIF(R110,S110,"YM")&amp;" months "</f>
        <v xml:space="preserve">3 years, 2 months </v>
      </c>
      <c r="U110" s="74">
        <v>3.1786447638603694</v>
      </c>
      <c r="V110" s="12">
        <v>1.3839787902884289E-2</v>
      </c>
      <c r="W110" s="75">
        <v>5503.5399999999936</v>
      </c>
      <c r="X110" s="36">
        <v>74780.160000000003</v>
      </c>
      <c r="Y110" s="36">
        <f t="shared" si="6"/>
        <v>35.951999999999998</v>
      </c>
      <c r="Z110" s="76">
        <v>1</v>
      </c>
      <c r="AA110" s="12" t="s">
        <v>101</v>
      </c>
      <c r="AB110" s="36">
        <v>5503.5399999999936</v>
      </c>
      <c r="AC110" s="36">
        <v>80283.7</v>
      </c>
      <c r="AD110" s="77">
        <v>38.597932692307694</v>
      </c>
      <c r="AE110" s="78">
        <v>35.96</v>
      </c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</row>
    <row r="111" spans="1:43" hidden="1" x14ac:dyDescent="0.3">
      <c r="A111" s="2">
        <v>694</v>
      </c>
      <c r="B111" s="22" t="s">
        <v>117</v>
      </c>
      <c r="C111" s="39">
        <v>10.5</v>
      </c>
      <c r="D111" s="72">
        <v>71760</v>
      </c>
      <c r="E111" s="73">
        <v>0.89383021486848069</v>
      </c>
      <c r="F111" s="71">
        <v>65190.36728756567</v>
      </c>
      <c r="G111" s="71">
        <v>0</v>
      </c>
      <c r="H111" s="71">
        <v>75252.591466598809</v>
      </c>
      <c r="I111" s="71">
        <v>3492.5914665988093</v>
      </c>
      <c r="J111" s="36">
        <v>80283.703556115361</v>
      </c>
      <c r="K111" s="36">
        <v>80283.703556115361</v>
      </c>
      <c r="L111" s="71">
        <v>8523.7035561153607</v>
      </c>
      <c r="M111" s="71">
        <v>85314.815645631927</v>
      </c>
      <c r="N111" s="71">
        <v>13554.815645631927</v>
      </c>
      <c r="O111" s="71">
        <v>95377.039824665058</v>
      </c>
      <c r="P111" s="71">
        <v>23617.039824665058</v>
      </c>
      <c r="Q111" s="37" t="s">
        <v>118</v>
      </c>
      <c r="R111" s="37">
        <v>42912</v>
      </c>
      <c r="S111" s="37">
        <v>43800</v>
      </c>
      <c r="T111" s="34" t="str">
        <f t="shared" si="9"/>
        <v xml:space="preserve">2 years, 5 months </v>
      </c>
      <c r="U111" s="74">
        <v>2.431211498973306</v>
      </c>
      <c r="V111" s="12">
        <v>1.3839787902884289E-2</v>
      </c>
      <c r="W111" s="75">
        <v>7525.3035561153665</v>
      </c>
      <c r="X111" s="36">
        <v>72758.399999999994</v>
      </c>
      <c r="Y111" s="36">
        <f t="shared" si="6"/>
        <v>34.979999999999997</v>
      </c>
      <c r="Z111" s="76">
        <v>1</v>
      </c>
      <c r="AA111" s="12" t="s">
        <v>101</v>
      </c>
      <c r="AB111" s="36">
        <v>7525.3035561153665</v>
      </c>
      <c r="AC111" s="36">
        <v>80283.703556115361</v>
      </c>
      <c r="AD111" s="77">
        <v>38.597934401978542</v>
      </c>
      <c r="AE111" s="78">
        <v>34.979999999999997</v>
      </c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</row>
    <row r="112" spans="1:43" hidden="1" x14ac:dyDescent="0.3">
      <c r="A112" s="2">
        <v>690</v>
      </c>
      <c r="B112" s="22" t="s">
        <v>119</v>
      </c>
      <c r="C112" s="39">
        <v>10.5</v>
      </c>
      <c r="D112" s="72">
        <v>73028.800000000003</v>
      </c>
      <c r="E112" s="73">
        <v>0.90963416939224229</v>
      </c>
      <c r="F112" s="71">
        <v>65190.36728756567</v>
      </c>
      <c r="G112" s="71">
        <v>0</v>
      </c>
      <c r="H112" s="71">
        <v>75252.591466598809</v>
      </c>
      <c r="I112" s="71">
        <v>2223.7914665988064</v>
      </c>
      <c r="J112" s="36">
        <v>80283.703556115361</v>
      </c>
      <c r="K112" s="36">
        <v>80283.703556115361</v>
      </c>
      <c r="L112" s="71">
        <v>7254.9035561153578</v>
      </c>
      <c r="M112" s="71">
        <v>85314.815645631927</v>
      </c>
      <c r="N112" s="71">
        <v>12286.015645631924</v>
      </c>
      <c r="O112" s="71">
        <v>95377.039824665058</v>
      </c>
      <c r="P112" s="71">
        <v>22348.239824665055</v>
      </c>
      <c r="Q112" s="37" t="s">
        <v>120</v>
      </c>
      <c r="R112" s="37">
        <v>42912</v>
      </c>
      <c r="S112" s="37">
        <v>43800</v>
      </c>
      <c r="T112" s="34" t="str">
        <f t="shared" si="9"/>
        <v xml:space="preserve">2 years, 5 months </v>
      </c>
      <c r="U112" s="74">
        <v>2.431211498973306</v>
      </c>
      <c r="V112" s="12">
        <v>1.3839787902884289E-2</v>
      </c>
      <c r="W112" s="75">
        <v>6235.7035561153607</v>
      </c>
      <c r="X112" s="36">
        <v>74048</v>
      </c>
      <c r="Y112" s="36">
        <f t="shared" si="6"/>
        <v>35.6</v>
      </c>
      <c r="Z112" s="76">
        <v>1</v>
      </c>
      <c r="AA112" s="12" t="s">
        <v>101</v>
      </c>
      <c r="AB112" s="36">
        <v>6235.7035561153607</v>
      </c>
      <c r="AC112" s="36">
        <v>80283.703556115361</v>
      </c>
      <c r="AD112" s="77">
        <v>38.597934401978542</v>
      </c>
      <c r="AE112" s="78">
        <v>35.6</v>
      </c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</row>
    <row r="113" spans="1:43" hidden="1" x14ac:dyDescent="0.3">
      <c r="B113" s="22"/>
      <c r="C113" s="39"/>
      <c r="D113" s="72"/>
      <c r="E113" s="73"/>
      <c r="F113" s="71"/>
      <c r="G113" s="71"/>
      <c r="H113" s="71"/>
      <c r="I113" s="71"/>
      <c r="J113" s="36"/>
      <c r="K113" s="36"/>
      <c r="L113" s="71"/>
      <c r="M113" s="71"/>
      <c r="N113" s="71"/>
      <c r="O113" s="71"/>
      <c r="P113" s="71"/>
      <c r="Q113" s="37"/>
      <c r="R113" s="37"/>
      <c r="S113" s="37"/>
      <c r="T113" s="37"/>
      <c r="U113" s="74"/>
      <c r="V113" s="12"/>
      <c r="W113" s="75"/>
      <c r="X113" s="36"/>
      <c r="Y113" s="36">
        <f t="shared" si="6"/>
        <v>0</v>
      </c>
      <c r="Z113" s="76"/>
      <c r="AA113" s="12"/>
      <c r="AB113" s="36"/>
      <c r="AC113" s="38"/>
      <c r="AD113" s="77"/>
      <c r="AE113" s="78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</row>
    <row r="114" spans="1:43" hidden="1" x14ac:dyDescent="0.3">
      <c r="A114" s="2">
        <v>693</v>
      </c>
      <c r="B114" s="22" t="s">
        <v>121</v>
      </c>
      <c r="C114" s="35">
        <v>11</v>
      </c>
      <c r="D114" s="72">
        <v>75046.399999999994</v>
      </c>
      <c r="E114" s="73">
        <v>0.89378849380755321</v>
      </c>
      <c r="F114" s="71">
        <v>67985.961445016845</v>
      </c>
      <c r="G114" s="71">
        <v>0</v>
      </c>
      <c r="H114" s="71">
        <v>78638.242917979442</v>
      </c>
      <c r="I114" s="71">
        <v>3591.8429179794475</v>
      </c>
      <c r="J114" s="36">
        <v>83964.383654460733</v>
      </c>
      <c r="K114" s="36">
        <v>83964.383654460733</v>
      </c>
      <c r="L114" s="71">
        <v>8917.9836544607388</v>
      </c>
      <c r="M114" s="71">
        <v>89290.524390942024</v>
      </c>
      <c r="N114" s="71">
        <v>14244.12439094203</v>
      </c>
      <c r="O114" s="71">
        <v>99942.805863904621</v>
      </c>
      <c r="P114" s="71">
        <v>24896.405863904627</v>
      </c>
      <c r="Q114" s="37" t="s">
        <v>118</v>
      </c>
      <c r="R114" s="37">
        <v>42912</v>
      </c>
      <c r="S114" s="37">
        <v>43800</v>
      </c>
      <c r="T114" s="34" t="str">
        <f t="shared" ref="T114:T115" si="10">DATEDIF(R114,S114,"y")&amp;" years, "&amp;DATEDIF(R114,S114,"YM")&amp;" months "</f>
        <v xml:space="preserve">2 years, 5 months </v>
      </c>
      <c r="U114" s="74">
        <v>2.431211498973306</v>
      </c>
      <c r="V114" s="12">
        <v>1.7099116716720604E-2</v>
      </c>
      <c r="W114" s="75">
        <v>7628.3836544607475</v>
      </c>
      <c r="X114" s="36">
        <v>76335.999999999985</v>
      </c>
      <c r="Y114" s="36">
        <f t="shared" si="6"/>
        <v>36.699999999999996</v>
      </c>
      <c r="Z114" s="76">
        <v>1</v>
      </c>
      <c r="AA114" s="12" t="s">
        <v>122</v>
      </c>
      <c r="AB114" s="36">
        <v>7628.3836544607475</v>
      </c>
      <c r="AC114" s="36">
        <v>83964.383654460733</v>
      </c>
      <c r="AD114" s="77">
        <v>40.367492141567659</v>
      </c>
      <c r="AE114" s="78">
        <v>36.700000000000003</v>
      </c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</row>
    <row r="115" spans="1:43" hidden="1" x14ac:dyDescent="0.3">
      <c r="A115" s="2">
        <v>709</v>
      </c>
      <c r="B115" s="13" t="s">
        <v>123</v>
      </c>
      <c r="C115" s="35">
        <v>11</v>
      </c>
      <c r="D115" s="72">
        <v>75046</v>
      </c>
      <c r="E115" s="73">
        <v>0.89378372988286769</v>
      </c>
      <c r="F115" s="71">
        <v>67985.961445016845</v>
      </c>
      <c r="G115" s="71">
        <v>0</v>
      </c>
      <c r="H115" s="71">
        <v>78638.242917979442</v>
      </c>
      <c r="I115" s="71">
        <v>3592.2429179794417</v>
      </c>
      <c r="J115" s="36">
        <v>83964.383654460733</v>
      </c>
      <c r="K115" s="36">
        <v>83964.383654460733</v>
      </c>
      <c r="L115" s="71">
        <v>8918.3836544607329</v>
      </c>
      <c r="M115" s="71">
        <v>89290.524390942024</v>
      </c>
      <c r="N115" s="71">
        <v>14244.524390942024</v>
      </c>
      <c r="O115" s="71">
        <v>99942.805863904621</v>
      </c>
      <c r="P115" s="71">
        <v>24896.805863904621</v>
      </c>
      <c r="Q115" s="37" t="s">
        <v>124</v>
      </c>
      <c r="R115" s="37">
        <v>43371</v>
      </c>
      <c r="S115" s="37">
        <v>43800</v>
      </c>
      <c r="T115" s="34" t="str">
        <f t="shared" si="10"/>
        <v xml:space="preserve">1 years, 2 months </v>
      </c>
      <c r="U115" s="74">
        <v>1.1745379876796715</v>
      </c>
      <c r="V115" s="12">
        <v>1.7099116716720604E-2</v>
      </c>
      <c r="W115" s="79">
        <v>7649.1836544607359</v>
      </c>
      <c r="X115" s="36">
        <v>76315.199999999997</v>
      </c>
      <c r="Y115" s="36">
        <f t="shared" si="6"/>
        <v>36.69</v>
      </c>
      <c r="Z115" s="76">
        <v>0.5</v>
      </c>
      <c r="AA115" s="12" t="s">
        <v>122</v>
      </c>
      <c r="AB115" s="36">
        <v>3824.5918272303679</v>
      </c>
      <c r="AC115" s="36">
        <v>80139.791827230365</v>
      </c>
      <c r="AD115" s="77">
        <v>38.528746070783832</v>
      </c>
      <c r="AE115" s="78">
        <v>36.69</v>
      </c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</row>
    <row r="116" spans="1:43" hidden="1" x14ac:dyDescent="0.3">
      <c r="B116" s="22"/>
      <c r="C116" s="35"/>
      <c r="D116" s="72"/>
      <c r="E116" s="73"/>
      <c r="F116" s="71"/>
      <c r="G116" s="71"/>
      <c r="H116" s="71"/>
      <c r="I116" s="71"/>
      <c r="J116" s="36"/>
      <c r="K116" s="36"/>
      <c r="L116" s="71"/>
      <c r="M116" s="71"/>
      <c r="N116" s="71"/>
      <c r="O116" s="71"/>
      <c r="P116" s="71"/>
      <c r="Q116" s="37"/>
      <c r="R116" s="37"/>
      <c r="S116" s="37"/>
      <c r="T116" s="37"/>
      <c r="U116" s="74"/>
      <c r="V116" s="12"/>
      <c r="W116" s="75"/>
      <c r="X116" s="36"/>
      <c r="Y116" s="36">
        <f t="shared" si="6"/>
        <v>0</v>
      </c>
      <c r="Z116" s="76"/>
      <c r="AA116" s="12"/>
      <c r="AB116" s="36"/>
      <c r="AC116" s="38"/>
      <c r="AD116" s="77"/>
      <c r="AE116" s="78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</row>
    <row r="117" spans="1:43" hidden="1" x14ac:dyDescent="0.3">
      <c r="A117" s="2">
        <v>571</v>
      </c>
      <c r="B117" s="22" t="s">
        <v>125</v>
      </c>
      <c r="C117" s="35">
        <v>12</v>
      </c>
      <c r="D117" s="72"/>
      <c r="E117" s="73">
        <v>0</v>
      </c>
      <c r="F117" s="71">
        <v>74029.486525771979</v>
      </c>
      <c r="G117" s="71">
        <v>74029.486525771979</v>
      </c>
      <c r="H117" s="71">
        <v>85802.320399823409</v>
      </c>
      <c r="I117" s="71">
        <v>85802.320399823409</v>
      </c>
      <c r="J117" s="36">
        <v>91688.737336849124</v>
      </c>
      <c r="K117" s="36">
        <v>91688.737336849124</v>
      </c>
      <c r="L117" s="71">
        <v>91688.737336849124</v>
      </c>
      <c r="M117" s="71">
        <v>97575.154273874839</v>
      </c>
      <c r="N117" s="71">
        <v>97575.154273874839</v>
      </c>
      <c r="O117" s="71">
        <v>109347.98814792627</v>
      </c>
      <c r="P117" s="71">
        <v>109347.98814792627</v>
      </c>
      <c r="Q117" s="37" t="s">
        <v>126</v>
      </c>
      <c r="R117" s="37">
        <v>43610</v>
      </c>
      <c r="S117" s="37">
        <v>43800</v>
      </c>
      <c r="T117" s="34" t="str">
        <f>DATEDIF(R117,S117,"y")&amp;" years, "&amp;DATEDIF(R117,S117,"YM")&amp;" months "</f>
        <v xml:space="preserve">0 years, 6 months </v>
      </c>
      <c r="U117" s="74">
        <v>0.52019164955509922</v>
      </c>
      <c r="V117" s="12">
        <v>9.7893142964122441E-3</v>
      </c>
      <c r="W117" s="75">
        <v>10984.737336849124</v>
      </c>
      <c r="X117" s="36">
        <v>80704</v>
      </c>
      <c r="Y117" s="36">
        <f t="shared" si="6"/>
        <v>38.799999999999997</v>
      </c>
      <c r="Z117" s="76">
        <v>0.25</v>
      </c>
      <c r="AA117" s="12" t="s">
        <v>127</v>
      </c>
      <c r="AB117" s="36">
        <v>2746.1843342122811</v>
      </c>
      <c r="AC117" s="36">
        <v>83450.184334212274</v>
      </c>
      <c r="AD117" s="77">
        <v>40.120280929909747</v>
      </c>
      <c r="AE117" s="78">
        <v>38.799999999999997</v>
      </c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</row>
    <row r="118" spans="1:43" hidden="1" x14ac:dyDescent="0.3">
      <c r="B118" s="22"/>
      <c r="C118" s="35"/>
      <c r="D118" s="72"/>
      <c r="E118" s="73"/>
      <c r="F118" s="71"/>
      <c r="G118" s="71"/>
      <c r="H118" s="71"/>
      <c r="I118" s="71"/>
      <c r="J118" s="36"/>
      <c r="K118" s="36"/>
      <c r="L118" s="71"/>
      <c r="M118" s="71"/>
      <c r="N118" s="71"/>
      <c r="O118" s="71"/>
      <c r="P118" s="71"/>
      <c r="Q118" s="37"/>
      <c r="R118" s="37"/>
      <c r="S118" s="37"/>
      <c r="T118" s="37"/>
      <c r="U118" s="74"/>
      <c r="V118" s="12"/>
      <c r="W118" s="75"/>
      <c r="X118" s="36"/>
      <c r="Y118" s="36">
        <f t="shared" si="6"/>
        <v>0</v>
      </c>
      <c r="Z118" s="76"/>
      <c r="AA118" s="12"/>
      <c r="AB118" s="36"/>
      <c r="AC118" s="38"/>
      <c r="AD118" s="77"/>
      <c r="AE118" s="78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</row>
    <row r="119" spans="1:43" hidden="1" x14ac:dyDescent="0.3">
      <c r="A119" s="2">
        <v>377</v>
      </c>
      <c r="B119" s="22" t="s">
        <v>128</v>
      </c>
      <c r="C119" s="35">
        <v>13</v>
      </c>
      <c r="D119" s="72">
        <v>78270.400000000009</v>
      </c>
      <c r="E119" s="73">
        <v>0.78558134012831404</v>
      </c>
      <c r="F119" s="71">
        <v>80215.116909099801</v>
      </c>
      <c r="G119" s="71">
        <v>1944.7169090997922</v>
      </c>
      <c r="H119" s="71">
        <v>93160.859703438851</v>
      </c>
      <c r="I119" s="71">
        <v>14890.459703438843</v>
      </c>
      <c r="J119" s="36">
        <v>99633.731100608376</v>
      </c>
      <c r="K119" s="36">
        <v>99633.731100608376</v>
      </c>
      <c r="L119" s="71">
        <v>21363.331100608368</v>
      </c>
      <c r="M119" s="71">
        <v>106106.6024977779</v>
      </c>
      <c r="N119" s="71">
        <v>27836.202497777893</v>
      </c>
      <c r="O119" s="71">
        <v>119052.34529211695</v>
      </c>
      <c r="P119" s="71">
        <v>40781.945292116943</v>
      </c>
      <c r="Q119" s="37" t="s">
        <v>129</v>
      </c>
      <c r="R119" s="37">
        <v>43456</v>
      </c>
      <c r="S119" s="37">
        <v>43800</v>
      </c>
      <c r="T119" s="34" t="str">
        <f t="shared" ref="T119:T121" si="11">DATEDIF(R119,S119,"y")&amp;" years, "&amp;DATEDIF(R119,S119,"YM")&amp;" months "</f>
        <v xml:space="preserve">0 years, 11 months </v>
      </c>
      <c r="U119" s="74">
        <v>0.94182067077344289</v>
      </c>
      <c r="V119" s="12">
        <v>2.5118206244578608E-2</v>
      </c>
      <c r="W119" s="75">
        <v>19387.331100608382</v>
      </c>
      <c r="X119" s="36">
        <v>80246.399999999994</v>
      </c>
      <c r="Y119" s="36">
        <f t="shared" si="6"/>
        <v>38.58</v>
      </c>
      <c r="Z119" s="76">
        <v>0.5</v>
      </c>
      <c r="AA119" s="12" t="s">
        <v>130</v>
      </c>
      <c r="AB119" s="36">
        <v>9693.6655503041911</v>
      </c>
      <c r="AC119" s="36">
        <v>89940.065550304193</v>
      </c>
      <c r="AD119" s="77">
        <v>43.240416129953935</v>
      </c>
      <c r="AE119" s="78">
        <v>38.58</v>
      </c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</row>
    <row r="120" spans="1:43" hidden="1" x14ac:dyDescent="0.3">
      <c r="A120" s="2">
        <v>688</v>
      </c>
      <c r="B120" s="13" t="s">
        <v>131</v>
      </c>
      <c r="C120" s="35">
        <v>13</v>
      </c>
      <c r="D120" s="72">
        <v>87734.399999999994</v>
      </c>
      <c r="E120" s="73">
        <v>0.8805692513051363</v>
      </c>
      <c r="F120" s="71">
        <v>80215.116909099801</v>
      </c>
      <c r="G120" s="71">
        <v>0</v>
      </c>
      <c r="H120" s="71">
        <v>93160.859703438851</v>
      </c>
      <c r="I120" s="71">
        <v>5426.4597034388571</v>
      </c>
      <c r="J120" s="36">
        <v>99633.731100608376</v>
      </c>
      <c r="K120" s="36">
        <v>99633.731100608376</v>
      </c>
      <c r="L120" s="71">
        <v>11899.331100608382</v>
      </c>
      <c r="M120" s="71">
        <v>106106.6024977779</v>
      </c>
      <c r="N120" s="71">
        <v>18372.202497777907</v>
      </c>
      <c r="O120" s="71">
        <v>119052.34529211695</v>
      </c>
      <c r="P120" s="71">
        <v>31317.945292116958</v>
      </c>
      <c r="Q120" s="37" t="s">
        <v>132</v>
      </c>
      <c r="R120" s="37">
        <v>42548</v>
      </c>
      <c r="S120" s="37">
        <v>43800</v>
      </c>
      <c r="T120" s="34" t="str">
        <f t="shared" si="11"/>
        <v xml:space="preserve">3 years, 5 months </v>
      </c>
      <c r="U120" s="74">
        <v>3.4277891854893907</v>
      </c>
      <c r="V120" s="12">
        <v>2.5118206244578608E-2</v>
      </c>
      <c r="W120" s="75">
        <v>9694.5311006083939</v>
      </c>
      <c r="X120" s="36">
        <v>89939.199999999983</v>
      </c>
      <c r="Y120" s="36">
        <f t="shared" si="6"/>
        <v>43.239999999999995</v>
      </c>
      <c r="Z120" s="76">
        <v>1</v>
      </c>
      <c r="AA120" s="12" t="s">
        <v>133</v>
      </c>
      <c r="AB120" s="36">
        <v>9694.5311006083939</v>
      </c>
      <c r="AC120" s="36">
        <v>99633.731100608376</v>
      </c>
      <c r="AD120" s="77">
        <v>47.900832259907872</v>
      </c>
      <c r="AE120" s="78">
        <v>43.24</v>
      </c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</row>
    <row r="121" spans="1:43" hidden="1" x14ac:dyDescent="0.3">
      <c r="A121" s="2">
        <v>687</v>
      </c>
      <c r="B121" s="22" t="s">
        <v>134</v>
      </c>
      <c r="C121" s="35">
        <v>13</v>
      </c>
      <c r="D121" s="72">
        <v>87734.399999999994</v>
      </c>
      <c r="E121" s="73">
        <v>0.8805692513051363</v>
      </c>
      <c r="F121" s="71">
        <v>80215.116909099801</v>
      </c>
      <c r="G121" s="71">
        <v>0</v>
      </c>
      <c r="H121" s="71">
        <v>93160.859703438851</v>
      </c>
      <c r="I121" s="71">
        <v>5426.4597034388571</v>
      </c>
      <c r="J121" s="36">
        <v>99633.731100608376</v>
      </c>
      <c r="K121" s="36">
        <v>99633.731100608376</v>
      </c>
      <c r="L121" s="71">
        <v>11899.331100608382</v>
      </c>
      <c r="M121" s="71">
        <v>106106.6024977779</v>
      </c>
      <c r="N121" s="71">
        <v>18372.202497777907</v>
      </c>
      <c r="O121" s="71">
        <v>119052.34529211695</v>
      </c>
      <c r="P121" s="71">
        <v>31317.945292116958</v>
      </c>
      <c r="Q121" s="37" t="s">
        <v>135</v>
      </c>
      <c r="R121" s="37">
        <v>42541</v>
      </c>
      <c r="S121" s="37">
        <v>43800</v>
      </c>
      <c r="T121" s="34" t="str">
        <f t="shared" si="11"/>
        <v xml:space="preserve">3 years, 5 months </v>
      </c>
      <c r="U121" s="74">
        <v>3.4469541409993156</v>
      </c>
      <c r="V121" s="12">
        <v>2.5118206244578608E-2</v>
      </c>
      <c r="W121" s="75">
        <v>9694.5311006083939</v>
      </c>
      <c r="X121" s="36">
        <v>89939.199999999983</v>
      </c>
      <c r="Y121" s="36">
        <f t="shared" si="6"/>
        <v>43.239999999999995</v>
      </c>
      <c r="Z121" s="76">
        <v>1</v>
      </c>
      <c r="AA121" s="12" t="s">
        <v>136</v>
      </c>
      <c r="AB121" s="36">
        <v>9694.5311006083939</v>
      </c>
      <c r="AC121" s="36">
        <v>99633.731100608376</v>
      </c>
      <c r="AD121" s="77">
        <v>47.900832259907872</v>
      </c>
      <c r="AE121" s="78">
        <v>43.24</v>
      </c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</row>
    <row r="122" spans="1:43" hidden="1" x14ac:dyDescent="0.3">
      <c r="B122" s="22"/>
      <c r="C122" s="35"/>
      <c r="D122" s="72"/>
      <c r="E122" s="73"/>
      <c r="F122" s="71"/>
      <c r="G122" s="71"/>
      <c r="H122" s="71"/>
      <c r="I122" s="71"/>
      <c r="J122" s="36"/>
      <c r="K122" s="36"/>
      <c r="L122" s="71"/>
      <c r="M122" s="71"/>
      <c r="N122" s="71"/>
      <c r="O122" s="71"/>
      <c r="P122" s="71"/>
      <c r="Q122" s="37"/>
      <c r="R122" s="37"/>
      <c r="S122" s="37"/>
      <c r="T122" s="37"/>
      <c r="U122" s="74"/>
      <c r="V122" s="12"/>
      <c r="W122" s="75"/>
      <c r="X122" s="36"/>
      <c r="Y122" s="36">
        <f t="shared" si="6"/>
        <v>0</v>
      </c>
      <c r="Z122" s="76"/>
      <c r="AA122" s="12"/>
      <c r="AB122" s="36"/>
      <c r="AC122" s="38"/>
      <c r="AD122" s="77"/>
      <c r="AE122" s="78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</row>
    <row r="123" spans="1:43" hidden="1" x14ac:dyDescent="0.3">
      <c r="A123" s="2">
        <v>363</v>
      </c>
      <c r="B123" s="22" t="s">
        <v>137</v>
      </c>
      <c r="C123" s="35">
        <v>14</v>
      </c>
      <c r="D123" s="72">
        <v>96116.800000000003</v>
      </c>
      <c r="E123" s="73">
        <v>0.89162677394603418</v>
      </c>
      <c r="F123" s="71">
        <v>86541.330178438846</v>
      </c>
      <c r="G123" s="71">
        <v>0</v>
      </c>
      <c r="H123" s="71">
        <v>100713.3533566386</v>
      </c>
      <c r="I123" s="71">
        <v>4596.5533566386002</v>
      </c>
      <c r="J123" s="36">
        <v>107799.36494573847</v>
      </c>
      <c r="K123" s="36">
        <v>107799.36494573847</v>
      </c>
      <c r="L123" s="71">
        <v>11682.564945738472</v>
      </c>
      <c r="M123" s="71">
        <v>114885.37653483835</v>
      </c>
      <c r="N123" s="71">
        <v>18768.576534838343</v>
      </c>
      <c r="O123" s="71">
        <v>129057.3997130381</v>
      </c>
      <c r="P123" s="71">
        <v>32940.5997130381</v>
      </c>
      <c r="Q123" s="37" t="s">
        <v>138</v>
      </c>
      <c r="R123" s="37">
        <v>42933</v>
      </c>
      <c r="S123" s="37">
        <v>43800</v>
      </c>
      <c r="T123" s="34" t="str">
        <f t="shared" ref="T123:T125" si="12">DATEDIF(R123,S123,"y")&amp;" years, "&amp;DATEDIF(R123,S123,"YM")&amp;" months "</f>
        <v xml:space="preserve">2 years, 4 months </v>
      </c>
      <c r="U123" s="74">
        <v>2.3737166324435317</v>
      </c>
      <c r="V123" s="12">
        <v>2.9639986842077956E-2</v>
      </c>
      <c r="W123" s="75">
        <v>8832.9649457384803</v>
      </c>
      <c r="X123" s="36">
        <v>98966.399999999994</v>
      </c>
      <c r="Y123" s="36">
        <f t="shared" si="6"/>
        <v>47.58</v>
      </c>
      <c r="Z123" s="76">
        <v>1</v>
      </c>
      <c r="AA123" s="12" t="s">
        <v>139</v>
      </c>
      <c r="AB123" s="36">
        <v>8832.9649457384803</v>
      </c>
      <c r="AC123" s="36">
        <v>107799.36494573847</v>
      </c>
      <c r="AD123" s="77">
        <v>51.826617762374269</v>
      </c>
      <c r="AE123" s="78">
        <v>47.58</v>
      </c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</row>
    <row r="124" spans="1:43" hidden="1" x14ac:dyDescent="0.3">
      <c r="A124" s="2">
        <v>384</v>
      </c>
      <c r="B124" s="22" t="s">
        <v>140</v>
      </c>
      <c r="C124" s="35">
        <v>14</v>
      </c>
      <c r="D124" s="72">
        <v>88275.199999999997</v>
      </c>
      <c r="E124" s="73">
        <v>0.81888423038887015</v>
      </c>
      <c r="F124" s="71">
        <v>86541.330178438846</v>
      </c>
      <c r="G124" s="71">
        <v>0</v>
      </c>
      <c r="H124" s="71">
        <v>100713.3533566386</v>
      </c>
      <c r="I124" s="71">
        <v>12438.153356638606</v>
      </c>
      <c r="J124" s="36">
        <v>107799.36494573847</v>
      </c>
      <c r="K124" s="36">
        <v>107799.36494573847</v>
      </c>
      <c r="L124" s="71">
        <v>19524.164945738477</v>
      </c>
      <c r="M124" s="71">
        <v>114885.37653483835</v>
      </c>
      <c r="N124" s="71">
        <v>26610.176534838349</v>
      </c>
      <c r="O124" s="71">
        <v>129057.3997130381</v>
      </c>
      <c r="P124" s="71">
        <v>40782.199713038106</v>
      </c>
      <c r="Q124" s="37" t="s">
        <v>141</v>
      </c>
      <c r="R124" s="37">
        <v>43288</v>
      </c>
      <c r="S124" s="37">
        <v>43800</v>
      </c>
      <c r="T124" s="34" t="str">
        <f t="shared" si="12"/>
        <v xml:space="preserve">1 years, 4 months </v>
      </c>
      <c r="U124" s="74">
        <v>1.4017796030116358</v>
      </c>
      <c r="V124" s="12">
        <v>2.9639986842077956E-2</v>
      </c>
      <c r="W124" s="75">
        <v>16903.364945738489</v>
      </c>
      <c r="X124" s="36">
        <v>90895.999999999985</v>
      </c>
      <c r="Y124" s="36">
        <f t="shared" si="6"/>
        <v>43.699999999999996</v>
      </c>
      <c r="Z124" s="76">
        <v>0.5</v>
      </c>
      <c r="AA124" s="12" t="s">
        <v>139</v>
      </c>
      <c r="AB124" s="36">
        <v>8451.6824728692445</v>
      </c>
      <c r="AC124" s="36">
        <v>99347.68247286923</v>
      </c>
      <c r="AD124" s="77">
        <v>47.763308881187129</v>
      </c>
      <c r="AE124" s="78">
        <v>43.7</v>
      </c>
      <c r="AF124" s="12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</row>
    <row r="125" spans="1:43" hidden="1" x14ac:dyDescent="0.3">
      <c r="A125" s="2">
        <v>461</v>
      </c>
      <c r="B125" s="13" t="s">
        <v>142</v>
      </c>
      <c r="C125" s="35">
        <v>14</v>
      </c>
      <c r="D125" s="72">
        <v>96116.800000000003</v>
      </c>
      <c r="E125" s="73">
        <v>0.89162677394603418</v>
      </c>
      <c r="F125" s="71">
        <v>86541.330178438846</v>
      </c>
      <c r="G125" s="71">
        <v>0</v>
      </c>
      <c r="H125" s="71">
        <v>100713.3533566386</v>
      </c>
      <c r="I125" s="71">
        <v>4596.5533566386002</v>
      </c>
      <c r="J125" s="36">
        <v>107799.36494573847</v>
      </c>
      <c r="K125" s="36">
        <v>107799.36494573847</v>
      </c>
      <c r="L125" s="71">
        <v>11682.564945738472</v>
      </c>
      <c r="M125" s="71">
        <v>114885.37653483835</v>
      </c>
      <c r="N125" s="71">
        <v>18768.576534838343</v>
      </c>
      <c r="O125" s="71">
        <v>129057.3997130381</v>
      </c>
      <c r="P125" s="71">
        <v>32940.5997130381</v>
      </c>
      <c r="Q125" s="37" t="s">
        <v>143</v>
      </c>
      <c r="R125" s="37">
        <v>42798</v>
      </c>
      <c r="S125" s="37">
        <v>43800</v>
      </c>
      <c r="T125" s="34" t="str">
        <f t="shared" si="12"/>
        <v xml:space="preserve">2 years, 8 months </v>
      </c>
      <c r="U125" s="74">
        <v>2.7433264887063653</v>
      </c>
      <c r="V125" s="12">
        <v>2.9639986842077956E-2</v>
      </c>
      <c r="W125" s="75">
        <v>8832.9649457384803</v>
      </c>
      <c r="X125" s="36">
        <v>98966.399999999994</v>
      </c>
      <c r="Y125" s="36">
        <f t="shared" si="6"/>
        <v>47.58</v>
      </c>
      <c r="Z125" s="76">
        <v>1</v>
      </c>
      <c r="AA125" s="12" t="s">
        <v>139</v>
      </c>
      <c r="AB125" s="36">
        <v>8832.9649457384803</v>
      </c>
      <c r="AC125" s="36">
        <v>107799.36494573847</v>
      </c>
      <c r="AD125" s="77">
        <v>51.826617762374269</v>
      </c>
      <c r="AE125" s="78">
        <v>47.58</v>
      </c>
      <c r="AF125" s="12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</row>
    <row r="126" spans="1:43" hidden="1" x14ac:dyDescent="0.3">
      <c r="B126" s="13"/>
      <c r="C126" s="35"/>
      <c r="D126" s="72"/>
      <c r="E126" s="73"/>
      <c r="F126" s="71"/>
      <c r="G126" s="71"/>
      <c r="H126" s="71"/>
      <c r="I126" s="71"/>
      <c r="J126" s="36"/>
      <c r="K126" s="36"/>
      <c r="L126" s="71"/>
      <c r="M126" s="71"/>
      <c r="N126" s="71"/>
      <c r="O126" s="71"/>
      <c r="P126" s="71"/>
      <c r="Q126" s="37"/>
      <c r="R126" s="37"/>
      <c r="S126" s="37"/>
      <c r="T126" s="37"/>
      <c r="U126" s="74"/>
      <c r="V126" s="12"/>
      <c r="W126" s="75"/>
      <c r="X126" s="36"/>
      <c r="Y126" s="36">
        <f t="shared" si="6"/>
        <v>0</v>
      </c>
      <c r="Z126" s="76"/>
      <c r="AA126" s="12"/>
      <c r="AB126" s="36"/>
      <c r="AC126" s="38"/>
      <c r="AD126" s="77"/>
      <c r="AE126" s="78"/>
      <c r="AF126" s="12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</row>
    <row r="127" spans="1:43" hidden="1" x14ac:dyDescent="0.3">
      <c r="A127" s="2">
        <v>701</v>
      </c>
      <c r="B127" s="13" t="s">
        <v>144</v>
      </c>
      <c r="C127" s="35">
        <v>16</v>
      </c>
      <c r="D127" s="72">
        <v>101899.2</v>
      </c>
      <c r="E127" s="73">
        <v>0.81654872545074841</v>
      </c>
      <c r="F127" s="71">
        <v>99609.415708904824</v>
      </c>
      <c r="G127" s="71">
        <v>0</v>
      </c>
      <c r="H127" s="71">
        <v>116398.17382304247</v>
      </c>
      <c r="I127" s="71">
        <v>14498.97382304247</v>
      </c>
      <c r="J127" s="36">
        <v>124792.5528801113</v>
      </c>
      <c r="K127" s="36">
        <v>124792.5528801113</v>
      </c>
      <c r="L127" s="71">
        <v>22893.352880111299</v>
      </c>
      <c r="M127" s="71">
        <v>133186.93193718011</v>
      </c>
      <c r="N127" s="71">
        <v>31287.731937180113</v>
      </c>
      <c r="O127" s="71">
        <v>149975.69005131777</v>
      </c>
      <c r="P127" s="71">
        <v>48076.490051317771</v>
      </c>
      <c r="Q127" s="37" t="s">
        <v>145</v>
      </c>
      <c r="R127" s="37">
        <v>43280</v>
      </c>
      <c r="S127" s="37">
        <v>43800</v>
      </c>
      <c r="T127" s="34" t="str">
        <f>DATEDIF(R127,S127,"y")&amp;" years, "&amp;DATEDIF(R127,S127,"YM")&amp;" months "</f>
        <v xml:space="preserve">1 years, 5 months </v>
      </c>
      <c r="U127" s="74">
        <v>1.4236824093086926</v>
      </c>
      <c r="V127" s="12">
        <v>3.9318638487722046E-2</v>
      </c>
      <c r="W127" s="75">
        <v>18878.952880111305</v>
      </c>
      <c r="X127" s="36">
        <v>105913.59999999999</v>
      </c>
      <c r="Y127" s="36">
        <f t="shared" si="6"/>
        <v>50.919999999999995</v>
      </c>
      <c r="Z127" s="76">
        <v>0.5</v>
      </c>
      <c r="AA127" s="12" t="s">
        <v>146</v>
      </c>
      <c r="AB127" s="36">
        <v>9439.4764400556523</v>
      </c>
      <c r="AC127" s="36">
        <v>115353.07644005565</v>
      </c>
      <c r="AD127" s="77">
        <v>55.458209826949833</v>
      </c>
      <c r="AE127" s="78">
        <v>50.92</v>
      </c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</row>
    <row r="128" spans="1:43" hidden="1" x14ac:dyDescent="0.3">
      <c r="B128" s="22"/>
      <c r="C128" s="40"/>
      <c r="D128" s="72"/>
      <c r="E128" s="73"/>
      <c r="F128" s="71"/>
      <c r="G128" s="71"/>
      <c r="H128" s="71"/>
      <c r="I128" s="71"/>
      <c r="J128" s="36"/>
      <c r="K128" s="36"/>
      <c r="L128" s="71"/>
      <c r="M128" s="71"/>
      <c r="N128" s="71"/>
      <c r="O128" s="71"/>
      <c r="P128" s="71"/>
      <c r="Q128" s="37"/>
      <c r="R128" s="37"/>
      <c r="S128" s="37"/>
      <c r="T128" s="37"/>
      <c r="U128" s="74"/>
      <c r="V128" s="12"/>
      <c r="W128" s="75"/>
      <c r="X128" s="36"/>
      <c r="Y128" s="36">
        <f t="shared" si="6"/>
        <v>0</v>
      </c>
      <c r="Z128" s="76"/>
      <c r="AA128" s="12"/>
      <c r="AB128" s="36"/>
      <c r="AC128" s="38"/>
      <c r="AD128" s="77"/>
      <c r="AE128" s="78"/>
      <c r="AF128" s="12"/>
    </row>
    <row r="129" spans="1:32" hidden="1" x14ac:dyDescent="0.3">
      <c r="B129" s="86" t="s">
        <v>147</v>
      </c>
      <c r="C129" s="42"/>
      <c r="D129" s="87"/>
      <c r="E129" s="88"/>
      <c r="F129" s="89"/>
      <c r="G129" s="89"/>
      <c r="H129" s="89"/>
      <c r="I129" s="89"/>
      <c r="J129" s="90"/>
      <c r="K129" s="90"/>
      <c r="L129" s="89"/>
      <c r="M129" s="89"/>
      <c r="N129" s="89"/>
      <c r="O129" s="89"/>
      <c r="P129" s="89"/>
      <c r="Q129" s="41"/>
      <c r="R129" s="41"/>
      <c r="S129" s="41"/>
      <c r="T129" s="41"/>
      <c r="U129" s="91"/>
      <c r="V129" s="85"/>
      <c r="W129" s="92"/>
      <c r="X129" s="90"/>
      <c r="Y129" s="36">
        <f t="shared" si="6"/>
        <v>0</v>
      </c>
      <c r="Z129" s="93"/>
      <c r="AA129" s="85"/>
      <c r="AB129" s="90"/>
      <c r="AC129" s="28"/>
      <c r="AD129" s="77"/>
      <c r="AE129" s="94"/>
      <c r="AF129" s="85"/>
    </row>
    <row r="130" spans="1:32" hidden="1" x14ac:dyDescent="0.3">
      <c r="A130" s="2">
        <v>387</v>
      </c>
      <c r="B130" s="86" t="s">
        <v>148</v>
      </c>
      <c r="C130" s="42"/>
      <c r="D130" s="87"/>
      <c r="E130" s="88"/>
      <c r="F130" s="89"/>
      <c r="G130" s="89"/>
      <c r="H130" s="89"/>
      <c r="I130" s="89"/>
      <c r="J130" s="90"/>
      <c r="K130" s="90">
        <v>203606</v>
      </c>
      <c r="L130" s="89"/>
      <c r="M130" s="89"/>
      <c r="N130" s="89"/>
      <c r="O130" s="89"/>
      <c r="P130" s="89"/>
      <c r="Q130" s="41">
        <v>43178</v>
      </c>
      <c r="R130" s="41">
        <v>43178</v>
      </c>
      <c r="S130" s="37">
        <v>43800</v>
      </c>
      <c r="T130" s="34" t="str">
        <f>DATEDIF(R130,S130,"y")&amp;" years, "&amp;DATEDIF(R130,S130,"YM")&amp;" months "</f>
        <v xml:space="preserve">1 years, 8 months </v>
      </c>
      <c r="U130" s="91"/>
      <c r="V130" s="85"/>
      <c r="W130" s="92">
        <v>38142</v>
      </c>
      <c r="X130" s="90">
        <v>165464</v>
      </c>
      <c r="Y130" s="36">
        <f t="shared" si="6"/>
        <v>79.55</v>
      </c>
      <c r="Z130" s="93">
        <v>0.33</v>
      </c>
      <c r="AA130" s="85"/>
      <c r="AB130" s="90">
        <v>12586.86</v>
      </c>
      <c r="AC130" s="90">
        <v>178050.86</v>
      </c>
      <c r="AD130" s="77">
        <v>85.60137499999999</v>
      </c>
      <c r="AE130" s="94">
        <v>79.55</v>
      </c>
      <c r="AF130" s="85"/>
    </row>
    <row r="131" spans="1:32" hidden="1" x14ac:dyDescent="0.3">
      <c r="A131" s="2">
        <v>670</v>
      </c>
      <c r="B131" s="86" t="s">
        <v>149</v>
      </c>
      <c r="C131" s="42"/>
      <c r="D131" s="87"/>
      <c r="E131" s="88"/>
      <c r="F131" s="89"/>
      <c r="G131" s="89"/>
      <c r="H131" s="89"/>
      <c r="I131" s="89"/>
      <c r="J131" s="90"/>
      <c r="K131" s="90">
        <v>176077</v>
      </c>
      <c r="L131" s="89"/>
      <c r="M131" s="89"/>
      <c r="N131" s="89"/>
      <c r="O131" s="89"/>
      <c r="P131" s="89"/>
      <c r="Q131" s="41"/>
      <c r="R131" s="41">
        <v>41512</v>
      </c>
      <c r="S131" s="37">
        <v>43800</v>
      </c>
      <c r="T131" s="34" t="str">
        <f>DATEDIF(R131,S131,"y")&amp;" years, "&amp;DATEDIF(R131,S131,"YM")&amp;" months "</f>
        <v xml:space="preserve">6 years, 3 months </v>
      </c>
      <c r="U131" s="91"/>
      <c r="V131" s="85"/>
      <c r="W131" s="92">
        <v>7846.6000000000058</v>
      </c>
      <c r="X131" s="90">
        <v>168230.39999999999</v>
      </c>
      <c r="Y131" s="36">
        <f t="shared" si="6"/>
        <v>80.88</v>
      </c>
      <c r="Z131" s="93">
        <v>1</v>
      </c>
      <c r="AA131" s="85"/>
      <c r="AB131" s="90">
        <v>7846.6000000000058</v>
      </c>
      <c r="AC131" s="90">
        <v>176077</v>
      </c>
      <c r="AD131" s="77">
        <v>84.652403846153845</v>
      </c>
      <c r="AE131" s="94">
        <v>80.88</v>
      </c>
      <c r="AF131" s="85"/>
    </row>
  </sheetData>
  <sortState ref="A25:AQ61">
    <sortCondition ref="C25:C61"/>
  </sortState>
  <mergeCells count="1">
    <mergeCell ref="A7:B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workbookViewId="0">
      <selection activeCell="L16" sqref="L16"/>
    </sheetView>
  </sheetViews>
  <sheetFormatPr defaultColWidth="9.109375" defaultRowHeight="13.8" x14ac:dyDescent="0.3"/>
  <cols>
    <col min="1" max="1" width="9.6640625" style="5" customWidth="1"/>
    <col min="2" max="2" width="17.6640625" style="5" customWidth="1"/>
    <col min="3" max="3" width="6.6640625" style="4" customWidth="1"/>
    <col min="4" max="7" width="9.6640625" style="5" customWidth="1"/>
    <col min="8" max="8" width="8.6640625" style="5" customWidth="1"/>
    <col min="9" max="9" width="11.6640625" style="5" customWidth="1"/>
    <col min="10" max="10" width="12.44140625" style="5" customWidth="1"/>
    <col min="11" max="11" width="10.6640625" style="5" customWidth="1"/>
    <col min="12" max="16384" width="9.109375" style="5"/>
  </cols>
  <sheetData>
    <row r="1" spans="1:6" x14ac:dyDescent="0.3">
      <c r="A1" s="104" t="s">
        <v>27</v>
      </c>
      <c r="B1" s="104"/>
      <c r="D1" s="104"/>
      <c r="E1" s="104"/>
      <c r="F1" s="104"/>
    </row>
    <row r="2" spans="1:6" x14ac:dyDescent="0.3">
      <c r="A2" s="104" t="s">
        <v>28</v>
      </c>
      <c r="B2" s="104"/>
      <c r="D2" s="104"/>
      <c r="E2" s="104"/>
      <c r="F2" s="104"/>
    </row>
    <row r="3" spans="1:6" x14ac:dyDescent="0.3">
      <c r="A3" s="104" t="s">
        <v>29</v>
      </c>
      <c r="B3" s="104"/>
      <c r="D3" s="104"/>
      <c r="E3" s="104"/>
      <c r="F3" s="104"/>
    </row>
    <row r="4" spans="1:6" x14ac:dyDescent="0.3">
      <c r="A4" s="104" t="s">
        <v>30</v>
      </c>
      <c r="B4" s="104"/>
      <c r="D4" s="104"/>
      <c r="E4" s="104"/>
      <c r="F4" s="104"/>
    </row>
    <row r="5" spans="1:6" x14ac:dyDescent="0.3">
      <c r="A5" s="104" t="s">
        <v>31</v>
      </c>
      <c r="B5" s="104"/>
      <c r="D5" s="104"/>
      <c r="E5" s="104"/>
      <c r="F5" s="104"/>
    </row>
    <row r="7" spans="1:6" ht="27" customHeight="1" x14ac:dyDescent="0.3">
      <c r="A7" s="140" t="s">
        <v>193</v>
      </c>
      <c r="B7" s="139"/>
    </row>
    <row r="8" spans="1:6" x14ac:dyDescent="0.3">
      <c r="A8" s="105" t="s">
        <v>1</v>
      </c>
      <c r="B8" s="106" t="s">
        <v>0</v>
      </c>
    </row>
    <row r="9" spans="1:6" x14ac:dyDescent="0.3">
      <c r="A9" s="4">
        <v>5</v>
      </c>
      <c r="B9" s="107">
        <v>42252</v>
      </c>
    </row>
    <row r="10" spans="1:6" x14ac:dyDescent="0.3">
      <c r="A10" s="4">
        <v>6</v>
      </c>
      <c r="B10" s="107">
        <v>48652</v>
      </c>
    </row>
    <row r="11" spans="1:6" x14ac:dyDescent="0.3">
      <c r="A11" s="4">
        <v>7</v>
      </c>
      <c r="B11" s="107">
        <v>55273</v>
      </c>
    </row>
    <row r="12" spans="1:6" x14ac:dyDescent="0.3">
      <c r="A12" s="4">
        <v>8</v>
      </c>
      <c r="B12" s="107">
        <v>62115</v>
      </c>
    </row>
    <row r="13" spans="1:6" x14ac:dyDescent="0.3">
      <c r="A13" s="4">
        <v>9</v>
      </c>
      <c r="B13" s="107">
        <v>69178</v>
      </c>
    </row>
    <row r="14" spans="1:6" x14ac:dyDescent="0.3">
      <c r="A14" s="4">
        <v>10</v>
      </c>
      <c r="B14" s="107">
        <v>79461</v>
      </c>
    </row>
    <row r="15" spans="1:6" x14ac:dyDescent="0.3">
      <c r="A15" s="4">
        <v>10.5</v>
      </c>
      <c r="B15" s="107">
        <v>80284</v>
      </c>
    </row>
    <row r="16" spans="1:6" x14ac:dyDescent="0.3">
      <c r="A16" s="4">
        <v>11</v>
      </c>
      <c r="B16" s="107">
        <v>83964</v>
      </c>
    </row>
    <row r="17" spans="1:11" x14ac:dyDescent="0.3">
      <c r="A17" s="4">
        <v>12</v>
      </c>
      <c r="B17" s="107">
        <v>91689</v>
      </c>
    </row>
    <row r="18" spans="1:11" x14ac:dyDescent="0.3">
      <c r="A18" s="4">
        <v>13</v>
      </c>
      <c r="B18" s="107">
        <v>99634</v>
      </c>
    </row>
    <row r="19" spans="1:11" x14ac:dyDescent="0.3">
      <c r="A19" s="4">
        <v>14</v>
      </c>
      <c r="B19" s="107">
        <v>107799</v>
      </c>
    </row>
    <row r="20" spans="1:11" x14ac:dyDescent="0.3">
      <c r="A20" s="4">
        <v>15</v>
      </c>
      <c r="B20" s="107">
        <v>116186</v>
      </c>
    </row>
    <row r="21" spans="1:11" x14ac:dyDescent="0.3">
      <c r="A21" s="4">
        <v>16</v>
      </c>
      <c r="B21" s="107">
        <v>124793</v>
      </c>
    </row>
    <row r="24" spans="1:11" s="12" customFormat="1" ht="45" customHeight="1" thickBot="1" x14ac:dyDescent="0.35">
      <c r="A24" s="128" t="s">
        <v>26</v>
      </c>
      <c r="B24" s="10" t="s">
        <v>3</v>
      </c>
      <c r="C24" s="126" t="s">
        <v>1</v>
      </c>
      <c r="D24" s="127">
        <v>44013</v>
      </c>
      <c r="E24" s="126" t="s">
        <v>2</v>
      </c>
      <c r="F24" s="128" t="s">
        <v>185</v>
      </c>
      <c r="G24" s="129" t="s">
        <v>186</v>
      </c>
      <c r="H24" s="130"/>
      <c r="I24" s="131" t="s">
        <v>190</v>
      </c>
      <c r="J24" s="11" t="s">
        <v>187</v>
      </c>
      <c r="K24" s="11" t="s">
        <v>25</v>
      </c>
    </row>
    <row r="25" spans="1:11" ht="13.5" customHeight="1" x14ac:dyDescent="0.3">
      <c r="A25" s="4">
        <v>377</v>
      </c>
      <c r="B25" s="113" t="s">
        <v>166</v>
      </c>
      <c r="C25" s="125">
        <v>13</v>
      </c>
      <c r="D25" s="120">
        <v>43.24</v>
      </c>
      <c r="E25" s="121">
        <v>47.9</v>
      </c>
      <c r="F25" s="122">
        <f t="shared" ref="F25:F52" si="0">SUM(E25-D25)</f>
        <v>4.6599999999999966</v>
      </c>
      <c r="G25" s="119">
        <f t="shared" ref="G25:G52" si="1">I25-D25</f>
        <v>4.6699999999999946</v>
      </c>
      <c r="H25" s="134">
        <f t="shared" ref="H25:H26" si="2">G25/F25</f>
        <v>1.0021459227467806</v>
      </c>
      <c r="I25" s="119">
        <v>47.91</v>
      </c>
      <c r="J25" s="116">
        <v>99652.800000000003</v>
      </c>
      <c r="K25" s="109">
        <f t="shared" ref="K25:K52" si="3">((I25-D25)/D25)</f>
        <v>0.10800185013876028</v>
      </c>
    </row>
    <row r="26" spans="1:11" ht="13.5" customHeight="1" x14ac:dyDescent="0.3">
      <c r="A26" s="4">
        <v>384</v>
      </c>
      <c r="B26" s="113" t="s">
        <v>170</v>
      </c>
      <c r="C26" s="125">
        <v>14</v>
      </c>
      <c r="D26" s="120">
        <v>47.76</v>
      </c>
      <c r="E26" s="121">
        <v>51.83</v>
      </c>
      <c r="F26" s="122">
        <f t="shared" si="0"/>
        <v>4.07</v>
      </c>
      <c r="G26" s="119">
        <f t="shared" si="1"/>
        <v>4.0800000000000054</v>
      </c>
      <c r="H26" s="134">
        <f t="shared" si="2"/>
        <v>1.0024570024570036</v>
      </c>
      <c r="I26" s="119">
        <v>51.84</v>
      </c>
      <c r="J26" s="116">
        <v>107827.2</v>
      </c>
      <c r="K26" s="109">
        <f t="shared" si="3"/>
        <v>8.542713567839208E-2</v>
      </c>
    </row>
    <row r="27" spans="1:11" ht="13.5" customHeight="1" x14ac:dyDescent="0.3">
      <c r="A27" s="4">
        <v>387</v>
      </c>
      <c r="B27" s="113" t="s">
        <v>155</v>
      </c>
      <c r="C27" s="125"/>
      <c r="D27" s="121">
        <v>85.6</v>
      </c>
      <c r="E27" s="121"/>
      <c r="F27" s="122"/>
      <c r="G27" s="119"/>
      <c r="H27" s="23"/>
      <c r="I27" s="119">
        <v>91.75</v>
      </c>
      <c r="J27" s="118">
        <v>190840</v>
      </c>
      <c r="K27" s="109">
        <f t="shared" si="3"/>
        <v>7.1845794392523435E-2</v>
      </c>
    </row>
    <row r="28" spans="1:11" ht="13.5" customHeight="1" x14ac:dyDescent="0.3">
      <c r="A28" s="4">
        <v>457</v>
      </c>
      <c r="B28" s="113" t="s">
        <v>181</v>
      </c>
      <c r="C28" s="125">
        <v>9</v>
      </c>
      <c r="D28" s="120">
        <v>29.64</v>
      </c>
      <c r="E28" s="121">
        <v>33.26</v>
      </c>
      <c r="F28" s="122">
        <f t="shared" si="0"/>
        <v>3.6199999999999974</v>
      </c>
      <c r="G28" s="119">
        <f t="shared" si="1"/>
        <v>1.8200000000000003</v>
      </c>
      <c r="H28" s="134">
        <f t="shared" ref="H28:H52" si="4">G28/F28</f>
        <v>0.5027624309392269</v>
      </c>
      <c r="I28" s="119">
        <v>31.46</v>
      </c>
      <c r="J28" s="116">
        <v>65436.800000000003</v>
      </c>
      <c r="K28" s="109">
        <f t="shared" si="3"/>
        <v>6.1403508771929835E-2</v>
      </c>
    </row>
    <row r="29" spans="1:11" ht="13.5" customHeight="1" x14ac:dyDescent="0.3">
      <c r="A29" s="4">
        <v>571</v>
      </c>
      <c r="B29" s="113" t="s">
        <v>179</v>
      </c>
      <c r="C29" s="125">
        <v>12</v>
      </c>
      <c r="D29" s="120">
        <v>40.119999999999997</v>
      </c>
      <c r="E29" s="121">
        <v>44.08</v>
      </c>
      <c r="F29" s="122">
        <f t="shared" si="0"/>
        <v>3.9600000000000009</v>
      </c>
      <c r="G29" s="119">
        <f t="shared" si="1"/>
        <v>1.9600000000000009</v>
      </c>
      <c r="H29" s="134">
        <f t="shared" si="4"/>
        <v>0.49494949494949508</v>
      </c>
      <c r="I29" s="119">
        <v>42.08</v>
      </c>
      <c r="J29" s="116">
        <v>87526.399999999994</v>
      </c>
      <c r="K29" s="109">
        <f t="shared" si="3"/>
        <v>4.885343968095715E-2</v>
      </c>
    </row>
    <row r="30" spans="1:11" ht="13.5" customHeight="1" x14ac:dyDescent="0.3">
      <c r="A30" s="4">
        <v>616</v>
      </c>
      <c r="B30" s="113" t="s">
        <v>169</v>
      </c>
      <c r="C30" s="125">
        <v>9</v>
      </c>
      <c r="D30" s="120">
        <v>30.95</v>
      </c>
      <c r="E30" s="121">
        <v>33.26</v>
      </c>
      <c r="F30" s="122">
        <f t="shared" si="0"/>
        <v>2.3099999999999987</v>
      </c>
      <c r="G30" s="119">
        <f t="shared" si="1"/>
        <v>2.3200000000000038</v>
      </c>
      <c r="H30" s="134">
        <f t="shared" si="4"/>
        <v>1.0043290043290065</v>
      </c>
      <c r="I30" s="119">
        <v>33.270000000000003</v>
      </c>
      <c r="J30" s="116">
        <v>69201.600000000006</v>
      </c>
      <c r="K30" s="109">
        <f t="shared" si="3"/>
        <v>7.4959612277867654E-2</v>
      </c>
    </row>
    <row r="31" spans="1:11" ht="13.5" customHeight="1" x14ac:dyDescent="0.3">
      <c r="A31" s="4">
        <v>657</v>
      </c>
      <c r="B31" s="113" t="s">
        <v>182</v>
      </c>
      <c r="C31" s="125">
        <v>9</v>
      </c>
      <c r="D31" s="120">
        <v>30.95</v>
      </c>
      <c r="E31" s="121">
        <v>33.26</v>
      </c>
      <c r="F31" s="122">
        <f t="shared" si="0"/>
        <v>2.3099999999999987</v>
      </c>
      <c r="G31" s="119">
        <f t="shared" si="1"/>
        <v>2.3200000000000038</v>
      </c>
      <c r="H31" s="134">
        <f t="shared" si="4"/>
        <v>1.0043290043290065</v>
      </c>
      <c r="I31" s="119">
        <v>33.270000000000003</v>
      </c>
      <c r="J31" s="116">
        <v>69201.600000000006</v>
      </c>
      <c r="K31" s="109">
        <f t="shared" si="3"/>
        <v>7.4959612277867654E-2</v>
      </c>
    </row>
    <row r="32" spans="1:11" ht="13.5" customHeight="1" x14ac:dyDescent="0.3">
      <c r="A32" s="4">
        <v>659</v>
      </c>
      <c r="B32" s="113" t="s">
        <v>171</v>
      </c>
      <c r="C32" s="125">
        <v>9</v>
      </c>
      <c r="D32" s="120">
        <v>30.55</v>
      </c>
      <c r="E32" s="121">
        <v>33.26</v>
      </c>
      <c r="F32" s="122">
        <f t="shared" si="0"/>
        <v>2.7099999999999973</v>
      </c>
      <c r="G32" s="119">
        <f t="shared" si="1"/>
        <v>2.7200000000000024</v>
      </c>
      <c r="H32" s="134">
        <f t="shared" si="4"/>
        <v>1.003690036900371</v>
      </c>
      <c r="I32" s="119">
        <v>33.270000000000003</v>
      </c>
      <c r="J32" s="116">
        <v>69201.600000000006</v>
      </c>
      <c r="K32" s="109">
        <f t="shared" si="3"/>
        <v>8.9034369885433798E-2</v>
      </c>
    </row>
    <row r="33" spans="1:11" ht="13.5" customHeight="1" x14ac:dyDescent="0.3">
      <c r="A33" s="4">
        <v>664</v>
      </c>
      <c r="B33" s="113" t="s">
        <v>158</v>
      </c>
      <c r="C33" s="125">
        <v>9</v>
      </c>
      <c r="D33" s="120">
        <v>29.2</v>
      </c>
      <c r="E33" s="121">
        <v>33.26</v>
      </c>
      <c r="F33" s="122">
        <f t="shared" si="0"/>
        <v>4.0599999999999987</v>
      </c>
      <c r="G33" s="119">
        <f t="shared" si="1"/>
        <v>2.0300000000000011</v>
      </c>
      <c r="H33" s="134">
        <f t="shared" si="4"/>
        <v>0.50000000000000044</v>
      </c>
      <c r="I33" s="119">
        <v>31.23</v>
      </c>
      <c r="J33" s="116">
        <v>64958.400000000001</v>
      </c>
      <c r="K33" s="109">
        <f t="shared" si="3"/>
        <v>6.9520547945205527E-2</v>
      </c>
    </row>
    <row r="34" spans="1:11" ht="13.5" customHeight="1" x14ac:dyDescent="0.3">
      <c r="A34" s="4">
        <v>679</v>
      </c>
      <c r="B34" s="113" t="s">
        <v>183</v>
      </c>
      <c r="C34" s="125">
        <v>9</v>
      </c>
      <c r="D34" s="120">
        <v>27.85</v>
      </c>
      <c r="E34" s="121">
        <v>33.26</v>
      </c>
      <c r="F34" s="122">
        <f t="shared" si="0"/>
        <v>5.4099999999999966</v>
      </c>
      <c r="G34" s="119">
        <f t="shared" si="1"/>
        <v>2.7099999999999973</v>
      </c>
      <c r="H34" s="134">
        <f t="shared" si="4"/>
        <v>0.50092421441774471</v>
      </c>
      <c r="I34" s="119">
        <v>30.56</v>
      </c>
      <c r="J34" s="116">
        <v>63564.800000000003</v>
      </c>
      <c r="K34" s="109">
        <f t="shared" si="3"/>
        <v>9.730700179533204E-2</v>
      </c>
    </row>
    <row r="35" spans="1:11" ht="13.5" customHeight="1" x14ac:dyDescent="0.3">
      <c r="A35" s="4">
        <v>691</v>
      </c>
      <c r="B35" s="113" t="s">
        <v>165</v>
      </c>
      <c r="C35" s="125">
        <v>8</v>
      </c>
      <c r="D35" s="120">
        <v>24.39</v>
      </c>
      <c r="E35" s="121">
        <v>29.86</v>
      </c>
      <c r="F35" s="122">
        <f t="shared" si="0"/>
        <v>5.4699999999999989</v>
      </c>
      <c r="G35" s="119">
        <f t="shared" si="1"/>
        <v>1.370000000000001</v>
      </c>
      <c r="H35" s="134">
        <f t="shared" si="4"/>
        <v>0.25045703839122507</v>
      </c>
      <c r="I35" s="119">
        <v>25.76</v>
      </c>
      <c r="J35" s="116">
        <v>53580.800000000003</v>
      </c>
      <c r="K35" s="109">
        <f t="shared" si="3"/>
        <v>5.6170561705617093E-2</v>
      </c>
    </row>
    <row r="36" spans="1:11" ht="13.5" customHeight="1" x14ac:dyDescent="0.3">
      <c r="A36" s="4">
        <v>699</v>
      </c>
      <c r="B36" s="113" t="s">
        <v>173</v>
      </c>
      <c r="C36" s="125">
        <v>10</v>
      </c>
      <c r="D36" s="120">
        <v>33.31</v>
      </c>
      <c r="E36" s="121">
        <v>36.76</v>
      </c>
      <c r="F36" s="122">
        <f t="shared" si="0"/>
        <v>3.4499999999999957</v>
      </c>
      <c r="G36" s="119">
        <f t="shared" si="1"/>
        <v>3.4600000000000009</v>
      </c>
      <c r="H36" s="134">
        <f t="shared" si="4"/>
        <v>1.0028985507246391</v>
      </c>
      <c r="I36" s="119">
        <v>36.770000000000003</v>
      </c>
      <c r="J36" s="116">
        <v>76481.600000000006</v>
      </c>
      <c r="K36" s="109">
        <f t="shared" si="3"/>
        <v>0.10387271089762835</v>
      </c>
    </row>
    <row r="37" spans="1:11" ht="13.5" customHeight="1" x14ac:dyDescent="0.3">
      <c r="A37" s="4">
        <v>700</v>
      </c>
      <c r="B37" s="113" t="s">
        <v>155</v>
      </c>
      <c r="C37" s="125">
        <v>7</v>
      </c>
      <c r="D37" s="120">
        <v>24.17</v>
      </c>
      <c r="E37" s="121">
        <v>26.57</v>
      </c>
      <c r="F37" s="122">
        <f t="shared" si="0"/>
        <v>2.3999999999999986</v>
      </c>
      <c r="G37" s="119">
        <f t="shared" si="1"/>
        <v>2.4099999999999966</v>
      </c>
      <c r="H37" s="134">
        <f t="shared" si="4"/>
        <v>1.0041666666666658</v>
      </c>
      <c r="I37" s="119">
        <v>26.58</v>
      </c>
      <c r="J37" s="116">
        <v>55286.400000000001</v>
      </c>
      <c r="K37" s="109">
        <f t="shared" si="3"/>
        <v>9.9710384774513716E-2</v>
      </c>
    </row>
    <row r="38" spans="1:11" ht="13.5" customHeight="1" x14ac:dyDescent="0.3">
      <c r="A38" s="4">
        <v>701</v>
      </c>
      <c r="B38" s="113" t="s">
        <v>155</v>
      </c>
      <c r="C38" s="125">
        <v>6</v>
      </c>
      <c r="D38" s="120">
        <v>21.83</v>
      </c>
      <c r="E38" s="121">
        <v>23.39</v>
      </c>
      <c r="F38" s="122">
        <f t="shared" si="0"/>
        <v>1.5600000000000023</v>
      </c>
      <c r="G38" s="119">
        <f t="shared" si="1"/>
        <v>1.5700000000000003</v>
      </c>
      <c r="H38" s="134">
        <f t="shared" si="4"/>
        <v>1.0064102564102551</v>
      </c>
      <c r="I38" s="119">
        <v>23.4</v>
      </c>
      <c r="J38" s="118">
        <v>48672</v>
      </c>
      <c r="K38" s="109">
        <f t="shared" si="3"/>
        <v>7.1919377004122792E-2</v>
      </c>
    </row>
    <row r="39" spans="1:11" ht="13.5" customHeight="1" x14ac:dyDescent="0.3">
      <c r="A39" s="4">
        <v>704</v>
      </c>
      <c r="B39" s="113" t="s">
        <v>169</v>
      </c>
      <c r="C39" s="125">
        <v>16</v>
      </c>
      <c r="D39" s="120">
        <v>55.46</v>
      </c>
      <c r="E39" s="121">
        <v>60</v>
      </c>
      <c r="F39" s="122">
        <f t="shared" si="0"/>
        <v>4.5399999999999991</v>
      </c>
      <c r="G39" s="119">
        <f t="shared" si="1"/>
        <v>4.5399999999999991</v>
      </c>
      <c r="H39" s="134">
        <f t="shared" si="4"/>
        <v>1</v>
      </c>
      <c r="I39" s="119">
        <v>60</v>
      </c>
      <c r="J39" s="118">
        <v>124800</v>
      </c>
      <c r="K39" s="109">
        <f t="shared" si="3"/>
        <v>8.186080057699241E-2</v>
      </c>
    </row>
    <row r="40" spans="1:11" ht="13.5" customHeight="1" x14ac:dyDescent="0.3">
      <c r="A40" s="4">
        <v>706</v>
      </c>
      <c r="B40" s="113" t="s">
        <v>160</v>
      </c>
      <c r="C40" s="125">
        <v>10</v>
      </c>
      <c r="D40" s="120">
        <v>33.31</v>
      </c>
      <c r="E40" s="121">
        <v>36.76</v>
      </c>
      <c r="F40" s="122">
        <f t="shared" si="0"/>
        <v>3.4499999999999957</v>
      </c>
      <c r="G40" s="119">
        <f t="shared" si="1"/>
        <v>3.4600000000000009</v>
      </c>
      <c r="H40" s="134">
        <f t="shared" si="4"/>
        <v>1.0028985507246391</v>
      </c>
      <c r="I40" s="119">
        <v>36.770000000000003</v>
      </c>
      <c r="J40" s="118">
        <v>76481.600000000006</v>
      </c>
      <c r="K40" s="109">
        <f t="shared" si="3"/>
        <v>0.10387271089762835</v>
      </c>
    </row>
    <row r="41" spans="1:11" ht="13.5" customHeight="1" x14ac:dyDescent="0.3">
      <c r="A41" s="4">
        <v>707</v>
      </c>
      <c r="B41" s="113" t="s">
        <v>160</v>
      </c>
      <c r="C41" s="125">
        <v>10</v>
      </c>
      <c r="D41" s="120">
        <v>33.31</v>
      </c>
      <c r="E41" s="121">
        <v>36.76</v>
      </c>
      <c r="F41" s="122">
        <f t="shared" si="0"/>
        <v>3.4499999999999957</v>
      </c>
      <c r="G41" s="119">
        <f t="shared" si="1"/>
        <v>3.4600000000000009</v>
      </c>
      <c r="H41" s="134">
        <f t="shared" si="4"/>
        <v>1.0028985507246391</v>
      </c>
      <c r="I41" s="119">
        <v>36.770000000000003</v>
      </c>
      <c r="J41" s="118">
        <v>76481.600000000006</v>
      </c>
      <c r="K41" s="109">
        <f t="shared" si="3"/>
        <v>0.10387271089762835</v>
      </c>
    </row>
    <row r="42" spans="1:11" ht="13.5" customHeight="1" x14ac:dyDescent="0.3">
      <c r="A42" s="4">
        <v>709</v>
      </c>
      <c r="B42" s="113" t="s">
        <v>171</v>
      </c>
      <c r="C42" s="125">
        <v>11</v>
      </c>
      <c r="D42" s="120">
        <v>38.53</v>
      </c>
      <c r="E42" s="121">
        <v>40.369999999999997</v>
      </c>
      <c r="F42" s="122">
        <f t="shared" si="0"/>
        <v>1.8399999999999963</v>
      </c>
      <c r="G42" s="119">
        <f t="shared" si="1"/>
        <v>1.8399999999999963</v>
      </c>
      <c r="H42" s="134">
        <f t="shared" si="4"/>
        <v>1</v>
      </c>
      <c r="I42" s="119">
        <v>40.369999999999997</v>
      </c>
      <c r="J42" s="118">
        <v>83969.600000000006</v>
      </c>
      <c r="K42" s="109">
        <f t="shared" si="3"/>
        <v>4.775499610692957E-2</v>
      </c>
    </row>
    <row r="43" spans="1:11" ht="13.5" customHeight="1" x14ac:dyDescent="0.3">
      <c r="A43" s="4">
        <v>711</v>
      </c>
      <c r="B43" s="113" t="s">
        <v>178</v>
      </c>
      <c r="C43" s="125">
        <v>6</v>
      </c>
      <c r="D43" s="120">
        <v>21.3</v>
      </c>
      <c r="E43" s="121">
        <v>23.39</v>
      </c>
      <c r="F43" s="122">
        <f t="shared" si="0"/>
        <v>2.09</v>
      </c>
      <c r="G43" s="119">
        <f t="shared" si="1"/>
        <v>2.0999999999999979</v>
      </c>
      <c r="H43" s="134">
        <f t="shared" si="4"/>
        <v>1.0047846889952143</v>
      </c>
      <c r="I43" s="119">
        <v>23.4</v>
      </c>
      <c r="J43" s="118">
        <v>48672</v>
      </c>
      <c r="K43" s="109">
        <f t="shared" si="3"/>
        <v>9.8591549295774544E-2</v>
      </c>
    </row>
    <row r="44" spans="1:11" ht="13.5" customHeight="1" x14ac:dyDescent="0.3">
      <c r="A44" s="4">
        <v>712</v>
      </c>
      <c r="B44" s="113" t="s">
        <v>156</v>
      </c>
      <c r="C44" s="125">
        <v>10</v>
      </c>
      <c r="D44" s="120">
        <v>29.86</v>
      </c>
      <c r="E44" s="121">
        <v>36.76</v>
      </c>
      <c r="F44" s="122">
        <f t="shared" si="0"/>
        <v>6.8999999999999986</v>
      </c>
      <c r="G44" s="119">
        <f t="shared" si="1"/>
        <v>3.4600000000000009</v>
      </c>
      <c r="H44" s="134">
        <f t="shared" si="4"/>
        <v>0.50144927536231909</v>
      </c>
      <c r="I44" s="119">
        <v>33.32</v>
      </c>
      <c r="J44" s="118">
        <v>69305.600000000006</v>
      </c>
      <c r="K44" s="109">
        <f t="shared" si="3"/>
        <v>0.11587407903549903</v>
      </c>
    </row>
    <row r="45" spans="1:11" ht="13.5" customHeight="1" x14ac:dyDescent="0.3">
      <c r="A45" s="4">
        <v>714</v>
      </c>
      <c r="B45" s="113" t="s">
        <v>184</v>
      </c>
      <c r="C45" s="125">
        <v>9</v>
      </c>
      <c r="D45" s="120">
        <v>31.34</v>
      </c>
      <c r="E45" s="121">
        <v>33.26</v>
      </c>
      <c r="F45" s="122">
        <f t="shared" si="0"/>
        <v>1.9199999999999982</v>
      </c>
      <c r="G45" s="119">
        <f t="shared" si="1"/>
        <v>0.9599999999999973</v>
      </c>
      <c r="H45" s="134">
        <f t="shared" si="4"/>
        <v>0.49999999999999906</v>
      </c>
      <c r="I45" s="119">
        <v>32.299999999999997</v>
      </c>
      <c r="J45" s="118">
        <v>67184</v>
      </c>
      <c r="K45" s="109">
        <f t="shared" si="3"/>
        <v>3.0631780472239863E-2</v>
      </c>
    </row>
    <row r="46" spans="1:11" ht="13.5" customHeight="1" x14ac:dyDescent="0.3">
      <c r="A46" s="4">
        <v>715</v>
      </c>
      <c r="B46" s="113" t="s">
        <v>179</v>
      </c>
      <c r="C46" s="125">
        <v>6</v>
      </c>
      <c r="D46" s="120">
        <v>20.260000000000002</v>
      </c>
      <c r="E46" s="121">
        <v>23.39</v>
      </c>
      <c r="F46" s="122">
        <f t="shared" si="0"/>
        <v>3.129999999999999</v>
      </c>
      <c r="G46" s="119">
        <f t="shared" si="1"/>
        <v>1.5699999999999967</v>
      </c>
      <c r="H46" s="134">
        <f t="shared" si="4"/>
        <v>0.50159744408945595</v>
      </c>
      <c r="I46" s="119">
        <v>21.83</v>
      </c>
      <c r="J46" s="118">
        <v>45406.400000000001</v>
      </c>
      <c r="K46" s="109">
        <f t="shared" si="3"/>
        <v>7.749259624876588E-2</v>
      </c>
    </row>
    <row r="47" spans="1:11" ht="13.5" customHeight="1" x14ac:dyDescent="0.3">
      <c r="A47" s="4">
        <v>718</v>
      </c>
      <c r="B47" s="113" t="s">
        <v>180</v>
      </c>
      <c r="C47" s="125">
        <v>7</v>
      </c>
      <c r="D47" s="120">
        <v>21.77</v>
      </c>
      <c r="E47" s="121">
        <v>26.57</v>
      </c>
      <c r="F47" s="122">
        <f t="shared" si="0"/>
        <v>4.8000000000000007</v>
      </c>
      <c r="G47" s="119">
        <f t="shared" si="1"/>
        <v>1.1999999999999993</v>
      </c>
      <c r="H47" s="134">
        <f t="shared" si="4"/>
        <v>0.24999999999999981</v>
      </c>
      <c r="I47" s="119">
        <v>22.97</v>
      </c>
      <c r="J47" s="118">
        <v>47777.599999999999</v>
      </c>
      <c r="K47" s="109">
        <f t="shared" si="3"/>
        <v>5.5121727147450589E-2</v>
      </c>
    </row>
    <row r="48" spans="1:11" ht="13.5" customHeight="1" x14ac:dyDescent="0.3">
      <c r="A48" s="4">
        <v>721</v>
      </c>
      <c r="B48" s="113" t="s">
        <v>168</v>
      </c>
      <c r="C48" s="125">
        <v>6</v>
      </c>
      <c r="D48" s="120">
        <v>19.21</v>
      </c>
      <c r="E48" s="121">
        <v>23.39</v>
      </c>
      <c r="F48" s="122">
        <f t="shared" si="0"/>
        <v>4.18</v>
      </c>
      <c r="G48" s="119">
        <f t="shared" si="1"/>
        <v>2.09</v>
      </c>
      <c r="H48" s="134">
        <f t="shared" si="4"/>
        <v>0.5</v>
      </c>
      <c r="I48" s="119">
        <v>21.3</v>
      </c>
      <c r="J48" s="118">
        <v>44304</v>
      </c>
      <c r="K48" s="109">
        <f t="shared" si="3"/>
        <v>0.1087975013014055</v>
      </c>
    </row>
    <row r="49" spans="1:11" ht="13.5" customHeight="1" x14ac:dyDescent="0.3">
      <c r="A49" s="4">
        <v>722</v>
      </c>
      <c r="B49" s="113" t="s">
        <v>168</v>
      </c>
      <c r="C49" s="125">
        <v>6</v>
      </c>
      <c r="D49" s="120">
        <v>19.21</v>
      </c>
      <c r="E49" s="121">
        <v>23.39</v>
      </c>
      <c r="F49" s="122">
        <f t="shared" si="0"/>
        <v>4.18</v>
      </c>
      <c r="G49" s="119">
        <f t="shared" si="1"/>
        <v>2.09</v>
      </c>
      <c r="H49" s="134">
        <f t="shared" si="4"/>
        <v>0.5</v>
      </c>
      <c r="I49" s="119">
        <v>21.3</v>
      </c>
      <c r="J49" s="116">
        <v>44304</v>
      </c>
      <c r="K49" s="109">
        <f t="shared" si="3"/>
        <v>0.1087975013014055</v>
      </c>
    </row>
    <row r="50" spans="1:11" ht="13.5" customHeight="1" x14ac:dyDescent="0.3">
      <c r="A50" s="4">
        <v>723</v>
      </c>
      <c r="B50" s="113" t="s">
        <v>168</v>
      </c>
      <c r="C50" s="125">
        <v>10</v>
      </c>
      <c r="D50" s="120">
        <v>34.479999999999997</v>
      </c>
      <c r="E50" s="121">
        <v>36.76</v>
      </c>
      <c r="F50" s="122">
        <f t="shared" si="0"/>
        <v>2.2800000000000011</v>
      </c>
      <c r="G50" s="119">
        <f t="shared" si="1"/>
        <v>1.1400000000000006</v>
      </c>
      <c r="H50" s="134">
        <f t="shared" si="4"/>
        <v>0.5</v>
      </c>
      <c r="I50" s="119">
        <v>35.619999999999997</v>
      </c>
      <c r="J50" s="116">
        <v>74089.600000000006</v>
      </c>
      <c r="K50" s="109">
        <f t="shared" si="3"/>
        <v>3.3062645011600951E-2</v>
      </c>
    </row>
    <row r="51" spans="1:11" ht="13.5" customHeight="1" x14ac:dyDescent="0.3">
      <c r="A51" s="4">
        <v>724</v>
      </c>
      <c r="B51" s="113" t="s">
        <v>174</v>
      </c>
      <c r="C51" s="125">
        <v>6</v>
      </c>
      <c r="D51" s="120">
        <v>19.21</v>
      </c>
      <c r="E51" s="121">
        <v>23.39</v>
      </c>
      <c r="F51" s="122">
        <f t="shared" si="0"/>
        <v>4.18</v>
      </c>
      <c r="G51" s="119">
        <f t="shared" si="1"/>
        <v>2.09</v>
      </c>
      <c r="H51" s="134">
        <f t="shared" si="4"/>
        <v>0.5</v>
      </c>
      <c r="I51" s="119">
        <v>21.3</v>
      </c>
      <c r="J51" s="116">
        <v>44304</v>
      </c>
      <c r="K51" s="109">
        <f t="shared" si="3"/>
        <v>0.1087975013014055</v>
      </c>
    </row>
    <row r="52" spans="1:11" ht="13.5" customHeight="1" x14ac:dyDescent="0.3">
      <c r="A52" s="4">
        <v>727</v>
      </c>
      <c r="B52" s="113" t="s">
        <v>161</v>
      </c>
      <c r="C52" s="125">
        <v>8</v>
      </c>
      <c r="D52" s="120">
        <v>24.39</v>
      </c>
      <c r="E52" s="123">
        <v>29.86</v>
      </c>
      <c r="F52" s="122">
        <f t="shared" si="0"/>
        <v>5.4699999999999989</v>
      </c>
      <c r="G52" s="119">
        <f t="shared" si="1"/>
        <v>1.370000000000001</v>
      </c>
      <c r="H52" s="134">
        <f t="shared" si="4"/>
        <v>0.25045703839122507</v>
      </c>
      <c r="I52" s="119">
        <v>25.76</v>
      </c>
      <c r="J52" s="116">
        <v>53580.800000000003</v>
      </c>
      <c r="K52" s="109">
        <f t="shared" si="3"/>
        <v>5.6170561705617093E-2</v>
      </c>
    </row>
    <row r="53" spans="1:11" ht="13.5" customHeight="1" x14ac:dyDescent="0.3">
      <c r="B53" s="111"/>
      <c r="E53" s="124"/>
      <c r="F53" s="111"/>
      <c r="H53" s="114"/>
      <c r="I53" s="114"/>
      <c r="J53" s="116"/>
      <c r="K53" s="117"/>
    </row>
    <row r="54" spans="1:11" ht="13.5" customHeight="1" x14ac:dyDescent="0.3">
      <c r="B54" s="111"/>
      <c r="E54" s="111"/>
      <c r="F54" s="111"/>
      <c r="H54" s="114"/>
      <c r="I54" s="114"/>
      <c r="J54" s="115"/>
      <c r="K54" s="117"/>
    </row>
    <row r="55" spans="1:11" ht="13.5" customHeight="1" x14ac:dyDescent="0.3">
      <c r="B55" s="111"/>
      <c r="E55" s="111"/>
      <c r="F55" s="111"/>
      <c r="H55" s="114"/>
      <c r="I55" s="114"/>
      <c r="J55" s="115"/>
      <c r="K55" s="117"/>
    </row>
    <row r="56" spans="1:11" ht="13.5" customHeight="1" x14ac:dyDescent="0.3">
      <c r="B56" s="111"/>
      <c r="E56" s="111"/>
      <c r="F56" s="111"/>
      <c r="H56" s="114"/>
      <c r="I56" s="114"/>
      <c r="J56" s="115"/>
      <c r="K56" s="117"/>
    </row>
    <row r="57" spans="1:11" ht="13.5" customHeight="1" x14ac:dyDescent="0.3">
      <c r="B57" s="111"/>
      <c r="E57" s="111"/>
      <c r="F57" s="111"/>
      <c r="H57" s="114"/>
      <c r="I57" s="114"/>
      <c r="J57" s="115"/>
      <c r="K57" s="117"/>
    </row>
    <row r="58" spans="1:11" ht="13.5" customHeight="1" x14ac:dyDescent="0.3">
      <c r="B58" s="111"/>
      <c r="E58" s="111"/>
      <c r="F58" s="111"/>
      <c r="H58" s="112"/>
      <c r="I58" s="112"/>
      <c r="J58" s="4"/>
      <c r="K58" s="117"/>
    </row>
  </sheetData>
  <sortState ref="A25:Q58">
    <sortCondition ref="A25:A58"/>
  </sortState>
  <mergeCells count="1">
    <mergeCell ref="A7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9c 2018</vt:lpstr>
      <vt:lpstr>9c 2019</vt:lpstr>
      <vt:lpstr>9c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Missy Johnson</dc:creator>
  <cp:lastModifiedBy>Michelle Herrman</cp:lastModifiedBy>
  <dcterms:created xsi:type="dcterms:W3CDTF">2022-01-24T15:51:15Z</dcterms:created>
  <dcterms:modified xsi:type="dcterms:W3CDTF">2022-01-26T01:21:33Z</dcterms:modified>
</cp:coreProperties>
</file>