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1xxx Propane Decommissioning Deferral Applicati/Discovery/STAFF 1st Set/"/>
    </mc:Choice>
  </mc:AlternateContent>
  <xr:revisionPtr revIDLastSave="0" documentId="13_ncr:1_{822207B0-51D3-41E6-B049-3B2589941E46}" xr6:coauthVersionLast="45" xr6:coauthVersionMax="45" xr10:uidLastSave="{00000000-0000-0000-0000-000000000000}"/>
  <bookViews>
    <workbookView xWindow="-108" yWindow="-108" windowWidth="23256" windowHeight="12576" xr2:uid="{1F301264-0B0B-411B-BC67-4EF1DC861F57}"/>
  </bookViews>
  <sheets>
    <sheet name="STAFF-DR-01-005" sheetId="1" r:id="rId1"/>
  </sheets>
  <externalReferences>
    <externalReference r:id="rId2"/>
  </externalReferences>
  <definedNames>
    <definedName name="_WIT1">[1]LOGO!$G$6</definedName>
    <definedName name="CASE">[1]LOGO!$B$6</definedName>
    <definedName name="COMPANY">[1]LOGO!$B$5</definedName>
    <definedName name="DEPT">[1]LOGO!$B$9</definedName>
    <definedName name="Forecast">[1]LOGO!$B$11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1" l="1"/>
  <c r="K14" i="1"/>
  <c r="G14" i="1"/>
  <c r="I14" i="1" l="1"/>
  <c r="K20" i="1"/>
  <c r="K24" i="1" s="1"/>
  <c r="G20" i="1"/>
  <c r="G24" i="1" s="1"/>
  <c r="G30" i="1" s="1"/>
  <c r="I20" i="1"/>
  <c r="I24" i="1" s="1"/>
  <c r="A14" i="1"/>
  <c r="A16" i="1" s="1"/>
  <c r="I30" i="1" l="1"/>
  <c r="A18" i="1"/>
  <c r="K30" i="1"/>
  <c r="A20" i="1" l="1"/>
  <c r="A22" i="1" l="1"/>
  <c r="A24" i="1" l="1"/>
  <c r="A26" i="1"/>
  <c r="A27" i="1" l="1"/>
  <c r="A28" i="1"/>
  <c r="A30" i="1" s="1"/>
</calcChain>
</file>

<file path=xl/sharedStrings.xml><?xml version="1.0" encoding="utf-8"?>
<sst xmlns="http://schemas.openxmlformats.org/spreadsheetml/2006/main" count="40" uniqueCount="40">
  <si>
    <t>DUKE ENERGY KENTUCKY, INC.</t>
  </si>
  <si>
    <t>Gas Production Facilities</t>
  </si>
  <si>
    <t xml:space="preserve">Estimated Revenue Requirement </t>
  </si>
  <si>
    <t>Case No. 2018-00261</t>
  </si>
  <si>
    <t>Case No. 2021-00190</t>
  </si>
  <si>
    <t>Line</t>
  </si>
  <si>
    <t>Description</t>
  </si>
  <si>
    <t>Source</t>
  </si>
  <si>
    <t>Current</t>
  </si>
  <si>
    <t>As Filed</t>
  </si>
  <si>
    <r>
      <t xml:space="preserve">Gross Plant </t>
    </r>
    <r>
      <rPr>
        <vertAlign val="superscript"/>
        <sz val="11"/>
        <color theme="1"/>
        <rFont val="Calibri"/>
        <family val="2"/>
        <scheme val="minor"/>
      </rPr>
      <t>(a)</t>
    </r>
  </si>
  <si>
    <t>Sch B-2.1 Adj Jurisdiction</t>
  </si>
  <si>
    <r>
      <t xml:space="preserve">Accumulated Depreciation </t>
    </r>
    <r>
      <rPr>
        <vertAlign val="superscript"/>
        <sz val="10"/>
        <color theme="1"/>
        <rFont val="Arial"/>
        <family val="2"/>
      </rPr>
      <t>(a)</t>
    </r>
  </si>
  <si>
    <t>Sch B-3 Adjusted Jurisdiction</t>
  </si>
  <si>
    <t xml:space="preserve">  Net Production Plant in Service</t>
  </si>
  <si>
    <t>Accum Def Income Taxes on Plant</t>
  </si>
  <si>
    <t>WPD-2.19a</t>
  </si>
  <si>
    <t>Gas Enricher Liquids</t>
  </si>
  <si>
    <t>Sch B-5</t>
  </si>
  <si>
    <t>Rate Base</t>
  </si>
  <si>
    <t xml:space="preserve">Return on Rate Base (Pre-Tax %) </t>
  </si>
  <si>
    <t>Sch. J-1, Forecasted</t>
  </si>
  <si>
    <t>(b)</t>
  </si>
  <si>
    <t>(c)</t>
  </si>
  <si>
    <t>(d)</t>
  </si>
  <si>
    <t>Return on Rate Base (Pre-Tax)</t>
  </si>
  <si>
    <t>Production Operating Expense</t>
  </si>
  <si>
    <t>Sch. C-2.1, WPD-2.19c</t>
  </si>
  <si>
    <t>Depreciation Expense</t>
  </si>
  <si>
    <t>Sch. B-3.2, page 1</t>
  </si>
  <si>
    <r>
      <t xml:space="preserve">Annualized Property Tax Expense </t>
    </r>
    <r>
      <rPr>
        <vertAlign val="superscript"/>
        <sz val="11"/>
        <color theme="1"/>
        <rFont val="Calibri"/>
        <family val="2"/>
        <scheme val="minor"/>
      </rPr>
      <t>(e)</t>
    </r>
  </si>
  <si>
    <t>Sch. B-1, Sch. C-2.1</t>
  </si>
  <si>
    <t xml:space="preserve">Assumptions:  </t>
  </si>
  <si>
    <r>
      <rPr>
        <vertAlign val="superscript"/>
        <sz val="11"/>
        <color theme="1"/>
        <rFont val="Calibri"/>
        <family val="2"/>
        <scheme val="minor"/>
      </rPr>
      <t>(a)</t>
    </r>
    <r>
      <rPr>
        <sz val="10"/>
        <color theme="1"/>
        <rFont val="Arial"/>
        <family val="2"/>
      </rPr>
      <t xml:space="preserve"> 13 month average.</t>
    </r>
  </si>
  <si>
    <r>
      <rPr>
        <vertAlign val="superscript"/>
        <sz val="11"/>
        <color theme="1"/>
        <rFont val="Calibri"/>
        <family val="2"/>
        <scheme val="minor"/>
      </rPr>
      <t>(b)</t>
    </r>
    <r>
      <rPr>
        <sz val="10"/>
        <color theme="1"/>
        <rFont val="Arial"/>
        <family val="2"/>
      </rPr>
      <t xml:space="preserve">  Weighted-Average Cost of Capital, with ROE at 9.7%, grossed up for 21% FIT rate.</t>
    </r>
  </si>
  <si>
    <r>
      <rPr>
        <vertAlign val="superscript"/>
        <sz val="11"/>
        <color theme="1"/>
        <rFont val="Calibri"/>
        <family val="2"/>
        <scheme val="minor"/>
      </rPr>
      <t>(c)</t>
    </r>
    <r>
      <rPr>
        <sz val="10"/>
        <color theme="1"/>
        <rFont val="Arial"/>
        <family val="2"/>
      </rPr>
      <t xml:space="preserve">  Weighted-Average Cost of Capital (As Filed), with ROE at 10.3%, grossed up for 21% FIT rate.</t>
    </r>
  </si>
  <si>
    <r>
      <rPr>
        <vertAlign val="superscript"/>
        <sz val="11"/>
        <color theme="1"/>
        <rFont val="Calibri"/>
        <family val="2"/>
        <scheme val="minor"/>
      </rPr>
      <t>(d)</t>
    </r>
    <r>
      <rPr>
        <sz val="10"/>
        <color theme="1"/>
        <rFont val="Arial"/>
        <family val="2"/>
      </rPr>
      <t xml:space="preserve">  Weighted-Average Cost of Capital (per Settlement), with ROE at 9.375%, grossed up for 21% FIT rate.</t>
    </r>
  </si>
  <si>
    <r>
      <rPr>
        <vertAlign val="superscript"/>
        <sz val="11"/>
        <color theme="1"/>
        <rFont val="Calibri"/>
        <family val="2"/>
        <scheme val="minor"/>
      </rPr>
      <t>(e)</t>
    </r>
    <r>
      <rPr>
        <sz val="10"/>
        <color theme="1"/>
        <rFont val="Arial"/>
        <family val="2"/>
      </rPr>
      <t xml:space="preserve"> Derived from test year property taxes divided by test year net plant multiplied by the Net Production Plant in Service.</t>
    </r>
  </si>
  <si>
    <t>Joint Stipulation</t>
  </si>
  <si>
    <t xml:space="preserve">  Revenue Requirement (Lines 8 - 11)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</si>
</sst>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9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sz val="10"/>
      <color rgb="FF0000FF"/>
      <name val="Arial"/>
      <family val="2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42" fontId="5" fillId="0" borderId="0" xfId="0" applyNumberFormat="1" applyFont="1"/>
    <xf numFmtId="42" fontId="0" fillId="0" borderId="0" xfId="0" applyNumberFormat="1"/>
    <xf numFmtId="37" fontId="5" fillId="0" borderId="5" xfId="0" applyNumberFormat="1" applyFont="1" applyBorder="1"/>
    <xf numFmtId="37" fontId="0" fillId="0" borderId="5" xfId="0" applyNumberFormat="1" applyBorder="1"/>
    <xf numFmtId="42" fontId="7" fillId="0" borderId="0" xfId="0" applyNumberFormat="1" applyFont="1"/>
    <xf numFmtId="0" fontId="0" fillId="0" borderId="0" xfId="0" applyAlignment="1">
      <alignment horizontal="left"/>
    </xf>
    <xf numFmtId="42" fontId="7" fillId="0" borderId="5" xfId="0" applyNumberFormat="1" applyFont="1" applyBorder="1"/>
    <xf numFmtId="42" fontId="0" fillId="0" borderId="5" xfId="0" applyNumberFormat="1" applyBorder="1"/>
    <xf numFmtId="10" fontId="8" fillId="0" borderId="0" xfId="1" applyNumberFormat="1" applyFont="1" applyFill="1"/>
    <xf numFmtId="42" fontId="5" fillId="0" borderId="5" xfId="0" applyNumberFormat="1" applyFont="1" applyBorder="1"/>
    <xf numFmtId="0" fontId="5" fillId="0" borderId="0" xfId="0" applyFont="1"/>
    <xf numFmtId="42" fontId="0" fillId="0" borderId="6" xfId="0" applyNumberFormat="1" applyBorder="1"/>
    <xf numFmtId="0" fontId="0" fillId="0" borderId="0" xfId="0" quotePrefix="1"/>
    <xf numFmtId="0" fontId="0" fillId="0" borderId="0" xfId="0" quotePrefix="1" applyAlignment="1">
      <alignment horizontal="left" indent="1"/>
    </xf>
    <xf numFmtId="0" fontId="0" fillId="0" borderId="0" xfId="0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Gas%20Case%202018-00261/Order/KPSC%20GAS%20SFRs-2018%20-%20FP%20Working%20Copy%20-%20Ord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ALLOCTABLE"/>
      <sheetName val="GOTO"/>
      <sheetName val="PRINT"/>
      <sheetName val="BASE PERIOD"/>
      <sheetName val="O&amp;M Table"/>
      <sheetName val="BP Rev by Product"/>
      <sheetName val="BP Bdgt Data"/>
      <sheetName val="FP Bdgt Data"/>
      <sheetName val="BP Bdgt Rev"/>
      <sheetName val="BP Actual Rev"/>
      <sheetName val="STAFF-DR-01-030b"/>
      <sheetName val="FORECASTED PERIOD"/>
      <sheetName val="FP Rev by Product"/>
      <sheetName val="BP vs FP by Acct"/>
      <sheetName val="Rate Case Drivers"/>
      <sheetName val="SCH_A Cap"/>
      <sheetName val="SCH_A Rate Base"/>
      <sheetName val="Rate Base Ratios"/>
      <sheetName val="FP vs. BP RB Ratio Compare"/>
      <sheetName val="SCH_B1"/>
      <sheetName val="SCH B-2"/>
      <sheetName val="SCH B-2.1"/>
      <sheetName val="SCH B-2.2"/>
      <sheetName val="WPB-2.2a-f - Base"/>
      <sheetName val="WPB-2.2g"/>
      <sheetName val="WPB-2.2h"/>
      <sheetName val="WPB-2.2i Erlanger"/>
      <sheetName val="SCH B-2.3"/>
      <sheetName val="SCH B-2.4"/>
      <sheetName val="SCH B-2.5"/>
      <sheetName val="SCH B-2.6"/>
      <sheetName val="SCH B-2.7"/>
      <sheetName val="SCH B-3"/>
      <sheetName val="SCH B-3.1"/>
      <sheetName val="WPB-3.1a"/>
      <sheetName val="SCH B-3.2 - Proposed Rate"/>
      <sheetName val="SCH B-3.2 - Current Rate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."/>
      <sheetName val="SCH_I1 - Gas Only"/>
      <sheetName val="Staff-DR-01-007"/>
      <sheetName val="Staff-DR-01-031"/>
      <sheetName val="SCH_I2.1"/>
      <sheetName val="Base Period Cust"/>
      <sheetName val="MCF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 DEK"/>
      <sheetName val="RB vs Cap FP 16(6)(f)"/>
      <sheetName val="RB vs Cap BP Staff DR"/>
    </sheetNames>
    <sheetDataSet>
      <sheetData sheetId="0">
        <row r="5">
          <cell r="B5" t="str">
            <v>DUKE ENERGY KENTUCKY, INC.</v>
          </cell>
        </row>
        <row r="6">
          <cell r="B6" t="str">
            <v>CASE NO. 2018-00261</v>
          </cell>
          <cell r="G6" t="str">
            <v>S. E. LAWLER</v>
          </cell>
        </row>
        <row r="9">
          <cell r="B9" t="str">
            <v>GAS DEPARTMENT</v>
          </cell>
        </row>
        <row r="11">
          <cell r="B11" t="str">
            <v>12 MONTHS ENDED MARCH 31,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F1A29-3A56-43E0-9585-4E2E27C48D27}">
  <sheetPr>
    <pageSetUpPr fitToPage="1"/>
  </sheetPr>
  <dimension ref="A1:L39"/>
  <sheetViews>
    <sheetView tabSelected="1" view="pageLayout" topLeftCell="A7" zoomScaleNormal="100" workbookViewId="0">
      <selection activeCell="C30" sqref="C30"/>
    </sheetView>
  </sheetViews>
  <sheetFormatPr defaultRowHeight="13.2" x14ac:dyDescent="0.25"/>
  <cols>
    <col min="1" max="1" width="6.33203125" customWidth="1"/>
    <col min="2" max="2" width="2.6640625" customWidth="1"/>
    <col min="3" max="3" width="36.88671875" customWidth="1"/>
    <col min="4" max="4" width="4.44140625" customWidth="1"/>
    <col min="5" max="5" width="26" bestFit="1" customWidth="1"/>
    <col min="6" max="6" width="4.33203125" customWidth="1"/>
    <col min="7" max="7" width="19" customWidth="1"/>
    <col min="8" max="8" width="4.33203125" customWidth="1"/>
    <col min="9" max="9" width="12.44140625" customWidth="1"/>
    <col min="10" max="10" width="4" customWidth="1"/>
    <col min="11" max="11" width="15.44140625" customWidth="1"/>
  </cols>
  <sheetData>
    <row r="1" spans="1:12" x14ac:dyDescent="0.25">
      <c r="L1" s="23"/>
    </row>
    <row r="2" spans="1:12" x14ac:dyDescent="0.25">
      <c r="L2" s="23"/>
    </row>
    <row r="3" spans="1:12" x14ac:dyDescent="0.25">
      <c r="L3" s="23"/>
    </row>
    <row r="4" spans="1:12" x14ac:dyDescent="0.25">
      <c r="A4" t="s">
        <v>0</v>
      </c>
      <c r="L4" s="23"/>
    </row>
    <row r="5" spans="1:12" x14ac:dyDescent="0.25">
      <c r="A5" t="s">
        <v>1</v>
      </c>
      <c r="L5" s="23"/>
    </row>
    <row r="6" spans="1:12" x14ac:dyDescent="0.25">
      <c r="A6" t="s">
        <v>2</v>
      </c>
      <c r="L6" s="23"/>
    </row>
    <row r="8" spans="1:12" x14ac:dyDescent="0.25">
      <c r="G8" s="1" t="s">
        <v>3</v>
      </c>
      <c r="I8" s="2" t="s">
        <v>4</v>
      </c>
      <c r="J8" s="3"/>
      <c r="K8" s="4"/>
    </row>
    <row r="10" spans="1:12" ht="14.4" x14ac:dyDescent="0.3">
      <c r="A10" s="5" t="s">
        <v>5</v>
      </c>
      <c r="B10" s="6"/>
      <c r="C10" s="5" t="s">
        <v>6</v>
      </c>
      <c r="E10" s="5" t="s">
        <v>7</v>
      </c>
      <c r="G10" s="5" t="s">
        <v>8</v>
      </c>
      <c r="I10" s="5" t="s">
        <v>9</v>
      </c>
      <c r="K10" s="5" t="s">
        <v>38</v>
      </c>
    </row>
    <row r="12" spans="1:12" ht="16.2" x14ac:dyDescent="0.3">
      <c r="A12" s="7">
        <v>1</v>
      </c>
      <c r="C12" s="8" t="s">
        <v>10</v>
      </c>
      <c r="E12" s="7" t="s">
        <v>11</v>
      </c>
      <c r="G12" s="9">
        <v>2799608</v>
      </c>
      <c r="I12" s="10">
        <v>4625622</v>
      </c>
      <c r="K12" s="10">
        <v>4625622</v>
      </c>
    </row>
    <row r="13" spans="1:12" ht="15.6" x14ac:dyDescent="0.25">
      <c r="A13" s="7">
        <f>MAX(A$11:A12)+1</f>
        <v>2</v>
      </c>
      <c r="C13" s="8" t="s">
        <v>12</v>
      </c>
      <c r="E13" s="7" t="s">
        <v>13</v>
      </c>
      <c r="G13" s="11">
        <v>-1634598</v>
      </c>
      <c r="I13" s="12">
        <v>-2553891</v>
      </c>
      <c r="K13" s="12">
        <v>-2553891</v>
      </c>
    </row>
    <row r="14" spans="1:12" x14ac:dyDescent="0.25">
      <c r="A14" s="7">
        <f>MAX(A$11:A13)+1</f>
        <v>3</v>
      </c>
      <c r="C14" s="8" t="s">
        <v>14</v>
      </c>
      <c r="G14" s="10">
        <f>SUM(G12:G13)</f>
        <v>1165010</v>
      </c>
      <c r="I14" s="10">
        <f>SUM(I12:I13)</f>
        <v>2071731</v>
      </c>
      <c r="K14" s="10">
        <f>SUM(K12:K13)</f>
        <v>2071731</v>
      </c>
    </row>
    <row r="15" spans="1:12" x14ac:dyDescent="0.25">
      <c r="A15" s="7"/>
    </row>
    <row r="16" spans="1:12" x14ac:dyDescent="0.25">
      <c r="A16" s="7">
        <f>MAX(A$11:A15)+1</f>
        <v>4</v>
      </c>
      <c r="C16" s="8" t="s">
        <v>15</v>
      </c>
      <c r="E16" s="7" t="s">
        <v>16</v>
      </c>
      <c r="G16" s="13">
        <v>-15418</v>
      </c>
      <c r="I16" s="13">
        <v>-25621</v>
      </c>
      <c r="K16" s="10">
        <v>-25621</v>
      </c>
    </row>
    <row r="17" spans="1:12" x14ac:dyDescent="0.25">
      <c r="A17" s="7"/>
    </row>
    <row r="18" spans="1:12" x14ac:dyDescent="0.25">
      <c r="A18" s="7">
        <f>MAX(A$11:A17)+1</f>
        <v>5</v>
      </c>
      <c r="C18" s="14" t="s">
        <v>17</v>
      </c>
      <c r="E18" s="7" t="s">
        <v>18</v>
      </c>
      <c r="G18" s="15">
        <v>1284114</v>
      </c>
      <c r="H18" s="10"/>
      <c r="I18" s="15">
        <v>1785156</v>
      </c>
      <c r="J18" s="10"/>
      <c r="K18" s="16">
        <v>1785156</v>
      </c>
    </row>
    <row r="19" spans="1:12" x14ac:dyDescent="0.25">
      <c r="A19" s="7"/>
    </row>
    <row r="20" spans="1:12" x14ac:dyDescent="0.25">
      <c r="A20" s="7">
        <f>MAX(A$11:A19)+1</f>
        <v>6</v>
      </c>
      <c r="C20" s="8" t="s">
        <v>19</v>
      </c>
      <c r="G20" s="10">
        <f>G14+G16+G18</f>
        <v>2433706</v>
      </c>
      <c r="I20" s="10">
        <f>I14+I16+I18</f>
        <v>3831266</v>
      </c>
      <c r="K20" s="10">
        <f>K14+K16+K18</f>
        <v>3831266</v>
      </c>
    </row>
    <row r="21" spans="1:12" x14ac:dyDescent="0.25">
      <c r="A21" s="7"/>
    </row>
    <row r="22" spans="1:12" ht="14.4" x14ac:dyDescent="0.3">
      <c r="A22" s="7">
        <f>MAX(A$11:A21)+1</f>
        <v>7</v>
      </c>
      <c r="C22" s="8" t="s">
        <v>20</v>
      </c>
      <c r="E22" s="7" t="s">
        <v>21</v>
      </c>
      <c r="G22" s="17">
        <v>8.72E-2</v>
      </c>
      <c r="H22" t="s">
        <v>22</v>
      </c>
      <c r="I22" s="17">
        <v>8.8099999999999998E-2</v>
      </c>
      <c r="J22" t="s">
        <v>23</v>
      </c>
      <c r="K22" s="17">
        <v>8.1600000000000006E-2</v>
      </c>
      <c r="L22" t="s">
        <v>24</v>
      </c>
    </row>
    <row r="23" spans="1:12" x14ac:dyDescent="0.25">
      <c r="A23" s="7"/>
    </row>
    <row r="24" spans="1:12" x14ac:dyDescent="0.25">
      <c r="A24" s="7">
        <f>MAX(A$11:A23)+1</f>
        <v>8</v>
      </c>
      <c r="C24" s="8" t="s">
        <v>25</v>
      </c>
      <c r="G24" s="10">
        <f>ROUND(G20*G22,0)</f>
        <v>212219</v>
      </c>
      <c r="I24" s="10">
        <f>ROUND(I20*I22,0)</f>
        <v>337535</v>
      </c>
      <c r="K24" s="10">
        <f>ROUND(K20*K22,0)</f>
        <v>312631</v>
      </c>
    </row>
    <row r="25" spans="1:12" x14ac:dyDescent="0.25">
      <c r="A25" s="7"/>
      <c r="C25" s="8"/>
    </row>
    <row r="26" spans="1:12" x14ac:dyDescent="0.25">
      <c r="A26" s="7">
        <f>MAX(A$11:A25)+1</f>
        <v>9</v>
      </c>
      <c r="C26" s="8" t="s">
        <v>26</v>
      </c>
      <c r="E26" s="7" t="s">
        <v>27</v>
      </c>
      <c r="G26" s="13">
        <v>344563</v>
      </c>
      <c r="I26" s="13">
        <v>708942</v>
      </c>
      <c r="K26" s="10">
        <v>708942</v>
      </c>
    </row>
    <row r="27" spans="1:12" x14ac:dyDescent="0.25">
      <c r="A27" s="7">
        <f>MAX(A$11:A26)+1</f>
        <v>10</v>
      </c>
      <c r="C27" s="8" t="s">
        <v>28</v>
      </c>
      <c r="E27" s="7" t="s">
        <v>29</v>
      </c>
      <c r="G27" s="13">
        <v>217881</v>
      </c>
      <c r="I27" s="13">
        <v>333766</v>
      </c>
      <c r="K27" s="10">
        <v>333766</v>
      </c>
    </row>
    <row r="28" spans="1:12" ht="16.2" x14ac:dyDescent="0.3">
      <c r="A28" s="7">
        <f>MAX(A$11:A27)+1</f>
        <v>11</v>
      </c>
      <c r="C28" s="8" t="s">
        <v>30</v>
      </c>
      <c r="E28" s="7" t="s">
        <v>31</v>
      </c>
      <c r="G28" s="18">
        <v>9903</v>
      </c>
      <c r="I28" s="18">
        <v>14916</v>
      </c>
      <c r="J28" s="19"/>
      <c r="K28" s="18">
        <v>14916</v>
      </c>
    </row>
    <row r="29" spans="1:12" x14ac:dyDescent="0.25">
      <c r="A29" s="7"/>
    </row>
    <row r="30" spans="1:12" ht="13.8" thickBot="1" x14ac:dyDescent="0.3">
      <c r="A30" s="7">
        <f>MAX(A$11:A29)+1</f>
        <v>12</v>
      </c>
      <c r="C30" s="8" t="s">
        <v>39</v>
      </c>
      <c r="G30" s="20">
        <f>SUM(G24:G28)</f>
        <v>784566</v>
      </c>
      <c r="I30" s="20">
        <f>SUM(I24:I28)</f>
        <v>1395159</v>
      </c>
      <c r="K30" s="20">
        <f>SUM(K24:K28)</f>
        <v>1370255</v>
      </c>
    </row>
    <row r="31" spans="1:12" ht="13.8" thickTop="1" x14ac:dyDescent="0.25">
      <c r="A31" s="7"/>
    </row>
    <row r="32" spans="1:12" x14ac:dyDescent="0.25">
      <c r="A32" s="7"/>
    </row>
    <row r="34" spans="3:3" x14ac:dyDescent="0.25">
      <c r="C34" s="21" t="s">
        <v>32</v>
      </c>
    </row>
    <row r="35" spans="3:3" ht="16.2" x14ac:dyDescent="0.3">
      <c r="C35" s="22" t="s">
        <v>33</v>
      </c>
    </row>
    <row r="36" spans="3:3" ht="16.2" x14ac:dyDescent="0.3">
      <c r="C36" s="22" t="s">
        <v>34</v>
      </c>
    </row>
    <row r="37" spans="3:3" ht="16.2" x14ac:dyDescent="0.3">
      <c r="C37" s="22" t="s">
        <v>35</v>
      </c>
    </row>
    <row r="38" spans="3:3" ht="16.2" x14ac:dyDescent="0.3">
      <c r="C38" s="22" t="s">
        <v>36</v>
      </c>
    </row>
    <row r="39" spans="3:3" ht="16.2" x14ac:dyDescent="0.3">
      <c r="C39" s="22" t="s">
        <v>37</v>
      </c>
    </row>
  </sheetData>
  <pageMargins left="0.7" right="0.7" top="0.75" bottom="0.75" header="0.3" footer="0.3"/>
  <pageSetup scale="85" orientation="landscape" r:id="rId1"/>
  <headerFooter>
    <oddHeader>&amp;R&amp;"Times New Roman,Bold"KyPSC Case No. 2021-00405
STAFF-DR-01-005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Lawler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5939513336B743B617EAC7076F6E1D" ma:contentTypeVersion="4" ma:contentTypeDescription="Create a new document." ma:contentTypeScope="" ma:versionID="dd19b8dd8e4267ce62622df79d86a4c3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D6A26E-F38B-4ACB-B4D5-90E281B7CA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0DB4-66DF-4DBB-85D0-3B603A99E086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2612a682-5ffb-4b9c-9555-017618935178"/>
    <ds:schemaRef ds:uri="http://schemas.microsoft.com/office/infopath/2007/PartnerControls"/>
    <ds:schemaRef ds:uri="http://purl.org/dc/elements/1.1/"/>
    <ds:schemaRef ds:uri="3c9d8c27-8a6d-4d9e-a15e-ef5d28c114af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9B6AA4-A288-4628-BFD1-8E66A8360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STAFF-DR-01-005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Recovery included in Rate Cases</dc:subject>
  <dc:creator>Steinkuhl, Lisa D</dc:creator>
  <cp:lastModifiedBy>D'Ascenzo, Rocco</cp:lastModifiedBy>
  <cp:lastPrinted>2021-12-01T14:47:41Z</cp:lastPrinted>
  <dcterms:created xsi:type="dcterms:W3CDTF">2021-12-01T14:02:34Z</dcterms:created>
  <dcterms:modified xsi:type="dcterms:W3CDTF">2021-12-01T15:28:38Z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0x010100F45939513336B743B617EAC7076F6E1D</vt:lpwstr>
  </property>
</Properties>
</file>