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llatin\Documents\"/>
    </mc:Choice>
  </mc:AlternateContent>
  <xr:revisionPtr revIDLastSave="0" documentId="8_{7B875B85-0F0D-4F00-BBEF-E84235F2DA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3" i="1" l="1"/>
  <c r="I37" i="1"/>
  <c r="I24" i="1"/>
  <c r="Q29" i="1"/>
  <c r="I28" i="1"/>
  <c r="I27" i="1"/>
  <c r="I26" i="1"/>
  <c r="I25" i="1"/>
  <c r="I23" i="1"/>
  <c r="I22" i="1"/>
  <c r="I20" i="1"/>
  <c r="I21" i="1"/>
  <c r="C44" i="1"/>
  <c r="C43" i="1"/>
  <c r="C42" i="1"/>
  <c r="C41" i="1"/>
  <c r="C40" i="1"/>
  <c r="C39" i="1"/>
  <c r="C38" i="1"/>
  <c r="C37" i="1"/>
  <c r="C36" i="1"/>
  <c r="C35" i="1"/>
  <c r="C26" i="1"/>
  <c r="C25" i="1"/>
  <c r="C24" i="1"/>
  <c r="C23" i="1"/>
  <c r="C22" i="1"/>
  <c r="C21" i="1"/>
  <c r="C20" i="1"/>
  <c r="D11" i="1" l="1"/>
  <c r="G9" i="1"/>
  <c r="G8" i="1"/>
  <c r="F27" i="1"/>
  <c r="E27" i="1"/>
  <c r="D27" i="1"/>
  <c r="M29" i="1"/>
  <c r="K29" i="1"/>
  <c r="J29" i="1"/>
  <c r="F45" i="1"/>
  <c r="E45" i="1"/>
  <c r="D45" i="1"/>
  <c r="I9" i="1"/>
  <c r="C11" i="1"/>
  <c r="C14" i="1" s="1"/>
  <c r="C27" i="1"/>
  <c r="C28" i="1" l="1"/>
  <c r="C46" i="1"/>
  <c r="C45" i="1"/>
  <c r="I11" i="1"/>
  <c r="D13" i="1"/>
  <c r="J9" i="1"/>
  <c r="K9" i="1"/>
  <c r="F12" i="1" s="1"/>
  <c r="E11" i="1"/>
  <c r="D12" i="1"/>
  <c r="F11" i="1" l="1"/>
  <c r="G7" i="1"/>
  <c r="G11" i="1" s="1"/>
  <c r="E13" i="1"/>
  <c r="J11" i="1"/>
  <c r="D14" i="1"/>
  <c r="F13" i="1"/>
  <c r="K11" i="1"/>
  <c r="E12" i="1"/>
  <c r="L12" i="1" l="1"/>
  <c r="F14" i="1"/>
  <c r="G13" i="1"/>
  <c r="E14" i="1"/>
  <c r="G12" i="1"/>
  <c r="G14" i="1" l="1"/>
  <c r="L29" i="1"/>
  <c r="I30" i="1" s="1"/>
  <c r="I29" i="1"/>
</calcChain>
</file>

<file path=xl/sharedStrings.xml><?xml version="1.0" encoding="utf-8"?>
<sst xmlns="http://schemas.openxmlformats.org/spreadsheetml/2006/main" count="110" uniqueCount="67">
  <si>
    <t>GALLATIN COUNTY WATER DISTRICT</t>
  </si>
  <si>
    <t>EMPLOYEE BENEFITS:</t>
  </si>
  <si>
    <t>HI</t>
  </si>
  <si>
    <t>LIFE</t>
  </si>
  <si>
    <t>RETIREMENT</t>
  </si>
  <si>
    <t>TOTAL</t>
  </si>
  <si>
    <t>PSC - COSTS FOR PAGE 49</t>
  </si>
  <si>
    <t>MATERIALS AND SUPPLIES</t>
  </si>
  <si>
    <t>LINE</t>
  </si>
  <si>
    <t>ADMIN/OFFICE</t>
  </si>
  <si>
    <t>CUSTOMER</t>
  </si>
  <si>
    <t>CONTRACT SERVICES</t>
  </si>
  <si>
    <t>PUMP</t>
  </si>
  <si>
    <t>MISCELLANEOUS</t>
  </si>
  <si>
    <t>HRA</t>
  </si>
  <si>
    <t>BEN ADV</t>
  </si>
  <si>
    <t>BANK CHARGES</t>
  </si>
  <si>
    <t>DUES</t>
  </si>
  <si>
    <t>LABOR:</t>
  </si>
  <si>
    <t>TRANS</t>
  </si>
  <si>
    <t>ADMIN</t>
  </si>
  <si>
    <t>ADV</t>
  </si>
  <si>
    <t>EDUCATION</t>
  </si>
  <si>
    <t>EQ RENT COPIER</t>
  </si>
  <si>
    <t>REGULATORY FEES</t>
  </si>
  <si>
    <t>0FFICE</t>
  </si>
  <si>
    <t>POSTAGE</t>
  </si>
  <si>
    <t>UNIFORMS</t>
  </si>
  <si>
    <t>TELEPHONE</t>
  </si>
  <si>
    <t xml:space="preserve"> </t>
  </si>
  <si>
    <t>W/comp</t>
  </si>
  <si>
    <t>gasb 68 &amp; 75</t>
  </si>
  <si>
    <t>data usage</t>
  </si>
  <si>
    <t>Ln Maint Lines</t>
  </si>
  <si>
    <t>Supplies Meters</t>
  </si>
  <si>
    <t>Tools</t>
  </si>
  <si>
    <t>RUMPKE/ORKIN</t>
  </si>
  <si>
    <t>Access Audio</t>
  </si>
  <si>
    <t>Layne Christensen</t>
  </si>
  <si>
    <t>Travel</t>
  </si>
  <si>
    <t>December 31 2019</t>
  </si>
  <si>
    <t>Actual not accrual</t>
  </si>
  <si>
    <t>Tank Maint DEQ</t>
  </si>
  <si>
    <t xml:space="preserve">software support 675*12 </t>
  </si>
  <si>
    <t xml:space="preserve">Misc </t>
  </si>
  <si>
    <t xml:space="preserve">Office Maint </t>
  </si>
  <si>
    <t>Landscape</t>
  </si>
  <si>
    <t>R Peck</t>
  </si>
  <si>
    <t>Dyer</t>
  </si>
  <si>
    <t>Millers</t>
  </si>
  <si>
    <t>From Account #</t>
  </si>
  <si>
    <t>ret exp &amp; OPEB</t>
  </si>
  <si>
    <t>PSC Report p 50-51</t>
  </si>
  <si>
    <t>Account # or</t>
  </si>
  <si>
    <t>Worksheet location</t>
  </si>
  <si>
    <t>5480 + 5490</t>
  </si>
  <si>
    <t>TRANSPORTATION EXPENSE</t>
  </si>
  <si>
    <t>5200/5210</t>
  </si>
  <si>
    <t>5400 + 5420</t>
  </si>
  <si>
    <t>I 37</t>
  </si>
  <si>
    <t>Accounts 5300, 5310 &amp; 5380 have been analyzed and split as shown above.</t>
  </si>
  <si>
    <t>G 14</t>
  </si>
  <si>
    <t>C 27</t>
  </si>
  <si>
    <t>I 29</t>
  </si>
  <si>
    <t>C 45</t>
  </si>
  <si>
    <t>Total p 51 PSC report</t>
  </si>
  <si>
    <t>Total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</si>
</sst>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43" fontId="0" fillId="0" borderId="0" xfId="1" applyFont="1"/>
    <xf numFmtId="43" fontId="3" fillId="0" borderId="0" xfId="1" applyFont="1"/>
    <xf numFmtId="43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1" applyNumberFormat="1" applyFont="1"/>
    <xf numFmtId="164" fontId="0" fillId="0" borderId="2" xfId="1" applyNumberFormat="1" applyFont="1" applyBorder="1"/>
    <xf numFmtId="164" fontId="0" fillId="0" borderId="1" xfId="1" applyNumberFormat="1" applyFont="1" applyBorder="1"/>
    <xf numFmtId="164" fontId="0" fillId="0" borderId="0" xfId="0" applyNumberFormat="1"/>
    <xf numFmtId="164" fontId="0" fillId="2" borderId="0" xfId="1" applyNumberFormat="1" applyFont="1" applyFill="1"/>
    <xf numFmtId="164" fontId="0" fillId="2" borderId="1" xfId="1" applyNumberFormat="1" applyFont="1" applyFill="1" applyBorder="1"/>
    <xf numFmtId="0" fontId="4" fillId="0" borderId="0" xfId="0" applyFont="1"/>
    <xf numFmtId="164" fontId="0" fillId="3" borderId="0" xfId="1" applyNumberFormat="1" applyFont="1" applyFill="1"/>
    <xf numFmtId="0" fontId="5" fillId="0" borderId="0" xfId="0" applyFont="1"/>
    <xf numFmtId="0" fontId="6" fillId="0" borderId="0" xfId="0" applyFont="1"/>
    <xf numFmtId="0" fontId="7" fillId="0" borderId="3" xfId="0" applyFont="1" applyBorder="1"/>
    <xf numFmtId="0" fontId="0" fillId="0" borderId="4" xfId="0" applyBorder="1"/>
    <xf numFmtId="0" fontId="0" fillId="0" borderId="5" xfId="0" applyBorder="1"/>
    <xf numFmtId="164" fontId="0" fillId="0" borderId="1" xfId="0" applyNumberFormat="1" applyBorder="1"/>
    <xf numFmtId="0" fontId="0" fillId="0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9"/>
  <sheetViews>
    <sheetView tabSelected="1" workbookViewId="0">
      <selection activeCell="S29" sqref="S29"/>
    </sheetView>
  </sheetViews>
  <sheetFormatPr defaultRowHeight="15" x14ac:dyDescent="0.25"/>
  <cols>
    <col min="1" max="1" width="12" customWidth="1"/>
    <col min="2" max="2" width="13.7109375" customWidth="1"/>
    <col min="3" max="11" width="12.7109375" customWidth="1"/>
    <col min="12" max="12" width="12.42578125" customWidth="1"/>
    <col min="13" max="13" width="11.140625" bestFit="1" customWidth="1"/>
    <col min="17" max="17" width="11.85546875" bestFit="1" customWidth="1"/>
  </cols>
  <sheetData>
    <row r="1" spans="1:19" x14ac:dyDescent="0.25">
      <c r="B1" t="s">
        <v>0</v>
      </c>
    </row>
    <row r="2" spans="1:19" x14ac:dyDescent="0.25">
      <c r="B2" t="s">
        <v>6</v>
      </c>
    </row>
    <row r="3" spans="1:19" x14ac:dyDescent="0.25">
      <c r="B3" t="s">
        <v>40</v>
      </c>
    </row>
    <row r="5" spans="1:19" x14ac:dyDescent="0.25">
      <c r="A5" s="16" t="s">
        <v>29</v>
      </c>
    </row>
    <row r="6" spans="1:19" x14ac:dyDescent="0.25">
      <c r="A6" s="16" t="s">
        <v>50</v>
      </c>
      <c r="B6" t="s">
        <v>1</v>
      </c>
      <c r="D6" s="4" t="s">
        <v>19</v>
      </c>
      <c r="E6" s="4" t="s">
        <v>10</v>
      </c>
      <c r="F6" s="4" t="s">
        <v>20</v>
      </c>
      <c r="G6" s="4" t="s">
        <v>5</v>
      </c>
      <c r="I6" t="s">
        <v>18</v>
      </c>
      <c r="J6" s="13" t="s">
        <v>41</v>
      </c>
      <c r="S6" s="16" t="s">
        <v>53</v>
      </c>
    </row>
    <row r="7" spans="1:19" x14ac:dyDescent="0.25">
      <c r="A7" s="13" t="s">
        <v>57</v>
      </c>
      <c r="B7" s="2" t="s">
        <v>2</v>
      </c>
      <c r="C7" s="7">
        <v>70593</v>
      </c>
      <c r="D7" s="7">
        <v>40553</v>
      </c>
      <c r="E7" s="7">
        <v>8406</v>
      </c>
      <c r="F7" s="7">
        <v>21634</v>
      </c>
      <c r="G7" s="7">
        <f t="shared" ref="G7:G9" si="0">SUM(D7:F7)</f>
        <v>70593</v>
      </c>
      <c r="H7" s="3"/>
      <c r="I7" s="4" t="s">
        <v>19</v>
      </c>
      <c r="J7" s="4" t="s">
        <v>10</v>
      </c>
      <c r="K7" s="4" t="s">
        <v>20</v>
      </c>
      <c r="L7" s="4" t="s">
        <v>5</v>
      </c>
      <c r="Q7" s="16" t="s">
        <v>52</v>
      </c>
      <c r="S7" s="16" t="s">
        <v>54</v>
      </c>
    </row>
    <row r="8" spans="1:19" x14ac:dyDescent="0.25">
      <c r="A8" s="13"/>
      <c r="B8" s="2" t="s">
        <v>14</v>
      </c>
      <c r="C8" s="7" t="s">
        <v>29</v>
      </c>
      <c r="D8" s="7"/>
      <c r="E8" s="7"/>
      <c r="F8" s="7" t="s">
        <v>29</v>
      </c>
      <c r="G8" s="7">
        <f t="shared" si="0"/>
        <v>0</v>
      </c>
      <c r="H8" s="3"/>
      <c r="I8" s="7">
        <v>178258</v>
      </c>
      <c r="J8" s="7">
        <v>34456</v>
      </c>
      <c r="K8" s="7">
        <v>44820</v>
      </c>
      <c r="L8" s="10">
        <v>257534</v>
      </c>
      <c r="M8" s="21"/>
      <c r="Q8" s="10"/>
    </row>
    <row r="9" spans="1:19" x14ac:dyDescent="0.25">
      <c r="A9" s="13">
        <v>5215</v>
      </c>
      <c r="B9" s="2" t="s">
        <v>3</v>
      </c>
      <c r="C9" s="7">
        <v>867</v>
      </c>
      <c r="D9" s="7">
        <v>385</v>
      </c>
      <c r="E9" s="7">
        <v>97</v>
      </c>
      <c r="F9" s="7">
        <v>385</v>
      </c>
      <c r="G9" s="7">
        <f t="shared" si="0"/>
        <v>867</v>
      </c>
      <c r="H9" s="3"/>
      <c r="I9" s="3">
        <f>I8/L8</f>
        <v>0.69217268399512299</v>
      </c>
      <c r="J9" s="3">
        <f>J8/L8</f>
        <v>0.13379204299238159</v>
      </c>
      <c r="K9" s="3">
        <f>K8/L8</f>
        <v>0.17403527301249544</v>
      </c>
      <c r="L9" t="s">
        <v>29</v>
      </c>
      <c r="Q9" s="7">
        <v>258005</v>
      </c>
      <c r="S9" t="s">
        <v>58</v>
      </c>
    </row>
    <row r="10" spans="1:19" x14ac:dyDescent="0.25">
      <c r="A10" s="13"/>
      <c r="B10" s="2" t="s">
        <v>15</v>
      </c>
      <c r="C10" s="8" t="s">
        <v>29</v>
      </c>
      <c r="D10" s="8"/>
      <c r="E10" s="8"/>
      <c r="F10" s="8" t="s">
        <v>29</v>
      </c>
      <c r="G10" s="8" t="s">
        <v>29</v>
      </c>
      <c r="H10" s="3"/>
      <c r="I10" s="3"/>
      <c r="J10" s="3"/>
      <c r="K10" s="3"/>
      <c r="Q10" s="7">
        <v>15200</v>
      </c>
      <c r="S10">
        <v>5090</v>
      </c>
    </row>
    <row r="11" spans="1:19" ht="15.75" thickBot="1" x14ac:dyDescent="0.3">
      <c r="A11" s="13"/>
      <c r="B11" s="2"/>
      <c r="C11" s="7">
        <f>SUM(C7:C10)</f>
        <v>71460</v>
      </c>
      <c r="D11" s="7">
        <f t="shared" ref="D11:G11" si="1">SUM(D7:D10)</f>
        <v>40938</v>
      </c>
      <c r="E11" s="7">
        <f t="shared" si="1"/>
        <v>8503</v>
      </c>
      <c r="F11" s="7">
        <f t="shared" si="1"/>
        <v>22019</v>
      </c>
      <c r="G11" s="7">
        <f t="shared" si="1"/>
        <v>71460</v>
      </c>
      <c r="H11" s="3"/>
      <c r="I11" s="9">
        <f>I9*L11</f>
        <v>3156.9996117017558</v>
      </c>
      <c r="J11" s="9">
        <f>J9*L11</f>
        <v>610.22550808825247</v>
      </c>
      <c r="K11" s="9">
        <f>K9*L11</f>
        <v>793.77488020999169</v>
      </c>
      <c r="L11" s="9">
        <v>4561</v>
      </c>
      <c r="M11" s="2" t="s">
        <v>30</v>
      </c>
      <c r="Q11" s="7">
        <v>207605</v>
      </c>
      <c r="S11" t="s">
        <v>61</v>
      </c>
    </row>
    <row r="12" spans="1:19" ht="15.75" thickTop="1" x14ac:dyDescent="0.25">
      <c r="A12" s="13">
        <v>5390</v>
      </c>
      <c r="B12" s="2" t="s">
        <v>4</v>
      </c>
      <c r="C12" s="7">
        <v>58052</v>
      </c>
      <c r="D12" s="7">
        <f>C12*I9</f>
        <v>40182.008651284879</v>
      </c>
      <c r="E12" s="7">
        <f>C12*J9</f>
        <v>7766.8956797937362</v>
      </c>
      <c r="F12" s="7">
        <f>C12*K9</f>
        <v>10103.095668921385</v>
      </c>
      <c r="G12" s="7">
        <f>SUM(D12:F12)</f>
        <v>58052</v>
      </c>
      <c r="H12" s="3"/>
      <c r="I12" s="7"/>
      <c r="J12" s="7"/>
      <c r="K12" s="7"/>
      <c r="L12" s="7">
        <f>SUM(I11:K11)</f>
        <v>4561</v>
      </c>
      <c r="Q12" s="7">
        <v>7857</v>
      </c>
      <c r="S12">
        <v>5360</v>
      </c>
    </row>
    <row r="13" spans="1:19" x14ac:dyDescent="0.25">
      <c r="A13" s="15" t="s">
        <v>51</v>
      </c>
      <c r="B13" s="2" t="s">
        <v>31</v>
      </c>
      <c r="C13" s="14">
        <v>78093</v>
      </c>
      <c r="D13" s="7">
        <f>C13*I9</f>
        <v>54053.841411231137</v>
      </c>
      <c r="E13" s="7">
        <f>J9*C13</f>
        <v>10448.222013404056</v>
      </c>
      <c r="F13" s="7">
        <f>K9*C13</f>
        <v>13590.936575364807</v>
      </c>
      <c r="G13" s="7">
        <f>SUM(D13:F13)</f>
        <v>78093</v>
      </c>
      <c r="H13" s="3"/>
      <c r="I13" s="3"/>
      <c r="J13" s="3"/>
      <c r="K13" s="3"/>
      <c r="Q13" s="7">
        <v>61726</v>
      </c>
      <c r="S13" t="s">
        <v>55</v>
      </c>
    </row>
    <row r="14" spans="1:19" ht="15.75" thickBot="1" x14ac:dyDescent="0.3">
      <c r="B14" s="2" t="s">
        <v>5</v>
      </c>
      <c r="C14" s="9">
        <f>C12+C13+C11</f>
        <v>207605</v>
      </c>
      <c r="D14" s="9">
        <f t="shared" ref="D14:G14" si="2">D12+D13+D11</f>
        <v>135173.85006251602</v>
      </c>
      <c r="E14" s="9">
        <f t="shared" si="2"/>
        <v>26718.117693197793</v>
      </c>
      <c r="F14" s="9">
        <f t="shared" si="2"/>
        <v>45713.032244286194</v>
      </c>
      <c r="G14" s="12">
        <f t="shared" si="2"/>
        <v>207605</v>
      </c>
      <c r="H14" s="3"/>
      <c r="I14" s="3"/>
      <c r="J14" s="3"/>
      <c r="K14" s="3"/>
      <c r="Q14" s="7">
        <v>6547</v>
      </c>
      <c r="S14">
        <v>5080</v>
      </c>
    </row>
    <row r="15" spans="1:19" ht="15.75" thickTop="1" x14ac:dyDescent="0.25">
      <c r="C15" s="3"/>
      <c r="D15" s="3"/>
      <c r="E15" s="3"/>
      <c r="F15" s="3"/>
      <c r="G15" s="3"/>
      <c r="H15" s="3"/>
      <c r="I15" s="3"/>
      <c r="J15" s="3"/>
      <c r="K15" s="3"/>
      <c r="Q15" s="7">
        <v>59705</v>
      </c>
      <c r="S15" t="s">
        <v>62</v>
      </c>
    </row>
    <row r="16" spans="1:19" x14ac:dyDescent="0.25">
      <c r="C16" s="3"/>
      <c r="D16" s="3"/>
      <c r="E16" s="3"/>
      <c r="F16" s="3"/>
      <c r="G16" s="3"/>
      <c r="H16" s="3"/>
      <c r="I16" s="3"/>
      <c r="J16" s="3"/>
      <c r="K16" s="3"/>
      <c r="Q16" s="7">
        <v>2000</v>
      </c>
      <c r="S16">
        <v>5170</v>
      </c>
    </row>
    <row r="17" spans="1:19" x14ac:dyDescent="0.25">
      <c r="C17" s="3"/>
      <c r="D17" s="3"/>
      <c r="E17" s="3"/>
      <c r="F17" s="3"/>
      <c r="G17" s="3"/>
      <c r="H17" s="3"/>
      <c r="I17" s="3"/>
      <c r="J17" s="3"/>
      <c r="K17" s="3"/>
      <c r="Q17" s="7">
        <v>12355</v>
      </c>
      <c r="S17">
        <v>5010</v>
      </c>
    </row>
    <row r="18" spans="1:19" x14ac:dyDescent="0.25">
      <c r="B18" t="s">
        <v>7</v>
      </c>
      <c r="C18" s="3"/>
      <c r="D18" s="3"/>
      <c r="E18" s="3"/>
      <c r="F18" s="3"/>
      <c r="G18" s="3"/>
      <c r="H18" s="3"/>
      <c r="I18" s="3" t="s">
        <v>11</v>
      </c>
      <c r="J18" s="3"/>
      <c r="K18" s="3"/>
      <c r="L18" s="3"/>
      <c r="Q18" s="7">
        <v>2235</v>
      </c>
      <c r="S18">
        <v>5270</v>
      </c>
    </row>
    <row r="19" spans="1:19" x14ac:dyDescent="0.25">
      <c r="A19" s="16" t="s">
        <v>50</v>
      </c>
      <c r="C19" s="5" t="s">
        <v>5</v>
      </c>
      <c r="D19" s="5" t="s">
        <v>8</v>
      </c>
      <c r="E19" s="6" t="s">
        <v>10</v>
      </c>
      <c r="F19" s="5" t="s">
        <v>9</v>
      </c>
      <c r="G19" s="3"/>
      <c r="H19" s="16" t="s">
        <v>50</v>
      </c>
      <c r="I19" s="5" t="s">
        <v>5</v>
      </c>
      <c r="J19" s="5" t="s">
        <v>12</v>
      </c>
      <c r="K19" s="5" t="s">
        <v>8</v>
      </c>
      <c r="L19" s="6" t="s">
        <v>10</v>
      </c>
      <c r="M19" s="5" t="s">
        <v>9</v>
      </c>
      <c r="Q19" s="7">
        <v>7344</v>
      </c>
      <c r="S19">
        <v>5430</v>
      </c>
    </row>
    <row r="20" spans="1:19" x14ac:dyDescent="0.25">
      <c r="A20" s="13">
        <v>5280</v>
      </c>
      <c r="B20" s="2" t="s">
        <v>33</v>
      </c>
      <c r="C20" s="11">
        <f>SUM(D20:F20)</f>
        <v>22001</v>
      </c>
      <c r="D20" s="7">
        <v>22001</v>
      </c>
      <c r="E20" s="7"/>
      <c r="F20" s="7"/>
      <c r="G20" s="7"/>
      <c r="H20" s="13">
        <v>5120</v>
      </c>
      <c r="I20" s="11">
        <f>SUM(J20:M20)</f>
        <v>22318</v>
      </c>
      <c r="L20" s="7">
        <v>22318</v>
      </c>
      <c r="N20" s="1" t="s">
        <v>32</v>
      </c>
      <c r="O20" t="s">
        <v>29</v>
      </c>
      <c r="Q20" s="7">
        <v>49392</v>
      </c>
      <c r="S20" t="s">
        <v>63</v>
      </c>
    </row>
    <row r="21" spans="1:19" x14ac:dyDescent="0.25">
      <c r="A21" s="13">
        <v>5282</v>
      </c>
      <c r="B21" s="2" t="s">
        <v>34</v>
      </c>
      <c r="C21" s="11">
        <f t="shared" ref="C21:C26" si="3">SUM(D21:F21)</f>
        <v>3983</v>
      </c>
      <c r="D21" s="7">
        <v>3983</v>
      </c>
      <c r="E21" s="7"/>
      <c r="F21" s="7"/>
      <c r="G21" s="7"/>
      <c r="H21" s="13">
        <v>6310</v>
      </c>
      <c r="I21" s="11">
        <f>SUM(J21:M21)</f>
        <v>216</v>
      </c>
      <c r="J21" s="7" t="s">
        <v>29</v>
      </c>
      <c r="K21" s="7"/>
      <c r="L21" s="7"/>
      <c r="M21" s="10">
        <v>216</v>
      </c>
      <c r="N21" s="1" t="s">
        <v>37</v>
      </c>
      <c r="O21" t="s">
        <v>29</v>
      </c>
      <c r="Q21" s="7">
        <v>21376</v>
      </c>
      <c r="S21" t="s">
        <v>59</v>
      </c>
    </row>
    <row r="22" spans="1:19" x14ac:dyDescent="0.25">
      <c r="A22" s="13">
        <v>5380</v>
      </c>
      <c r="B22" s="2" t="s">
        <v>44</v>
      </c>
      <c r="C22" s="11">
        <f t="shared" si="3"/>
        <v>6258</v>
      </c>
      <c r="D22" s="7">
        <v>6258</v>
      </c>
      <c r="E22" s="7"/>
      <c r="F22" s="7"/>
      <c r="G22" s="7"/>
      <c r="H22" s="13">
        <v>5380</v>
      </c>
      <c r="I22" s="11">
        <f t="shared" ref="I22:I28" si="4">SUM(J22:M22)</f>
        <v>10223</v>
      </c>
      <c r="J22" s="7">
        <v>10223</v>
      </c>
      <c r="K22" s="7"/>
      <c r="L22" s="7"/>
      <c r="M22" s="10"/>
      <c r="N22" s="1" t="s">
        <v>38</v>
      </c>
      <c r="Q22" s="7">
        <v>18348</v>
      </c>
      <c r="S22">
        <v>5220</v>
      </c>
    </row>
    <row r="23" spans="1:19" x14ac:dyDescent="0.25">
      <c r="A23" s="13">
        <v>5300</v>
      </c>
      <c r="B23" s="2" t="s">
        <v>25</v>
      </c>
      <c r="C23" s="11">
        <f t="shared" si="3"/>
        <v>10882</v>
      </c>
      <c r="D23" s="7"/>
      <c r="E23" s="7">
        <v>10882</v>
      </c>
      <c r="F23" s="7" t="s">
        <v>29</v>
      </c>
      <c r="G23" s="7"/>
      <c r="H23" s="13">
        <v>5310</v>
      </c>
      <c r="I23" s="11">
        <f t="shared" si="4"/>
        <v>2332</v>
      </c>
      <c r="J23" s="7"/>
      <c r="K23" s="7"/>
      <c r="L23" s="7"/>
      <c r="M23" s="10">
        <v>2332</v>
      </c>
      <c r="N23" s="1" t="s">
        <v>46</v>
      </c>
      <c r="O23" t="s">
        <v>29</v>
      </c>
      <c r="Q23" s="7">
        <v>4561</v>
      </c>
      <c r="S23">
        <v>5230</v>
      </c>
    </row>
    <row r="24" spans="1:19" x14ac:dyDescent="0.25">
      <c r="A24" s="13">
        <v>5330</v>
      </c>
      <c r="B24" s="2" t="s">
        <v>26</v>
      </c>
      <c r="C24" s="11">
        <f t="shared" si="3"/>
        <v>9232</v>
      </c>
      <c r="D24" s="7"/>
      <c r="E24" s="7">
        <v>9232</v>
      </c>
      <c r="F24" s="7" t="s">
        <v>29</v>
      </c>
      <c r="G24" s="7"/>
      <c r="H24" s="13">
        <v>5310</v>
      </c>
      <c r="I24" s="11">
        <f t="shared" si="4"/>
        <v>550</v>
      </c>
      <c r="J24" s="7"/>
      <c r="K24" s="7"/>
      <c r="L24" s="7"/>
      <c r="M24" s="10">
        <v>550</v>
      </c>
      <c r="N24" s="1" t="s">
        <v>49</v>
      </c>
      <c r="O24" t="s">
        <v>29</v>
      </c>
      <c r="Q24" s="7">
        <v>3796</v>
      </c>
      <c r="S24">
        <v>5235</v>
      </c>
    </row>
    <row r="25" spans="1:19" x14ac:dyDescent="0.25">
      <c r="A25" s="13">
        <v>5470</v>
      </c>
      <c r="B25" s="2" t="s">
        <v>27</v>
      </c>
      <c r="C25" s="11">
        <f t="shared" si="3"/>
        <v>6676</v>
      </c>
      <c r="D25" s="7" t="s">
        <v>29</v>
      </c>
      <c r="E25" s="7"/>
      <c r="F25" s="7">
        <v>6676</v>
      </c>
      <c r="G25" s="7"/>
      <c r="H25" s="13">
        <v>5310</v>
      </c>
      <c r="I25" s="11">
        <f t="shared" si="4"/>
        <v>3136</v>
      </c>
      <c r="J25" s="7"/>
      <c r="K25" s="7"/>
      <c r="L25" s="7"/>
      <c r="M25" s="10">
        <v>3136</v>
      </c>
      <c r="N25" s="1" t="s">
        <v>47</v>
      </c>
      <c r="O25" t="s">
        <v>29</v>
      </c>
      <c r="Q25" s="7">
        <v>788</v>
      </c>
      <c r="S25">
        <v>5020</v>
      </c>
    </row>
    <row r="26" spans="1:19" x14ac:dyDescent="0.25">
      <c r="A26" s="13">
        <v>5285</v>
      </c>
      <c r="B26" s="2" t="s">
        <v>35</v>
      </c>
      <c r="C26" s="11">
        <f t="shared" si="3"/>
        <v>673</v>
      </c>
      <c r="D26" s="7">
        <v>673</v>
      </c>
      <c r="E26" s="7"/>
      <c r="F26" s="7"/>
      <c r="G26" s="7"/>
      <c r="H26" s="13">
        <v>5310</v>
      </c>
      <c r="I26" s="11">
        <f t="shared" si="4"/>
        <v>400</v>
      </c>
      <c r="J26" s="7">
        <v>0</v>
      </c>
      <c r="K26" s="7">
        <v>400</v>
      </c>
      <c r="L26" s="7"/>
      <c r="M26" s="10" t="s">
        <v>29</v>
      </c>
      <c r="N26" s="1" t="s">
        <v>48</v>
      </c>
      <c r="O26" t="s">
        <v>29</v>
      </c>
      <c r="Q26" s="7">
        <v>9628</v>
      </c>
      <c r="S26">
        <v>5050</v>
      </c>
    </row>
    <row r="27" spans="1:19" ht="15.75" thickBot="1" x14ac:dyDescent="0.3">
      <c r="A27" s="13" t="s">
        <v>29</v>
      </c>
      <c r="B27" s="2"/>
      <c r="C27" s="9">
        <f>SUM(C20:C26)</f>
        <v>59705</v>
      </c>
      <c r="D27" s="9">
        <f>SUM(D20:D26)</f>
        <v>32915</v>
      </c>
      <c r="E27" s="9">
        <f>SUM(E20:E26)</f>
        <v>20114</v>
      </c>
      <c r="F27" s="9">
        <f>SUM(F20:F26)</f>
        <v>6676</v>
      </c>
      <c r="G27" s="7"/>
      <c r="H27" s="13">
        <v>5355</v>
      </c>
      <c r="I27" s="11">
        <f t="shared" si="4"/>
        <v>2117</v>
      </c>
      <c r="J27" s="7">
        <v>2117</v>
      </c>
      <c r="K27" s="7"/>
      <c r="L27" s="7"/>
      <c r="M27" s="10" t="s">
        <v>29</v>
      </c>
      <c r="N27" s="1" t="s">
        <v>42</v>
      </c>
      <c r="Q27" s="7">
        <v>23409</v>
      </c>
      <c r="S27" t="s">
        <v>64</v>
      </c>
    </row>
    <row r="28" spans="1:19" ht="15.75" thickTop="1" x14ac:dyDescent="0.25">
      <c r="B28" s="2"/>
      <c r="C28" s="7">
        <f>SUM(D27:F27)</f>
        <v>59705</v>
      </c>
      <c r="D28" s="7"/>
      <c r="E28" s="7"/>
      <c r="F28" s="7"/>
      <c r="G28" s="7"/>
      <c r="H28" s="13">
        <v>5300</v>
      </c>
      <c r="I28" s="11">
        <f t="shared" si="4"/>
        <v>8100</v>
      </c>
      <c r="J28" s="7"/>
      <c r="K28" s="7"/>
      <c r="L28" s="7" t="s">
        <v>29</v>
      </c>
      <c r="M28" s="10">
        <v>8100</v>
      </c>
      <c r="N28" s="1" t="s">
        <v>43</v>
      </c>
      <c r="Q28" s="7" t="s">
        <v>29</v>
      </c>
    </row>
    <row r="29" spans="1:19" ht="15.75" thickBot="1" x14ac:dyDescent="0.3">
      <c r="B29" s="2"/>
      <c r="C29" s="7"/>
      <c r="D29" s="7"/>
      <c r="E29" s="7"/>
      <c r="F29" s="7"/>
      <c r="G29" s="7"/>
      <c r="H29" s="7"/>
      <c r="I29" s="9">
        <f>SUM(I20:I28)</f>
        <v>49392</v>
      </c>
      <c r="J29" s="9">
        <f>SUM(J20:J28)</f>
        <v>12340</v>
      </c>
      <c r="K29" s="9">
        <f>SUM(K20:K28)</f>
        <v>400</v>
      </c>
      <c r="L29" s="9">
        <f>SUM(L20:L28)</f>
        <v>22318</v>
      </c>
      <c r="M29" s="9">
        <f>SUM(M20:M28)</f>
        <v>14334</v>
      </c>
      <c r="N29" s="1"/>
      <c r="O29" t="s">
        <v>29</v>
      </c>
      <c r="Q29" s="9">
        <f>SUM(Q9:Q28)</f>
        <v>771877</v>
      </c>
      <c r="S29" t="s">
        <v>66</v>
      </c>
    </row>
    <row r="30" spans="1:19" ht="15.75" thickTop="1" x14ac:dyDescent="0.25">
      <c r="C30" s="7"/>
      <c r="D30" s="7"/>
      <c r="E30" s="7"/>
      <c r="F30" s="7"/>
      <c r="G30" s="7"/>
      <c r="H30" s="7"/>
      <c r="I30" s="7">
        <f>SUM(J29:M29)</f>
        <v>49392</v>
      </c>
      <c r="J30" s="7"/>
      <c r="K30" s="7"/>
      <c r="L30" s="7"/>
      <c r="M30" s="10"/>
      <c r="N30" s="1"/>
      <c r="Q30" s="3"/>
    </row>
    <row r="31" spans="1:19" ht="15.75" thickBot="1" x14ac:dyDescent="0.3">
      <c r="C31" s="7"/>
      <c r="D31" s="7"/>
      <c r="E31" s="7"/>
      <c r="F31" s="7"/>
      <c r="G31" s="7"/>
      <c r="H31" s="7"/>
      <c r="I31" s="7"/>
      <c r="J31" s="7"/>
      <c r="K31" s="7"/>
      <c r="L31" s="10"/>
      <c r="M31" s="1"/>
      <c r="Q31" s="9">
        <v>771877</v>
      </c>
      <c r="S31" t="s">
        <v>65</v>
      </c>
    </row>
    <row r="32" spans="1:19" ht="15.75" thickTop="1" x14ac:dyDescent="0.25">
      <c r="C32" s="7"/>
      <c r="D32" s="7"/>
      <c r="E32" s="7"/>
      <c r="F32" s="7"/>
      <c r="G32" s="7"/>
      <c r="H32" s="7"/>
      <c r="I32" s="7"/>
      <c r="J32" s="7"/>
      <c r="K32" s="7"/>
      <c r="L32" s="10"/>
      <c r="Q32" s="3"/>
    </row>
    <row r="33" spans="1:17" x14ac:dyDescent="0.25">
      <c r="B33" t="s">
        <v>13</v>
      </c>
      <c r="C33" s="7"/>
      <c r="D33" s="7"/>
      <c r="E33" s="7"/>
      <c r="F33" s="7"/>
      <c r="G33" s="7"/>
      <c r="H33" s="16" t="s">
        <v>50</v>
      </c>
      <c r="I33" s="7" t="s">
        <v>56</v>
      </c>
      <c r="J33" s="7"/>
      <c r="K33" s="7"/>
      <c r="L33" s="10"/>
      <c r="Q33" s="3">
        <f>Q29-Q31</f>
        <v>0</v>
      </c>
    </row>
    <row r="34" spans="1:17" x14ac:dyDescent="0.25">
      <c r="A34" s="16" t="s">
        <v>50</v>
      </c>
      <c r="C34" s="5" t="s">
        <v>5</v>
      </c>
      <c r="D34" s="5" t="s">
        <v>8</v>
      </c>
      <c r="E34" s="6" t="s">
        <v>10</v>
      </c>
      <c r="F34" s="5" t="s">
        <v>9</v>
      </c>
      <c r="G34" s="7"/>
      <c r="H34" s="13">
        <v>5040</v>
      </c>
      <c r="I34" s="11">
        <v>10108</v>
      </c>
      <c r="J34" s="7"/>
      <c r="K34" s="7"/>
      <c r="Q34" s="3"/>
    </row>
    <row r="35" spans="1:17" x14ac:dyDescent="0.25">
      <c r="A35" s="13">
        <v>5070</v>
      </c>
      <c r="B35" s="2" t="s">
        <v>16</v>
      </c>
      <c r="C35" s="11">
        <f>SUM(D35:F35)</f>
        <v>2087</v>
      </c>
      <c r="D35" s="7"/>
      <c r="E35" s="7" t="s">
        <v>29</v>
      </c>
      <c r="F35" s="7">
        <v>2087</v>
      </c>
      <c r="G35" s="7"/>
      <c r="H35" s="13">
        <v>5284</v>
      </c>
      <c r="I35" s="11">
        <v>333</v>
      </c>
      <c r="Q35" s="3"/>
    </row>
    <row r="36" spans="1:17" x14ac:dyDescent="0.25">
      <c r="A36" s="13">
        <v>5130</v>
      </c>
      <c r="B36" s="2" t="s">
        <v>17</v>
      </c>
      <c r="C36" s="11">
        <f t="shared" ref="C36:C44" si="5">SUM(D36:F36)</f>
        <v>2381</v>
      </c>
      <c r="D36" s="7"/>
      <c r="E36" s="7"/>
      <c r="F36" s="7">
        <v>2381</v>
      </c>
      <c r="G36" s="7"/>
      <c r="H36" s="13">
        <v>5385</v>
      </c>
      <c r="I36" s="11">
        <v>10935</v>
      </c>
      <c r="Q36" s="3"/>
    </row>
    <row r="37" spans="1:17" ht="15.75" thickBot="1" x14ac:dyDescent="0.3">
      <c r="A37" s="13">
        <v>5310</v>
      </c>
      <c r="B37" s="2" t="s">
        <v>45</v>
      </c>
      <c r="C37" s="11">
        <f t="shared" si="5"/>
        <v>166</v>
      </c>
      <c r="D37" s="7"/>
      <c r="E37" s="7"/>
      <c r="F37" s="7">
        <v>166</v>
      </c>
      <c r="G37" s="7"/>
      <c r="I37" s="20">
        <f>SUM(I34:I36)</f>
        <v>21376</v>
      </c>
      <c r="Q37" s="3"/>
    </row>
    <row r="38" spans="1:17" ht="15.75" thickTop="1" x14ac:dyDescent="0.25">
      <c r="A38" s="13">
        <v>5140</v>
      </c>
      <c r="B38" s="2" t="s">
        <v>22</v>
      </c>
      <c r="C38" s="11">
        <f t="shared" si="5"/>
        <v>2665</v>
      </c>
      <c r="D38" s="7"/>
      <c r="E38" s="7"/>
      <c r="F38" s="7">
        <v>2665</v>
      </c>
      <c r="G38" s="7"/>
      <c r="Q38" s="3"/>
    </row>
    <row r="39" spans="1:17" ht="15.75" thickBot="1" x14ac:dyDescent="0.3">
      <c r="A39" s="13">
        <v>5180</v>
      </c>
      <c r="B39" s="2" t="s">
        <v>23</v>
      </c>
      <c r="C39" s="11">
        <f t="shared" si="5"/>
        <v>2343</v>
      </c>
      <c r="D39" s="7"/>
      <c r="E39" s="7"/>
      <c r="F39" s="7">
        <v>2343</v>
      </c>
      <c r="G39" s="7"/>
      <c r="Q39" s="3"/>
    </row>
    <row r="40" spans="1:17" ht="15.75" thickBot="1" x14ac:dyDescent="0.3">
      <c r="A40" s="13">
        <v>5440</v>
      </c>
      <c r="B40" s="2" t="s">
        <v>24</v>
      </c>
      <c r="C40" s="11">
        <f t="shared" si="5"/>
        <v>15</v>
      </c>
      <c r="D40" s="7"/>
      <c r="E40" s="7"/>
      <c r="F40" s="7">
        <v>15</v>
      </c>
      <c r="G40" s="7"/>
      <c r="H40" s="17" t="s">
        <v>60</v>
      </c>
      <c r="I40" s="18"/>
      <c r="J40" s="18"/>
      <c r="K40" s="19"/>
      <c r="L40" s="19"/>
      <c r="M40" s="19"/>
      <c r="Q40" s="3"/>
    </row>
    <row r="41" spans="1:17" x14ac:dyDescent="0.25">
      <c r="A41" s="13">
        <v>5290</v>
      </c>
      <c r="B41" s="2" t="s">
        <v>13</v>
      </c>
      <c r="C41" s="11">
        <f t="shared" si="5"/>
        <v>1274</v>
      </c>
      <c r="D41" s="7"/>
      <c r="E41" s="7"/>
      <c r="F41" s="7">
        <v>1274</v>
      </c>
      <c r="G41" s="7"/>
      <c r="Q41" s="3"/>
    </row>
    <row r="42" spans="1:17" x14ac:dyDescent="0.25">
      <c r="A42" s="13">
        <v>5450</v>
      </c>
      <c r="B42" s="2" t="s">
        <v>28</v>
      </c>
      <c r="C42" s="11">
        <f t="shared" si="5"/>
        <v>6045</v>
      </c>
      <c r="D42" s="7"/>
      <c r="E42" s="7">
        <v>6045</v>
      </c>
      <c r="F42" s="7"/>
      <c r="G42" s="7"/>
      <c r="Q42" s="3"/>
    </row>
    <row r="43" spans="1:17" x14ac:dyDescent="0.25">
      <c r="A43" s="13">
        <v>5310</v>
      </c>
      <c r="B43" s="2" t="s">
        <v>36</v>
      </c>
      <c r="C43" s="11">
        <f t="shared" si="5"/>
        <v>1932</v>
      </c>
      <c r="D43" s="7"/>
      <c r="E43" s="7"/>
      <c r="F43" s="7">
        <v>1932</v>
      </c>
      <c r="G43" s="7"/>
      <c r="Q43" s="3"/>
    </row>
    <row r="44" spans="1:17" x14ac:dyDescent="0.25">
      <c r="A44" s="13">
        <v>5460</v>
      </c>
      <c r="B44" s="2" t="s">
        <v>39</v>
      </c>
      <c r="C44" s="11">
        <f t="shared" si="5"/>
        <v>4501</v>
      </c>
      <c r="D44" s="7"/>
      <c r="E44" s="7"/>
      <c r="F44" s="7">
        <v>4501</v>
      </c>
      <c r="G44" s="7"/>
      <c r="Q44" s="3"/>
    </row>
    <row r="45" spans="1:17" ht="15.75" thickBot="1" x14ac:dyDescent="0.3">
      <c r="B45" s="2"/>
      <c r="C45" s="9">
        <f>SUM(C35:C44)</f>
        <v>23409</v>
      </c>
      <c r="D45" s="9">
        <f>SUM(D35:D44)</f>
        <v>0</v>
      </c>
      <c r="E45" s="9">
        <f>SUM(E35:E44)</f>
        <v>6045</v>
      </c>
      <c r="F45" s="9">
        <f>SUM(F35:F44)</f>
        <v>17364</v>
      </c>
      <c r="G45" s="7"/>
    </row>
    <row r="46" spans="1:17" ht="15.75" thickTop="1" x14ac:dyDescent="0.25">
      <c r="B46" s="2"/>
      <c r="C46" s="7">
        <f>SUM(D45:F45)</f>
        <v>23409</v>
      </c>
      <c r="D46" s="7"/>
      <c r="E46" s="7"/>
      <c r="F46" s="7"/>
      <c r="G46" s="7"/>
    </row>
    <row r="47" spans="1:17" x14ac:dyDescent="0.25">
      <c r="B47" s="2"/>
      <c r="C47" s="7"/>
      <c r="D47" s="7"/>
      <c r="E47" s="7"/>
      <c r="F47" s="7"/>
      <c r="G47" s="7"/>
    </row>
    <row r="48" spans="1:17" ht="15.75" thickBot="1" x14ac:dyDescent="0.3">
      <c r="B48" s="2" t="s">
        <v>21</v>
      </c>
      <c r="C48" s="12">
        <v>788</v>
      </c>
      <c r="D48" s="9"/>
      <c r="E48" s="9"/>
      <c r="F48" s="9">
        <v>788</v>
      </c>
      <c r="G48" s="7"/>
    </row>
    <row r="49" spans="2:12" ht="15.75" thickTop="1" x14ac:dyDescent="0.25">
      <c r="B49" s="2"/>
      <c r="C49" s="10"/>
      <c r="D49" s="10"/>
      <c r="E49" s="10"/>
      <c r="F49" s="10"/>
      <c r="G49" s="7"/>
    </row>
    <row r="50" spans="2:12" x14ac:dyDescent="0.25">
      <c r="C50" s="10"/>
      <c r="D50" s="10"/>
      <c r="E50" s="10"/>
      <c r="F50" s="10"/>
      <c r="G50" s="10"/>
      <c r="H50" s="7"/>
      <c r="I50" s="7"/>
      <c r="J50" s="7"/>
      <c r="K50" s="7"/>
      <c r="L50" s="10"/>
    </row>
    <row r="51" spans="2:12" x14ac:dyDescent="0.25">
      <c r="C51" s="10"/>
      <c r="D51" s="10"/>
      <c r="E51" s="10"/>
      <c r="F51" s="10"/>
      <c r="G51" s="10"/>
      <c r="H51" s="7"/>
      <c r="I51" s="7"/>
      <c r="J51" s="7"/>
      <c r="K51" s="7"/>
      <c r="L51" s="10"/>
    </row>
    <row r="52" spans="2:12" x14ac:dyDescent="0.25">
      <c r="C52" s="10"/>
      <c r="D52" s="10"/>
      <c r="E52" s="10"/>
      <c r="F52" s="10"/>
      <c r="G52" s="10"/>
      <c r="H52" s="7"/>
      <c r="I52" s="7"/>
      <c r="J52" s="7"/>
      <c r="K52" s="7"/>
      <c r="L52" s="10"/>
    </row>
    <row r="53" spans="2:12" x14ac:dyDescent="0.25">
      <c r="C53" s="10"/>
      <c r="D53" s="10"/>
      <c r="E53" s="10"/>
      <c r="F53" s="10"/>
      <c r="G53" s="10"/>
      <c r="H53" s="7"/>
      <c r="I53" s="7"/>
      <c r="J53" s="7"/>
      <c r="K53" s="7"/>
      <c r="L53" s="10"/>
    </row>
    <row r="54" spans="2:12" x14ac:dyDescent="0.25"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2:12" x14ac:dyDescent="0.25">
      <c r="G55" s="10"/>
      <c r="H55" s="10"/>
      <c r="I55" s="10"/>
      <c r="J55" s="10"/>
      <c r="K55" s="10"/>
      <c r="L55" s="10"/>
    </row>
    <row r="56" spans="2:12" x14ac:dyDescent="0.25">
      <c r="H56" s="10"/>
      <c r="I56" s="10"/>
      <c r="J56" s="10"/>
      <c r="K56" s="10"/>
      <c r="L56" s="10"/>
    </row>
    <row r="57" spans="2:12" x14ac:dyDescent="0.25">
      <c r="H57" s="10"/>
      <c r="I57" s="10"/>
      <c r="J57" s="10"/>
      <c r="K57" s="10"/>
      <c r="L57" s="10"/>
    </row>
    <row r="58" spans="2:12" x14ac:dyDescent="0.25">
      <c r="H58" s="10"/>
      <c r="I58" s="10"/>
      <c r="J58" s="10"/>
      <c r="K58" s="10"/>
      <c r="L58" s="10"/>
    </row>
    <row r="59" spans="2:12" x14ac:dyDescent="0.25">
      <c r="H59" s="10"/>
      <c r="I59" s="10"/>
      <c r="J59" s="10"/>
      <c r="K59" s="10"/>
      <c r="L59" s="10"/>
    </row>
  </sheetData>
  <pageMargins left="0.7" right="0.7" top="0.5" bottom="0.5" header="0.3" footer="0.3"/>
  <pageSetup paperSize="5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Jerilyn</dc:creator>
  <cp:lastModifiedBy>Gallatin Water</cp:lastModifiedBy>
  <cp:lastPrinted>2021-12-21T21:30:10Z</cp:lastPrinted>
  <dcterms:created xsi:type="dcterms:W3CDTF">2018-03-22T13:31:09Z</dcterms:created>
  <dcterms:modified xsi:type="dcterms:W3CDTF">2021-12-22T13:06:38Z</dcterms:modified>
</cp:coreProperties>
</file>