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i\Google Drive\Gallatin County\RFI #1 files\"/>
    </mc:Choice>
  </mc:AlternateContent>
  <xr:revisionPtr revIDLastSave="0" documentId="8_{79E60A14-648D-4005-84BF-39DF87357374}" xr6:coauthVersionLast="47" xr6:coauthVersionMax="47" xr10:uidLastSave="{00000000-0000-0000-0000-000000000000}"/>
  <bookViews>
    <workbookView xWindow="-120" yWindow="-120" windowWidth="29040" windowHeight="15840" xr2:uid="{666C984E-D7AC-4502-9639-5C5178D7FB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" l="1"/>
  <c r="O24" i="1" s="1"/>
  <c r="P24" i="1" s="1"/>
  <c r="P26" i="1" s="1"/>
  <c r="B19" i="1"/>
  <c r="B21" i="1" s="1"/>
  <c r="D16" i="1"/>
  <c r="O12" i="1"/>
  <c r="D12" i="1"/>
  <c r="C17" i="1" s="1"/>
  <c r="I7" i="1"/>
  <c r="J7" i="1" s="1"/>
  <c r="J8" i="1" s="1"/>
  <c r="J10" i="1" s="1"/>
  <c r="J6" i="1"/>
  <c r="J20" i="1" l="1"/>
  <c r="J22" i="1" s="1"/>
  <c r="J14" i="1"/>
  <c r="J16" i="1" s="1"/>
</calcChain>
</file>

<file path=xl/sharedStrings.xml><?xml version="1.0" encoding="utf-8"?>
<sst xmlns="http://schemas.openxmlformats.org/spreadsheetml/2006/main" count="51" uniqueCount="51">
  <si>
    <t xml:space="preserve">   Adjustments - Gallatin County Water District   </t>
  </si>
  <si>
    <t>Water Loss Adjustment:</t>
  </si>
  <si>
    <t>Adjustments for Employee Change</t>
  </si>
  <si>
    <t>Capitalized Expense Adjustments:</t>
  </si>
  <si>
    <t>Produced &amp; Purchased</t>
  </si>
  <si>
    <t>Hours</t>
  </si>
  <si>
    <t>Rate</t>
  </si>
  <si>
    <t>Wages</t>
  </si>
  <si>
    <t xml:space="preserve">  Meters are capitalized - see CPA email of 08/04</t>
  </si>
  <si>
    <t>Sold</t>
  </si>
  <si>
    <t>New Employee</t>
  </si>
  <si>
    <t>Uses:</t>
  </si>
  <si>
    <t>O.T. Hrs</t>
  </si>
  <si>
    <t xml:space="preserve">  WTP</t>
  </si>
  <si>
    <t>GASB Pension Expense Adjustment *</t>
  </si>
  <si>
    <t xml:space="preserve">  Flushing</t>
  </si>
  <si>
    <t>Retired Employee Gross Wages</t>
  </si>
  <si>
    <t xml:space="preserve">  Fire</t>
  </si>
  <si>
    <t>Adjustment for change in wages</t>
  </si>
  <si>
    <t>Pension Liability</t>
  </si>
  <si>
    <t xml:space="preserve">  Other</t>
  </si>
  <si>
    <t>OPEB Liability</t>
  </si>
  <si>
    <t>Line Brks.</t>
  </si>
  <si>
    <t>Associated Payroll Tax</t>
  </si>
  <si>
    <t>Line Leaks</t>
  </si>
  <si>
    <t>Total decrease in Wages</t>
  </si>
  <si>
    <t>* From CPA email of 07/28</t>
  </si>
  <si>
    <t>Other</t>
  </si>
  <si>
    <t>FICA Rate</t>
  </si>
  <si>
    <t>Tax decrease</t>
  </si>
  <si>
    <t>check</t>
  </si>
  <si>
    <t>Health Insurance Adjustment</t>
  </si>
  <si>
    <t xml:space="preserve">  water loss percentage</t>
  </si>
  <si>
    <t>Associated Pension Exp. Adjmt.</t>
  </si>
  <si>
    <t>Monthly</t>
  </si>
  <si>
    <t>Annual</t>
  </si>
  <si>
    <t xml:space="preserve">  allowable in rates</t>
  </si>
  <si>
    <t>Change in Wages</t>
  </si>
  <si>
    <t>Premium w/ new empl *</t>
  </si>
  <si>
    <t xml:space="preserve">  adjustment percentage</t>
  </si>
  <si>
    <t>CERS rate</t>
  </si>
  <si>
    <t xml:space="preserve">   Less wellness adjmt **</t>
  </si>
  <si>
    <t>Pension Adjmt for empl. change</t>
  </si>
  <si>
    <t>Pmt. with 2020 premium</t>
  </si>
  <si>
    <t>% allowed by PSC</t>
  </si>
  <si>
    <t>Allowable 2020 Premium</t>
  </si>
  <si>
    <t>Total pd. by District in 2019 ***</t>
  </si>
  <si>
    <t>Health Insurance Adjmt.</t>
  </si>
  <si>
    <t>* See paper copy of premium statement</t>
  </si>
  <si>
    <t>** Future wellness adj expected match last 6 months of 2019</t>
  </si>
  <si>
    <t>*** From 07/28 email from CPA and Trial Bal.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</si>
</sst>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_);_(* \(#,##0.0000\);_(* &quot;-&quot;??_);_(@_)"/>
    <numFmt numFmtId="167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u/>
      <sz val="11"/>
      <color rgb="FF00B050"/>
      <name val="Calibri"/>
      <family val="2"/>
      <scheme val="minor"/>
    </font>
    <font>
      <b/>
      <i/>
      <u/>
      <sz val="11"/>
      <color rgb="FF59B589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Arial"/>
      <family val="2"/>
    </font>
    <font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3" fontId="6" fillId="0" borderId="0" xfId="0" applyNumberFormat="1" applyFont="1"/>
    <xf numFmtId="3" fontId="3" fillId="0" borderId="0" xfId="0" applyNumberFormat="1" applyFont="1"/>
    <xf numFmtId="3" fontId="7" fillId="0" borderId="0" xfId="0" applyNumberFormat="1" applyFont="1"/>
    <xf numFmtId="0" fontId="3" fillId="0" borderId="0" xfId="0" applyFont="1" applyAlignment="1">
      <alignment horizontal="center"/>
    </xf>
    <xf numFmtId="0" fontId="8" fillId="0" borderId="0" xfId="0" applyFont="1"/>
    <xf numFmtId="164" fontId="3" fillId="0" borderId="0" xfId="1" applyNumberFormat="1" applyFont="1"/>
    <xf numFmtId="0" fontId="10" fillId="0" borderId="0" xfId="0" applyFont="1" applyAlignment="1">
      <alignment horizontal="center"/>
    </xf>
    <xf numFmtId="44" fontId="3" fillId="0" borderId="0" xfId="2" applyFont="1" applyAlignment="1">
      <alignment horizontal="right"/>
    </xf>
    <xf numFmtId="0" fontId="3" fillId="0" borderId="1" xfId="0" applyFont="1" applyBorder="1"/>
    <xf numFmtId="164" fontId="3" fillId="0" borderId="1" xfId="1" applyNumberFormat="1" applyFont="1" applyBorder="1"/>
    <xf numFmtId="43" fontId="3" fillId="0" borderId="0" xfId="1" applyFont="1" applyAlignment="1">
      <alignment horizontal="right"/>
    </xf>
    <xf numFmtId="164" fontId="11" fillId="0" borderId="0" xfId="1" applyNumberFormat="1" applyFont="1"/>
    <xf numFmtId="44" fontId="3" fillId="0" borderId="1" xfId="2" applyFont="1" applyBorder="1" applyAlignment="1">
      <alignment horizontal="right"/>
    </xf>
    <xf numFmtId="164" fontId="3" fillId="0" borderId="0" xfId="1" applyNumberFormat="1" applyFont="1" applyBorder="1"/>
    <xf numFmtId="164" fontId="3" fillId="0" borderId="0" xfId="1" applyNumberFormat="1" applyFont="1" applyAlignment="1">
      <alignment horizontal="left"/>
    </xf>
    <xf numFmtId="165" fontId="3" fillId="0" borderId="0" xfId="2" applyNumberFormat="1" applyFont="1"/>
    <xf numFmtId="0" fontId="3" fillId="0" borderId="0" xfId="0" applyFont="1" applyAlignment="1">
      <alignment horizontal="right"/>
    </xf>
    <xf numFmtId="166" fontId="3" fillId="0" borderId="0" xfId="1" applyNumberFormat="1" applyFont="1"/>
    <xf numFmtId="43" fontId="3" fillId="0" borderId="0" xfId="4" applyFont="1"/>
    <xf numFmtId="3" fontId="3" fillId="0" borderId="0" xfId="0" applyNumberFormat="1" applyFont="1" applyAlignment="1">
      <alignment horizontal="right"/>
    </xf>
    <xf numFmtId="164" fontId="3" fillId="0" borderId="0" xfId="4" applyNumberFormat="1" applyFont="1" applyAlignment="1">
      <alignment vertical="center"/>
    </xf>
    <xf numFmtId="9" fontId="3" fillId="0" borderId="0" xfId="3" applyFont="1"/>
    <xf numFmtId="164" fontId="3" fillId="0" borderId="0" xfId="4" applyNumberFormat="1" applyFont="1"/>
    <xf numFmtId="167" fontId="3" fillId="0" borderId="0" xfId="5" applyNumberFormat="1" applyFont="1"/>
    <xf numFmtId="164" fontId="11" fillId="0" borderId="0" xfId="4" applyNumberFormat="1" applyFont="1" applyAlignment="1">
      <alignment horizontal="center"/>
    </xf>
    <xf numFmtId="167" fontId="10" fillId="0" borderId="0" xfId="5" applyNumberFormat="1" applyFont="1"/>
    <xf numFmtId="164" fontId="3" fillId="0" borderId="0" xfId="3" applyNumberFormat="1" applyFont="1"/>
    <xf numFmtId="164" fontId="3" fillId="0" borderId="0" xfId="4" applyNumberFormat="1" applyFont="1" applyAlignment="1">
      <alignment horizontal="center"/>
    </xf>
    <xf numFmtId="0" fontId="3" fillId="0" borderId="1" xfId="0" applyFont="1" applyBorder="1" applyAlignment="1">
      <alignment horizontal="right"/>
    </xf>
    <xf numFmtId="9" fontId="3" fillId="0" borderId="1" xfId="3" applyFont="1" applyBorder="1"/>
    <xf numFmtId="9" fontId="3" fillId="0" borderId="0" xfId="3" applyFont="1" applyBorder="1"/>
    <xf numFmtId="9" fontId="3" fillId="0" borderId="1" xfId="5" applyFont="1" applyBorder="1"/>
    <xf numFmtId="43" fontId="3" fillId="0" borderId="0" xfId="0" applyNumberFormat="1" applyFont="1"/>
    <xf numFmtId="43" fontId="2" fillId="0" borderId="0" xfId="4" applyFont="1"/>
    <xf numFmtId="43" fontId="3" fillId="0" borderId="0" xfId="1" applyFont="1"/>
    <xf numFmtId="0" fontId="12" fillId="0" borderId="0" xfId="0" applyFont="1"/>
    <xf numFmtId="164" fontId="11" fillId="0" borderId="1" xfId="1" applyNumberFormat="1" applyFont="1" applyBorder="1"/>
    <xf numFmtId="164" fontId="11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0" fillId="0" borderId="0" xfId="1" applyNumberFormat="1" applyFont="1"/>
  </cellXfs>
  <cellStyles count="6">
    <cellStyle name="Comma" xfId="1" builtinId="3"/>
    <cellStyle name="Comma 2" xfId="4" xr:uid="{928F1096-0B75-4A3F-B45D-9392BDC0AB1B}"/>
    <cellStyle name="Currency" xfId="2" builtinId="4"/>
    <cellStyle name="Normal" xfId="0" builtinId="0"/>
    <cellStyle name="Percent" xfId="3" builtinId="5"/>
    <cellStyle name="Percent 2" xfId="5" xr:uid="{239C026F-CB52-4E54-A57A-CF33F3591E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57325-2CEA-4520-AD21-B4CAB20ED285}">
  <dimension ref="A1:R32"/>
  <sheetViews>
    <sheetView tabSelected="1" workbookViewId="0">
      <selection activeCell="R10" sqref="R10"/>
    </sheetView>
  </sheetViews>
  <sheetFormatPr defaultRowHeight="15" x14ac:dyDescent="0.25"/>
  <cols>
    <col min="3" max="3" width="11.5703125" bestFit="1" customWidth="1"/>
    <col min="4" max="4" width="12" bestFit="1" customWidth="1"/>
    <col min="5" max="6" width="11.42578125"/>
    <col min="7" max="7" width="12.5703125" customWidth="1"/>
    <col min="8" max="12" width="11.42578125"/>
    <col min="13" max="13" width="13" customWidth="1"/>
    <col min="16" max="16" width="10" style="43" customWidth="1"/>
  </cols>
  <sheetData>
    <row r="1" spans="1:18" ht="18.75" x14ac:dyDescent="0.25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9"/>
      <c r="Q2" s="1"/>
      <c r="R2" s="1"/>
    </row>
    <row r="3" spans="1:18" x14ac:dyDescent="0.25">
      <c r="A3" s="1"/>
      <c r="B3" s="4" t="s">
        <v>1</v>
      </c>
      <c r="C3" s="5"/>
      <c r="D3" s="5"/>
      <c r="E3" s="5"/>
      <c r="F3" s="6" t="s">
        <v>2</v>
      </c>
      <c r="G3" s="1"/>
      <c r="H3" s="1"/>
      <c r="I3" s="1"/>
      <c r="J3" s="1"/>
      <c r="K3" s="1"/>
      <c r="L3" s="6" t="s">
        <v>3</v>
      </c>
      <c r="M3" s="1"/>
      <c r="N3" s="1"/>
      <c r="O3" s="1"/>
      <c r="P3" s="9"/>
      <c r="Q3" s="1"/>
      <c r="R3" s="1"/>
    </row>
    <row r="4" spans="1:18" x14ac:dyDescent="0.25">
      <c r="A4" s="1"/>
      <c r="B4" s="4"/>
      <c r="C4" s="5"/>
      <c r="D4" s="5"/>
      <c r="E4" s="5"/>
      <c r="F4" s="1"/>
      <c r="G4" s="1"/>
      <c r="H4" s="1"/>
      <c r="I4" s="7"/>
      <c r="J4" s="7"/>
      <c r="K4" s="7"/>
      <c r="L4" s="8"/>
      <c r="M4" s="1"/>
      <c r="N4" s="1"/>
      <c r="O4" s="1"/>
      <c r="P4" s="9"/>
      <c r="Q4" s="1"/>
      <c r="R4" s="1"/>
    </row>
    <row r="5" spans="1:18" x14ac:dyDescent="0.25">
      <c r="A5" s="1"/>
      <c r="B5" s="5" t="s">
        <v>4</v>
      </c>
      <c r="C5" s="5"/>
      <c r="D5" s="9">
        <v>166739</v>
      </c>
      <c r="E5" s="5"/>
      <c r="F5" s="1"/>
      <c r="G5" s="1"/>
      <c r="H5" s="10" t="s">
        <v>5</v>
      </c>
      <c r="I5" s="10" t="s">
        <v>6</v>
      </c>
      <c r="J5" s="10" t="s">
        <v>7</v>
      </c>
      <c r="K5" s="10"/>
      <c r="L5" s="1" t="s">
        <v>8</v>
      </c>
      <c r="M5" s="1"/>
      <c r="N5" s="1"/>
      <c r="O5" s="9"/>
      <c r="P5" s="9"/>
      <c r="Q5" s="1"/>
      <c r="R5" s="1"/>
    </row>
    <row r="6" spans="1:18" ht="17.25" x14ac:dyDescent="0.4">
      <c r="A6" s="1"/>
      <c r="B6" s="5" t="s">
        <v>9</v>
      </c>
      <c r="C6" s="5"/>
      <c r="D6" s="9">
        <v>114209</v>
      </c>
      <c r="E6" s="5"/>
      <c r="F6" s="1" t="s">
        <v>10</v>
      </c>
      <c r="G6" s="1"/>
      <c r="H6" s="9">
        <v>2080</v>
      </c>
      <c r="I6" s="11">
        <v>15</v>
      </c>
      <c r="J6" s="9">
        <f>I6*H6</f>
        <v>31200</v>
      </c>
      <c r="K6" s="9"/>
      <c r="L6" s="12"/>
      <c r="M6" s="12"/>
      <c r="N6" s="12"/>
      <c r="O6" s="13"/>
      <c r="P6" s="40"/>
      <c r="Q6" s="1"/>
      <c r="R6" s="1"/>
    </row>
    <row r="7" spans="1:18" ht="17.25" x14ac:dyDescent="0.4">
      <c r="A7" s="1"/>
      <c r="B7" s="5" t="s">
        <v>11</v>
      </c>
      <c r="C7" s="5"/>
      <c r="D7" s="9"/>
      <c r="E7" s="5"/>
      <c r="F7" s="1"/>
      <c r="G7" s="1" t="s">
        <v>12</v>
      </c>
      <c r="H7" s="9">
        <v>103</v>
      </c>
      <c r="I7" s="14">
        <f>I6*1.5</f>
        <v>22.5</v>
      </c>
      <c r="J7" s="15">
        <f>I7*H7</f>
        <v>2317.5</v>
      </c>
      <c r="K7" s="15"/>
      <c r="L7" s="1"/>
      <c r="M7" s="1"/>
      <c r="N7" s="1"/>
      <c r="O7" s="9"/>
      <c r="P7" s="15"/>
      <c r="Q7" s="1"/>
      <c r="R7" s="1"/>
    </row>
    <row r="8" spans="1:18" ht="17.25" x14ac:dyDescent="0.4">
      <c r="A8" s="1"/>
      <c r="B8" s="1" t="s">
        <v>13</v>
      </c>
      <c r="C8" s="9">
        <v>456</v>
      </c>
      <c r="D8" s="9"/>
      <c r="E8" s="5"/>
      <c r="F8" s="1"/>
      <c r="G8" s="1"/>
      <c r="H8" s="9"/>
      <c r="I8" s="11"/>
      <c r="J8" s="9">
        <f>J6+J7</f>
        <v>33517.5</v>
      </c>
      <c r="K8" s="9"/>
      <c r="L8" s="6" t="s">
        <v>14</v>
      </c>
      <c r="M8" s="1"/>
      <c r="N8" s="1"/>
      <c r="O8" s="1"/>
      <c r="P8" s="15"/>
      <c r="Q8" s="1"/>
      <c r="R8" s="1"/>
    </row>
    <row r="9" spans="1:18" ht="17.25" x14ac:dyDescent="0.4">
      <c r="A9" s="1"/>
      <c r="B9" s="5" t="s">
        <v>15</v>
      </c>
      <c r="C9" s="9">
        <v>577</v>
      </c>
      <c r="D9" s="9"/>
      <c r="E9" s="5"/>
      <c r="F9" s="1" t="s">
        <v>16</v>
      </c>
      <c r="G9" s="1"/>
      <c r="H9" s="9"/>
      <c r="I9" s="11"/>
      <c r="J9" s="15">
        <v>-39559.480000000003</v>
      </c>
      <c r="K9" s="15"/>
      <c r="L9" s="1"/>
      <c r="M9" s="1"/>
      <c r="N9" s="1"/>
      <c r="O9" s="9"/>
      <c r="P9" s="15"/>
      <c r="Q9" s="1"/>
      <c r="R9" s="1"/>
    </row>
    <row r="10" spans="1:18" ht="17.25" x14ac:dyDescent="0.4">
      <c r="A10" s="1"/>
      <c r="B10" s="5" t="s">
        <v>17</v>
      </c>
      <c r="C10" s="9">
        <v>58</v>
      </c>
      <c r="D10" s="9"/>
      <c r="E10" s="5"/>
      <c r="F10" s="1"/>
      <c r="G10" s="1" t="s">
        <v>18</v>
      </c>
      <c r="H10" s="9"/>
      <c r="I10" s="11"/>
      <c r="J10" s="9">
        <f>J8+J9</f>
        <v>-6041.9800000000032</v>
      </c>
      <c r="K10" s="9"/>
      <c r="L10" s="1"/>
      <c r="M10" s="9" t="s">
        <v>19</v>
      </c>
      <c r="N10" s="9"/>
      <c r="O10" s="9">
        <v>77087</v>
      </c>
      <c r="P10" s="15"/>
      <c r="Q10" s="1"/>
      <c r="R10" s="1"/>
    </row>
    <row r="11" spans="1:18" ht="17.25" x14ac:dyDescent="0.4">
      <c r="A11" s="1"/>
      <c r="B11" s="5" t="s">
        <v>20</v>
      </c>
      <c r="C11" s="15">
        <v>0</v>
      </c>
      <c r="D11" s="9"/>
      <c r="E11" s="5"/>
      <c r="F11" s="12"/>
      <c r="G11" s="12"/>
      <c r="H11" s="13"/>
      <c r="I11" s="16"/>
      <c r="J11" s="13"/>
      <c r="K11" s="17"/>
      <c r="L11" s="1"/>
      <c r="M11" s="9" t="s">
        <v>21</v>
      </c>
      <c r="N11" s="9"/>
      <c r="O11" s="15">
        <v>1006</v>
      </c>
      <c r="P11" s="15"/>
      <c r="Q11" s="1"/>
      <c r="R11" s="1"/>
    </row>
    <row r="12" spans="1:18" ht="17.25" x14ac:dyDescent="0.4">
      <c r="A12" s="1"/>
      <c r="B12" s="5"/>
      <c r="C12" s="9"/>
      <c r="D12" s="9">
        <f>SUM(C8:C11)</f>
        <v>1091</v>
      </c>
      <c r="E12" s="5"/>
      <c r="F12" s="1"/>
      <c r="G12" s="1"/>
      <c r="H12" s="9"/>
      <c r="I12" s="11"/>
      <c r="J12" s="9"/>
      <c r="K12" s="9"/>
      <c r="L12" s="1"/>
      <c r="M12" s="9"/>
      <c r="N12" s="9"/>
      <c r="O12" s="9">
        <f>O10+O11</f>
        <v>78093</v>
      </c>
      <c r="P12" s="15"/>
      <c r="Q12" s="1"/>
      <c r="R12" s="1"/>
    </row>
    <row r="13" spans="1:18" ht="17.25" x14ac:dyDescent="0.4">
      <c r="A13" s="1"/>
      <c r="B13" s="5" t="s">
        <v>22</v>
      </c>
      <c r="C13" s="9">
        <v>33886</v>
      </c>
      <c r="D13" s="9"/>
      <c r="E13" s="5"/>
      <c r="F13" s="6" t="s">
        <v>23</v>
      </c>
      <c r="G13" s="1"/>
      <c r="H13" s="1"/>
      <c r="I13" s="1"/>
      <c r="J13" s="1"/>
      <c r="K13" s="1"/>
      <c r="L13" s="1"/>
      <c r="M13" s="9"/>
      <c r="N13" s="9"/>
      <c r="O13" s="9"/>
      <c r="P13" s="15"/>
      <c r="Q13" s="1"/>
      <c r="R13" s="1"/>
    </row>
    <row r="14" spans="1:18" ht="17.25" x14ac:dyDescent="0.4">
      <c r="A14" s="1"/>
      <c r="B14" s="5" t="s">
        <v>24</v>
      </c>
      <c r="C14" s="9">
        <v>174</v>
      </c>
      <c r="D14" s="9"/>
      <c r="E14" s="5"/>
      <c r="F14" s="1"/>
      <c r="G14" s="1"/>
      <c r="H14" s="18" t="s">
        <v>25</v>
      </c>
      <c r="I14" s="1"/>
      <c r="J14" s="19">
        <f>J10</f>
        <v>-6041.9800000000032</v>
      </c>
      <c r="K14" s="19"/>
      <c r="L14" s="1"/>
      <c r="M14" s="9" t="s">
        <v>26</v>
      </c>
      <c r="N14" s="9"/>
      <c r="O14" s="9"/>
      <c r="P14" s="15"/>
      <c r="Q14" s="1"/>
      <c r="R14" s="1"/>
    </row>
    <row r="15" spans="1:18" ht="17.25" x14ac:dyDescent="0.4">
      <c r="A15" s="1"/>
      <c r="B15" s="5" t="s">
        <v>27</v>
      </c>
      <c r="C15" s="15">
        <v>17379</v>
      </c>
      <c r="D15" s="9"/>
      <c r="E15" s="5"/>
      <c r="F15" s="1"/>
      <c r="G15" s="1"/>
      <c r="H15" s="1"/>
      <c r="I15" s="20" t="s">
        <v>28</v>
      </c>
      <c r="J15" s="21">
        <v>7.6499999999999999E-2</v>
      </c>
      <c r="K15" s="21"/>
      <c r="L15" s="12"/>
      <c r="M15" s="12"/>
      <c r="N15" s="12"/>
      <c r="O15" s="12"/>
      <c r="P15" s="40"/>
      <c r="Q15" s="1"/>
      <c r="R15" s="1"/>
    </row>
    <row r="16" spans="1:18" x14ac:dyDescent="0.25">
      <c r="A16" s="1"/>
      <c r="B16" s="5"/>
      <c r="C16" s="9"/>
      <c r="D16" s="9">
        <f>SUM(C13:C15)</f>
        <v>51439</v>
      </c>
      <c r="E16" s="1"/>
      <c r="F16" s="1"/>
      <c r="G16" s="1"/>
      <c r="H16" s="1"/>
      <c r="I16" s="20" t="s">
        <v>29</v>
      </c>
      <c r="J16" s="19">
        <f>J14*J15</f>
        <v>-462.21147000000025</v>
      </c>
      <c r="K16" s="19"/>
      <c r="L16" s="1"/>
      <c r="M16" s="22"/>
      <c r="N16" s="22"/>
      <c r="O16" s="22"/>
      <c r="P16" s="9"/>
      <c r="Q16" s="1"/>
      <c r="R16" s="1"/>
    </row>
    <row r="17" spans="1:18" x14ac:dyDescent="0.25">
      <c r="A17" s="1"/>
      <c r="B17" s="23" t="s">
        <v>30</v>
      </c>
      <c r="C17" s="9">
        <f>SUM(D6:D16)</f>
        <v>166739</v>
      </c>
      <c r="D17" s="9"/>
      <c r="E17" s="1"/>
      <c r="F17" s="12"/>
      <c r="G17" s="12"/>
      <c r="H17" s="12"/>
      <c r="I17" s="12"/>
      <c r="J17" s="12"/>
      <c r="K17" s="1"/>
      <c r="L17" s="6" t="s">
        <v>31</v>
      </c>
      <c r="M17" s="1"/>
      <c r="N17" s="1"/>
      <c r="O17" s="1"/>
      <c r="P17" s="9"/>
      <c r="Q17" s="1"/>
      <c r="R17" s="1"/>
    </row>
    <row r="18" spans="1:18" x14ac:dyDescent="0.25">
      <c r="A18" s="1"/>
      <c r="B18" s="24"/>
      <c r="C18" s="5"/>
      <c r="D18" s="9"/>
      <c r="E18" s="1"/>
      <c r="F18" s="1"/>
      <c r="G18" s="1"/>
      <c r="H18" s="1"/>
      <c r="I18" s="20"/>
      <c r="J18" s="25"/>
      <c r="K18" s="25"/>
      <c r="L18" s="1"/>
      <c r="M18" s="22"/>
      <c r="N18" s="22"/>
      <c r="O18" s="26"/>
      <c r="P18" s="9"/>
      <c r="Q18" s="1"/>
      <c r="R18" s="1"/>
    </row>
    <row r="19" spans="1:18" ht="17.25" x14ac:dyDescent="0.4">
      <c r="A19" s="1"/>
      <c r="B19" s="27">
        <f>D16/D5</f>
        <v>0.30850011095184687</v>
      </c>
      <c r="C19" s="5" t="s">
        <v>32</v>
      </c>
      <c r="D19" s="1"/>
      <c r="E19" s="1"/>
      <c r="F19" s="6" t="s">
        <v>33</v>
      </c>
      <c r="G19" s="1"/>
      <c r="H19" s="1"/>
      <c r="I19" s="20"/>
      <c r="J19" s="25"/>
      <c r="K19" s="25"/>
      <c r="L19" s="22"/>
      <c r="M19" s="22"/>
      <c r="N19" s="22"/>
      <c r="O19" s="28" t="s">
        <v>34</v>
      </c>
      <c r="P19" s="41" t="s">
        <v>35</v>
      </c>
      <c r="Q19" s="1"/>
      <c r="R19" s="1"/>
    </row>
    <row r="20" spans="1:18" x14ac:dyDescent="0.25">
      <c r="A20" s="1"/>
      <c r="B20" s="29">
        <v>0.15</v>
      </c>
      <c r="C20" s="5" t="s">
        <v>36</v>
      </c>
      <c r="D20" s="5"/>
      <c r="E20" s="27"/>
      <c r="F20" s="1"/>
      <c r="G20" s="1"/>
      <c r="H20" s="1" t="s">
        <v>37</v>
      </c>
      <c r="I20" s="20"/>
      <c r="J20" s="30">
        <f>J10</f>
        <v>-6041.9800000000032</v>
      </c>
      <c r="K20" s="30"/>
      <c r="L20" s="22" t="s">
        <v>38</v>
      </c>
      <c r="M20" s="22"/>
      <c r="N20" s="31">
        <v>4538.5</v>
      </c>
      <c r="O20" s="1"/>
      <c r="P20" s="42"/>
      <c r="Q20" s="1"/>
      <c r="R20" s="1"/>
    </row>
    <row r="21" spans="1:18" ht="17.25" x14ac:dyDescent="0.4">
      <c r="A21" s="1"/>
      <c r="B21" s="27">
        <f>B19-B20</f>
        <v>0.15850011095184688</v>
      </c>
      <c r="C21" s="5" t="s">
        <v>39</v>
      </c>
      <c r="D21" s="1"/>
      <c r="E21" s="1"/>
      <c r="F21" s="1"/>
      <c r="G21" s="1"/>
      <c r="H21" s="1" t="s">
        <v>40</v>
      </c>
      <c r="I21" s="20"/>
      <c r="J21" s="21">
        <v>0.24060000000000001</v>
      </c>
      <c r="K21" s="21"/>
      <c r="L21" s="22" t="s">
        <v>41</v>
      </c>
      <c r="M21" s="22"/>
      <c r="N21" s="28">
        <v>50.02</v>
      </c>
      <c r="O21" s="1"/>
      <c r="P21" s="42"/>
      <c r="Q21" s="1"/>
      <c r="R21" s="1"/>
    </row>
    <row r="22" spans="1:18" x14ac:dyDescent="0.25">
      <c r="A22" s="1"/>
      <c r="B22" s="1"/>
      <c r="C22" s="1"/>
      <c r="D22" s="1"/>
      <c r="E22" s="1"/>
      <c r="F22" s="1"/>
      <c r="G22" s="1"/>
      <c r="H22" s="1"/>
      <c r="I22" s="20" t="s">
        <v>42</v>
      </c>
      <c r="J22" s="9">
        <f>J20*J21</f>
        <v>-1453.7003880000009</v>
      </c>
      <c r="K22" s="9"/>
      <c r="L22" s="22" t="s">
        <v>43</v>
      </c>
      <c r="M22" s="22"/>
      <c r="N22" s="26">
        <f>N20+N21</f>
        <v>4588.5200000000004</v>
      </c>
      <c r="O22" s="31"/>
      <c r="P22" s="42"/>
      <c r="Q22" s="9"/>
      <c r="R22" s="9"/>
    </row>
    <row r="23" spans="1:18" x14ac:dyDescent="0.25">
      <c r="A23" s="1"/>
      <c r="B23" s="1"/>
      <c r="C23" s="1"/>
      <c r="D23" s="1"/>
      <c r="E23" s="1"/>
      <c r="F23" s="12"/>
      <c r="G23" s="12"/>
      <c r="H23" s="12"/>
      <c r="I23" s="32"/>
      <c r="J23" s="33"/>
      <c r="K23" s="34"/>
      <c r="L23" s="22" t="s">
        <v>44</v>
      </c>
      <c r="M23" s="22"/>
      <c r="N23" s="35">
        <v>0.79</v>
      </c>
      <c r="O23" s="26"/>
      <c r="P23" s="9"/>
      <c r="Q23" s="9"/>
      <c r="R23" s="9"/>
    </row>
    <row r="24" spans="1:18" x14ac:dyDescent="0.25">
      <c r="A24" s="1"/>
      <c r="B24" s="1"/>
      <c r="C24" s="1"/>
      <c r="D24" s="1"/>
      <c r="E24" s="9"/>
      <c r="F24" s="1"/>
      <c r="G24" s="1"/>
      <c r="H24" s="1"/>
      <c r="I24" s="20"/>
      <c r="J24" s="36"/>
      <c r="K24" s="36"/>
      <c r="L24" s="22" t="s">
        <v>45</v>
      </c>
      <c r="M24" s="1"/>
      <c r="N24" s="1"/>
      <c r="O24" s="26">
        <f>N22*N23</f>
        <v>3624.9308000000005</v>
      </c>
      <c r="P24" s="9">
        <f>O24*12</f>
        <v>43499.169600000008</v>
      </c>
      <c r="Q24" s="9"/>
      <c r="R24" s="9"/>
    </row>
    <row r="25" spans="1:18" ht="17.25" x14ac:dyDescent="0.4">
      <c r="A25" s="1"/>
      <c r="B25" s="1"/>
      <c r="C25" s="1"/>
      <c r="D25" s="1"/>
      <c r="E25" s="9"/>
      <c r="F25" s="1"/>
      <c r="G25" s="1"/>
      <c r="H25" s="1"/>
      <c r="I25" s="1"/>
      <c r="J25" s="1"/>
      <c r="K25" s="1"/>
      <c r="L25" s="22" t="s">
        <v>46</v>
      </c>
      <c r="M25" s="22"/>
      <c r="N25" s="1"/>
      <c r="O25" s="37"/>
      <c r="P25" s="15">
        <v>70593</v>
      </c>
      <c r="Q25" s="9"/>
      <c r="R25" s="9"/>
    </row>
    <row r="26" spans="1:18" x14ac:dyDescent="0.25">
      <c r="A26" s="1"/>
      <c r="B26" s="1"/>
      <c r="C26" s="1"/>
      <c r="D26" s="1"/>
      <c r="E26" s="9"/>
      <c r="F26" s="1"/>
      <c r="G26" s="1"/>
      <c r="H26" s="1"/>
      <c r="I26" s="1"/>
      <c r="J26" s="1"/>
      <c r="K26" s="1"/>
      <c r="L26" s="1"/>
      <c r="M26" s="1" t="s">
        <v>47</v>
      </c>
      <c r="N26" s="1"/>
      <c r="O26" s="26"/>
      <c r="P26" s="9">
        <f>P24-P25</f>
        <v>-27093.830399999992</v>
      </c>
      <c r="Q26" s="9"/>
      <c r="R26" s="9"/>
    </row>
    <row r="27" spans="1:18" x14ac:dyDescent="0.25">
      <c r="A27" s="1"/>
      <c r="B27" s="1"/>
      <c r="C27" s="1"/>
      <c r="D27" s="1"/>
      <c r="E27" s="9"/>
      <c r="F27" s="1"/>
      <c r="G27" s="1"/>
      <c r="H27" s="1"/>
      <c r="I27" s="1"/>
      <c r="J27" s="1"/>
      <c r="K27" s="1"/>
      <c r="L27" s="1"/>
      <c r="M27" s="1"/>
      <c r="N27" s="1"/>
      <c r="O27" s="1"/>
      <c r="P27" s="9"/>
      <c r="Q27" s="9"/>
      <c r="R27" s="9"/>
    </row>
    <row r="28" spans="1:18" x14ac:dyDescent="0.25">
      <c r="A28" s="1"/>
      <c r="B28" s="1"/>
      <c r="C28" s="1"/>
      <c r="D28" s="1"/>
      <c r="E28" s="9"/>
      <c r="F28" s="1"/>
      <c r="G28" s="1"/>
      <c r="H28" s="1"/>
      <c r="I28" s="1"/>
      <c r="J28" s="1"/>
      <c r="K28" s="1"/>
      <c r="L28" s="38" t="s">
        <v>48</v>
      </c>
      <c r="M28" s="1"/>
      <c r="N28" s="1"/>
      <c r="O28" s="1"/>
      <c r="P28" s="9"/>
      <c r="Q28" s="9"/>
      <c r="R28" s="9"/>
    </row>
    <row r="29" spans="1:18" ht="15.75" x14ac:dyDescent="0.25">
      <c r="A29" s="1"/>
      <c r="B29" s="9"/>
      <c r="C29" s="39"/>
      <c r="D29" s="9"/>
      <c r="E29" s="9"/>
      <c r="F29" s="1"/>
      <c r="G29" s="1"/>
      <c r="H29" s="1"/>
      <c r="I29" s="1"/>
      <c r="J29" s="1"/>
      <c r="K29" s="1"/>
      <c r="L29" s="38" t="s">
        <v>49</v>
      </c>
      <c r="M29" s="9"/>
      <c r="N29" s="9"/>
      <c r="O29" s="9"/>
      <c r="P29" s="9"/>
      <c r="Q29" s="9"/>
      <c r="R29" s="9"/>
    </row>
    <row r="30" spans="1:18" x14ac:dyDescent="0.25">
      <c r="A30" s="1"/>
      <c r="B30" s="9"/>
      <c r="C30" s="1"/>
      <c r="D30" s="9"/>
      <c r="E30" s="9"/>
      <c r="F30" s="1"/>
      <c r="G30" s="1"/>
      <c r="H30" s="1"/>
      <c r="I30" s="1"/>
      <c r="J30" s="1"/>
      <c r="K30" s="1"/>
      <c r="L30" s="9" t="s">
        <v>50</v>
      </c>
      <c r="M30" s="1"/>
      <c r="N30" s="1"/>
      <c r="O30" s="1"/>
      <c r="P30" s="9"/>
      <c r="Q30" s="9"/>
      <c r="R30" s="9"/>
    </row>
    <row r="31" spans="1:18" x14ac:dyDescent="0.25">
      <c r="A31" s="1"/>
      <c r="B31" s="9"/>
      <c r="C31" s="1"/>
      <c r="D31" s="9"/>
      <c r="E31" s="9"/>
      <c r="F31" s="1"/>
      <c r="G31" s="1"/>
      <c r="H31" s="1"/>
      <c r="I31" s="1"/>
      <c r="J31" s="1"/>
      <c r="K31" s="1"/>
      <c r="L31" s="1"/>
      <c r="M31" s="1"/>
      <c r="N31" s="1"/>
      <c r="O31" s="1"/>
      <c r="P31" s="9"/>
      <c r="Q31" s="9"/>
      <c r="R31" s="9"/>
    </row>
    <row r="32" spans="1:18" x14ac:dyDescent="0.25">
      <c r="A32" s="1"/>
      <c r="B32" s="1"/>
      <c r="C32" s="1"/>
      <c r="D32" s="9"/>
      <c r="E32" s="9"/>
      <c r="F32" s="1"/>
      <c r="G32" s="1"/>
      <c r="H32" s="1"/>
      <c r="I32" s="1"/>
      <c r="J32" s="1"/>
      <c r="K32" s="1"/>
      <c r="L32" s="1"/>
      <c r="M32" s="1"/>
      <c r="N32" s="1"/>
      <c r="O32" s="1"/>
      <c r="P32" s="9"/>
      <c r="Q32" s="9"/>
      <c r="R3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Vilines</dc:creator>
  <cp:lastModifiedBy>Alan Vilines</cp:lastModifiedBy>
  <dcterms:created xsi:type="dcterms:W3CDTF">2021-12-30T23:13:28Z</dcterms:created>
  <dcterms:modified xsi:type="dcterms:W3CDTF">2021-12-30T23:15:42Z</dcterms:modified>
</cp:coreProperties>
</file>