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latin\Documents\"/>
    </mc:Choice>
  </mc:AlternateContent>
  <xr:revisionPtr revIDLastSave="0" documentId="8_{69DA8463-0A56-45DE-9734-E6A6A0205337}" xr6:coauthVersionLast="47" xr6:coauthVersionMax="47" xr10:uidLastSave="{00000000-0000-0000-0000-000000000000}"/>
  <bookViews>
    <workbookView xWindow="-120" yWindow="-120" windowWidth="29040" windowHeight="15840" xr2:uid="{59CD8BE8-0FC3-4E9E-9606-A1D24EA215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2" i="1" l="1"/>
  <c r="J292" i="1"/>
  <c r="H292" i="1"/>
  <c r="G292" i="1"/>
  <c r="F292" i="1"/>
  <c r="E292" i="1"/>
  <c r="H290" i="1"/>
  <c r="H289" i="1"/>
  <c r="K289" i="1" s="1"/>
  <c r="M289" i="1" s="1"/>
  <c r="O289" i="1" s="1"/>
  <c r="H288" i="1"/>
  <c r="J285" i="1"/>
  <c r="G285" i="1"/>
  <c r="F285" i="1"/>
  <c r="E285" i="1"/>
  <c r="H282" i="1"/>
  <c r="K282" i="1" s="1"/>
  <c r="M282" i="1" s="1"/>
  <c r="O282" i="1" s="1"/>
  <c r="H281" i="1"/>
  <c r="H280" i="1"/>
  <c r="K280" i="1" s="1"/>
  <c r="M280" i="1" s="1"/>
  <c r="O280" i="1" s="1"/>
  <c r="H279" i="1"/>
  <c r="H278" i="1"/>
  <c r="K278" i="1" s="1"/>
  <c r="L275" i="1"/>
  <c r="J275" i="1"/>
  <c r="G275" i="1"/>
  <c r="F275" i="1"/>
  <c r="E275" i="1"/>
  <c r="H273" i="1"/>
  <c r="K272" i="1"/>
  <c r="M272" i="1" s="1"/>
  <c r="O272" i="1" s="1"/>
  <c r="H272" i="1"/>
  <c r="M271" i="1"/>
  <c r="H271" i="1"/>
  <c r="O271" i="1" s="1"/>
  <c r="O270" i="1"/>
  <c r="M270" i="1"/>
  <c r="H270" i="1"/>
  <c r="H269" i="1"/>
  <c r="K269" i="1" s="1"/>
  <c r="J265" i="1"/>
  <c r="G265" i="1"/>
  <c r="F265" i="1"/>
  <c r="E265" i="1"/>
  <c r="H263" i="1"/>
  <c r="H262" i="1"/>
  <c r="K262" i="1" s="1"/>
  <c r="M262" i="1" s="1"/>
  <c r="O262" i="1" s="1"/>
  <c r="H261" i="1"/>
  <c r="H260" i="1"/>
  <c r="K260" i="1" s="1"/>
  <c r="M260" i="1" s="1"/>
  <c r="O260" i="1" s="1"/>
  <c r="H259" i="1"/>
  <c r="O258" i="1"/>
  <c r="M258" i="1"/>
  <c r="H258" i="1"/>
  <c r="M257" i="1"/>
  <c r="H257" i="1"/>
  <c r="O257" i="1" s="1"/>
  <c r="M256" i="1"/>
  <c r="H256" i="1"/>
  <c r="O256" i="1" s="1"/>
  <c r="M255" i="1"/>
  <c r="H255" i="1"/>
  <c r="O255" i="1" s="1"/>
  <c r="M254" i="1"/>
  <c r="H254" i="1"/>
  <c r="M253" i="1"/>
  <c r="H253" i="1"/>
  <c r="O253" i="1" s="1"/>
  <c r="M252" i="1"/>
  <c r="H252" i="1"/>
  <c r="O252" i="1" s="1"/>
  <c r="O251" i="1"/>
  <c r="M251" i="1"/>
  <c r="H251" i="1"/>
  <c r="O250" i="1"/>
  <c r="M250" i="1"/>
  <c r="H250" i="1"/>
  <c r="M249" i="1"/>
  <c r="H249" i="1"/>
  <c r="O249" i="1" s="1"/>
  <c r="M248" i="1"/>
  <c r="H248" i="1"/>
  <c r="O248" i="1" s="1"/>
  <c r="M247" i="1"/>
  <c r="H247" i="1"/>
  <c r="O247" i="1" s="1"/>
  <c r="M246" i="1"/>
  <c r="H246" i="1"/>
  <c r="M245" i="1"/>
  <c r="O245" i="1" s="1"/>
  <c r="H245" i="1"/>
  <c r="M244" i="1"/>
  <c r="H244" i="1"/>
  <c r="O244" i="1" s="1"/>
  <c r="O243" i="1"/>
  <c r="M243" i="1"/>
  <c r="H243" i="1"/>
  <c r="O242" i="1"/>
  <c r="M242" i="1"/>
  <c r="H242" i="1"/>
  <c r="M241" i="1"/>
  <c r="H241" i="1"/>
  <c r="L237" i="1"/>
  <c r="J237" i="1"/>
  <c r="G237" i="1"/>
  <c r="F237" i="1"/>
  <c r="E237" i="1"/>
  <c r="M235" i="1"/>
  <c r="H235" i="1"/>
  <c r="O235" i="1" s="1"/>
  <c r="H234" i="1"/>
  <c r="K233" i="1"/>
  <c r="M233" i="1" s="1"/>
  <c r="H233" i="1"/>
  <c r="H232" i="1"/>
  <c r="K231" i="1"/>
  <c r="M231" i="1" s="1"/>
  <c r="H231" i="1"/>
  <c r="O231" i="1" s="1"/>
  <c r="H230" i="1"/>
  <c r="K229" i="1"/>
  <c r="M229" i="1" s="1"/>
  <c r="H229" i="1"/>
  <c r="O229" i="1" s="1"/>
  <c r="M228" i="1"/>
  <c r="H228" i="1"/>
  <c r="O228" i="1" s="1"/>
  <c r="O227" i="1"/>
  <c r="H227" i="1"/>
  <c r="K227" i="1" s="1"/>
  <c r="M227" i="1" s="1"/>
  <c r="K226" i="1"/>
  <c r="M226" i="1" s="1"/>
  <c r="H226" i="1"/>
  <c r="O226" i="1" s="1"/>
  <c r="O225" i="1"/>
  <c r="M225" i="1"/>
  <c r="H225" i="1"/>
  <c r="M224" i="1"/>
  <c r="H224" i="1"/>
  <c r="O224" i="1" s="1"/>
  <c r="M223" i="1"/>
  <c r="H223" i="1"/>
  <c r="O223" i="1" s="1"/>
  <c r="K222" i="1"/>
  <c r="M222" i="1" s="1"/>
  <c r="O222" i="1" s="1"/>
  <c r="H222" i="1"/>
  <c r="M221" i="1"/>
  <c r="H221" i="1"/>
  <c r="O221" i="1" s="1"/>
  <c r="O220" i="1"/>
  <c r="M220" i="1"/>
  <c r="H220" i="1"/>
  <c r="M219" i="1"/>
  <c r="H219" i="1"/>
  <c r="O219" i="1" s="1"/>
  <c r="M218" i="1"/>
  <c r="H218" i="1"/>
  <c r="O218" i="1" s="1"/>
  <c r="M217" i="1"/>
  <c r="H217" i="1"/>
  <c r="L213" i="1"/>
  <c r="J213" i="1"/>
  <c r="G213" i="1"/>
  <c r="F213" i="1"/>
  <c r="E213" i="1"/>
  <c r="M212" i="1"/>
  <c r="O212" i="1" s="1"/>
  <c r="M211" i="1"/>
  <c r="H211" i="1"/>
  <c r="M210" i="1"/>
  <c r="H210" i="1"/>
  <c r="O210" i="1" s="1"/>
  <c r="H209" i="1"/>
  <c r="M208" i="1"/>
  <c r="H208" i="1"/>
  <c r="O208" i="1" s="1"/>
  <c r="M207" i="1"/>
  <c r="H207" i="1"/>
  <c r="O207" i="1" s="1"/>
  <c r="M206" i="1"/>
  <c r="H206" i="1"/>
  <c r="M205" i="1"/>
  <c r="H205" i="1"/>
  <c r="O205" i="1" s="1"/>
  <c r="M204" i="1"/>
  <c r="H204" i="1"/>
  <c r="O204" i="1" s="1"/>
  <c r="M203" i="1"/>
  <c r="H203" i="1"/>
  <c r="O203" i="1" s="1"/>
  <c r="L199" i="1"/>
  <c r="J199" i="1"/>
  <c r="G199" i="1"/>
  <c r="F199" i="1"/>
  <c r="E199" i="1"/>
  <c r="M198" i="1"/>
  <c r="H198" i="1"/>
  <c r="O198" i="1" s="1"/>
  <c r="K197" i="1"/>
  <c r="M197" i="1" s="1"/>
  <c r="H197" i="1"/>
  <c r="K196" i="1"/>
  <c r="M196" i="1" s="1"/>
  <c r="O196" i="1" s="1"/>
  <c r="H196" i="1"/>
  <c r="K195" i="1"/>
  <c r="M195" i="1" s="1"/>
  <c r="H195" i="1"/>
  <c r="O195" i="1" s="1"/>
  <c r="K194" i="1"/>
  <c r="M194" i="1" s="1"/>
  <c r="O194" i="1" s="1"/>
  <c r="H194" i="1"/>
  <c r="K193" i="1"/>
  <c r="M193" i="1" s="1"/>
  <c r="H193" i="1"/>
  <c r="K192" i="1"/>
  <c r="M192" i="1" s="1"/>
  <c r="H192" i="1"/>
  <c r="K191" i="1"/>
  <c r="M191" i="1" s="1"/>
  <c r="H191" i="1"/>
  <c r="O191" i="1" s="1"/>
  <c r="K190" i="1"/>
  <c r="M190" i="1" s="1"/>
  <c r="H190" i="1"/>
  <c r="O190" i="1" s="1"/>
  <c r="K189" i="1"/>
  <c r="M189" i="1" s="1"/>
  <c r="H189" i="1"/>
  <c r="K188" i="1"/>
  <c r="M188" i="1" s="1"/>
  <c r="H188" i="1"/>
  <c r="K187" i="1"/>
  <c r="M187" i="1" s="1"/>
  <c r="H187" i="1"/>
  <c r="O187" i="1" s="1"/>
  <c r="K186" i="1"/>
  <c r="M186" i="1" s="1"/>
  <c r="H186" i="1"/>
  <c r="O186" i="1" s="1"/>
  <c r="K185" i="1"/>
  <c r="M185" i="1" s="1"/>
  <c r="H185" i="1"/>
  <c r="K184" i="1"/>
  <c r="M184" i="1" s="1"/>
  <c r="H184" i="1"/>
  <c r="K183" i="1"/>
  <c r="M183" i="1" s="1"/>
  <c r="H183" i="1"/>
  <c r="O183" i="1" s="1"/>
  <c r="K182" i="1"/>
  <c r="M182" i="1" s="1"/>
  <c r="H182" i="1"/>
  <c r="O182" i="1" s="1"/>
  <c r="K181" i="1"/>
  <c r="M181" i="1" s="1"/>
  <c r="H181" i="1"/>
  <c r="K180" i="1"/>
  <c r="M180" i="1" s="1"/>
  <c r="H180" i="1"/>
  <c r="K179" i="1"/>
  <c r="M179" i="1" s="1"/>
  <c r="H179" i="1"/>
  <c r="O179" i="1" s="1"/>
  <c r="K178" i="1"/>
  <c r="M178" i="1" s="1"/>
  <c r="H178" i="1"/>
  <c r="O178" i="1" s="1"/>
  <c r="K177" i="1"/>
  <c r="M177" i="1" s="1"/>
  <c r="H177" i="1"/>
  <c r="K176" i="1"/>
  <c r="M176" i="1" s="1"/>
  <c r="H176" i="1"/>
  <c r="K175" i="1"/>
  <c r="M175" i="1" s="1"/>
  <c r="H175" i="1"/>
  <c r="O175" i="1" s="1"/>
  <c r="K174" i="1"/>
  <c r="M174" i="1" s="1"/>
  <c r="H174" i="1"/>
  <c r="O174" i="1" s="1"/>
  <c r="K173" i="1"/>
  <c r="M173" i="1" s="1"/>
  <c r="H173" i="1"/>
  <c r="K172" i="1"/>
  <c r="M172" i="1" s="1"/>
  <c r="H172" i="1"/>
  <c r="K171" i="1"/>
  <c r="M171" i="1" s="1"/>
  <c r="H171" i="1"/>
  <c r="O171" i="1" s="1"/>
  <c r="K170" i="1"/>
  <c r="M170" i="1" s="1"/>
  <c r="H170" i="1"/>
  <c r="O170" i="1" s="1"/>
  <c r="K169" i="1"/>
  <c r="M169" i="1" s="1"/>
  <c r="H169" i="1"/>
  <c r="K168" i="1"/>
  <c r="M168" i="1" s="1"/>
  <c r="H168" i="1"/>
  <c r="K167" i="1"/>
  <c r="M167" i="1" s="1"/>
  <c r="H167" i="1"/>
  <c r="O167" i="1" s="1"/>
  <c r="K166" i="1"/>
  <c r="M166" i="1" s="1"/>
  <c r="H166" i="1"/>
  <c r="O166" i="1" s="1"/>
  <c r="K165" i="1"/>
  <c r="M165" i="1" s="1"/>
  <c r="H165" i="1"/>
  <c r="K164" i="1"/>
  <c r="M164" i="1" s="1"/>
  <c r="H164" i="1"/>
  <c r="K163" i="1"/>
  <c r="M163" i="1" s="1"/>
  <c r="H163" i="1"/>
  <c r="O163" i="1" s="1"/>
  <c r="K162" i="1"/>
  <c r="M162" i="1" s="1"/>
  <c r="H162" i="1"/>
  <c r="O162" i="1" s="1"/>
  <c r="M161" i="1"/>
  <c r="M199" i="1" s="1"/>
  <c r="H161" i="1"/>
  <c r="L158" i="1"/>
  <c r="J158" i="1"/>
  <c r="G158" i="1"/>
  <c r="F158" i="1"/>
  <c r="E158" i="1"/>
  <c r="M157" i="1"/>
  <c r="M156" i="1"/>
  <c r="K156" i="1"/>
  <c r="H156" i="1"/>
  <c r="O156" i="1" s="1"/>
  <c r="M155" i="1"/>
  <c r="O155" i="1" s="1"/>
  <c r="K155" i="1"/>
  <c r="K158" i="1" s="1"/>
  <c r="H155" i="1"/>
  <c r="H154" i="1"/>
  <c r="O154" i="1" s="1"/>
  <c r="M153" i="1"/>
  <c r="M158" i="1" s="1"/>
  <c r="H153" i="1"/>
  <c r="O153" i="1" s="1"/>
  <c r="O158" i="1" s="1"/>
  <c r="N148" i="1"/>
  <c r="L148" i="1"/>
  <c r="J148" i="1"/>
  <c r="G148" i="1"/>
  <c r="F148" i="1"/>
  <c r="E148" i="1"/>
  <c r="O147" i="1"/>
  <c r="M146" i="1"/>
  <c r="H146" i="1"/>
  <c r="O146" i="1" s="1"/>
  <c r="K145" i="1"/>
  <c r="M145" i="1" s="1"/>
  <c r="H145" i="1"/>
  <c r="O145" i="1" s="1"/>
  <c r="H144" i="1"/>
  <c r="K143" i="1"/>
  <c r="M143" i="1" s="1"/>
  <c r="H143" i="1"/>
  <c r="O143" i="1" s="1"/>
  <c r="H142" i="1"/>
  <c r="K141" i="1"/>
  <c r="M141" i="1" s="1"/>
  <c r="H141" i="1"/>
  <c r="O141" i="1" s="1"/>
  <c r="H140" i="1"/>
  <c r="K139" i="1"/>
  <c r="M139" i="1" s="1"/>
  <c r="H139" i="1"/>
  <c r="O139" i="1" s="1"/>
  <c r="H138" i="1"/>
  <c r="K137" i="1"/>
  <c r="M137" i="1" s="1"/>
  <c r="H137" i="1"/>
  <c r="O137" i="1" s="1"/>
  <c r="H136" i="1"/>
  <c r="K135" i="1"/>
  <c r="M135" i="1" s="1"/>
  <c r="H135" i="1"/>
  <c r="H134" i="1"/>
  <c r="K133" i="1"/>
  <c r="M133" i="1" s="1"/>
  <c r="H133" i="1"/>
  <c r="H132" i="1"/>
  <c r="K131" i="1"/>
  <c r="M131" i="1" s="1"/>
  <c r="H131" i="1"/>
  <c r="H130" i="1"/>
  <c r="K129" i="1"/>
  <c r="M129" i="1" s="1"/>
  <c r="H129" i="1"/>
  <c r="O129" i="1" s="1"/>
  <c r="H128" i="1"/>
  <c r="K127" i="1"/>
  <c r="M127" i="1" s="1"/>
  <c r="H127" i="1"/>
  <c r="O127" i="1" s="1"/>
  <c r="H126" i="1"/>
  <c r="K125" i="1"/>
  <c r="M125" i="1" s="1"/>
  <c r="H125" i="1"/>
  <c r="O125" i="1" s="1"/>
  <c r="H124" i="1"/>
  <c r="K123" i="1"/>
  <c r="M123" i="1" s="1"/>
  <c r="H123" i="1"/>
  <c r="O123" i="1" s="1"/>
  <c r="H122" i="1"/>
  <c r="K121" i="1"/>
  <c r="M121" i="1" s="1"/>
  <c r="H121" i="1"/>
  <c r="O121" i="1" s="1"/>
  <c r="H120" i="1"/>
  <c r="K119" i="1"/>
  <c r="M119" i="1" s="1"/>
  <c r="H119" i="1"/>
  <c r="H118" i="1"/>
  <c r="K117" i="1"/>
  <c r="M117" i="1" s="1"/>
  <c r="H117" i="1"/>
  <c r="H116" i="1"/>
  <c r="K115" i="1"/>
  <c r="M115" i="1" s="1"/>
  <c r="H115" i="1"/>
  <c r="H114" i="1"/>
  <c r="L109" i="1"/>
  <c r="J109" i="1"/>
  <c r="G109" i="1"/>
  <c r="F109" i="1"/>
  <c r="E109" i="1"/>
  <c r="M108" i="1"/>
  <c r="O108" i="1" s="1"/>
  <c r="O107" i="1"/>
  <c r="M107" i="1"/>
  <c r="H107" i="1"/>
  <c r="H106" i="1"/>
  <c r="O105" i="1"/>
  <c r="H105" i="1"/>
  <c r="K105" i="1" s="1"/>
  <c r="M105" i="1" s="1"/>
  <c r="H104" i="1"/>
  <c r="O103" i="1"/>
  <c r="H103" i="1"/>
  <c r="K103" i="1" s="1"/>
  <c r="M103" i="1" s="1"/>
  <c r="H102" i="1"/>
  <c r="H101" i="1"/>
  <c r="K101" i="1" s="1"/>
  <c r="M101" i="1" s="1"/>
  <c r="O101" i="1" s="1"/>
  <c r="H100" i="1"/>
  <c r="H99" i="1"/>
  <c r="K99" i="1" s="1"/>
  <c r="M99" i="1" s="1"/>
  <c r="O99" i="1" s="1"/>
  <c r="H98" i="1"/>
  <c r="H97" i="1"/>
  <c r="K97" i="1" s="1"/>
  <c r="M97" i="1" s="1"/>
  <c r="O97" i="1" s="1"/>
  <c r="H96" i="1"/>
  <c r="H95" i="1"/>
  <c r="K95" i="1" s="1"/>
  <c r="M95" i="1" s="1"/>
  <c r="O95" i="1" s="1"/>
  <c r="H94" i="1"/>
  <c r="H93" i="1"/>
  <c r="K93" i="1" s="1"/>
  <c r="M93" i="1" s="1"/>
  <c r="O93" i="1" s="1"/>
  <c r="H92" i="1"/>
  <c r="O91" i="1"/>
  <c r="H91" i="1"/>
  <c r="K91" i="1" s="1"/>
  <c r="M91" i="1" s="1"/>
  <c r="H90" i="1"/>
  <c r="O89" i="1"/>
  <c r="H89" i="1"/>
  <c r="K89" i="1" s="1"/>
  <c r="M89" i="1" s="1"/>
  <c r="H88" i="1"/>
  <c r="O87" i="1"/>
  <c r="H87" i="1"/>
  <c r="K87" i="1" s="1"/>
  <c r="M87" i="1" s="1"/>
  <c r="H86" i="1"/>
  <c r="H85" i="1"/>
  <c r="K85" i="1" s="1"/>
  <c r="M85" i="1" s="1"/>
  <c r="O85" i="1" s="1"/>
  <c r="H84" i="1"/>
  <c r="H83" i="1"/>
  <c r="K83" i="1" s="1"/>
  <c r="M83" i="1" s="1"/>
  <c r="O83" i="1" s="1"/>
  <c r="H82" i="1"/>
  <c r="H81" i="1"/>
  <c r="K81" i="1" s="1"/>
  <c r="M81" i="1" s="1"/>
  <c r="O81" i="1" s="1"/>
  <c r="H80" i="1"/>
  <c r="H79" i="1"/>
  <c r="K79" i="1" s="1"/>
  <c r="M79" i="1" s="1"/>
  <c r="O79" i="1" s="1"/>
  <c r="H78" i="1"/>
  <c r="H77" i="1"/>
  <c r="K77" i="1" s="1"/>
  <c r="M77" i="1" s="1"/>
  <c r="O77" i="1" s="1"/>
  <c r="H76" i="1"/>
  <c r="O75" i="1"/>
  <c r="H75" i="1"/>
  <c r="K75" i="1" s="1"/>
  <c r="M75" i="1" s="1"/>
  <c r="H74" i="1"/>
  <c r="O73" i="1"/>
  <c r="H73" i="1"/>
  <c r="K73" i="1" s="1"/>
  <c r="M73" i="1" s="1"/>
  <c r="H72" i="1"/>
  <c r="O71" i="1"/>
  <c r="H71" i="1"/>
  <c r="K71" i="1" s="1"/>
  <c r="M71" i="1" s="1"/>
  <c r="H70" i="1"/>
  <c r="H69" i="1"/>
  <c r="K69" i="1" s="1"/>
  <c r="M69" i="1" s="1"/>
  <c r="O69" i="1" s="1"/>
  <c r="H68" i="1"/>
  <c r="H67" i="1"/>
  <c r="K67" i="1" s="1"/>
  <c r="M67" i="1" s="1"/>
  <c r="O67" i="1" s="1"/>
  <c r="H66" i="1"/>
  <c r="K65" i="1"/>
  <c r="M65" i="1" s="1"/>
  <c r="O65" i="1" s="1"/>
  <c r="H65" i="1"/>
  <c r="H64" i="1"/>
  <c r="O63" i="1"/>
  <c r="K63" i="1"/>
  <c r="M63" i="1" s="1"/>
  <c r="H63" i="1"/>
  <c r="H62" i="1"/>
  <c r="K61" i="1"/>
  <c r="H61" i="1"/>
  <c r="H109" i="1" s="1"/>
  <c r="N56" i="1"/>
  <c r="L56" i="1"/>
  <c r="L295" i="1" s="1"/>
  <c r="J56" i="1"/>
  <c r="J295" i="1" s="1"/>
  <c r="G56" i="1"/>
  <c r="F56" i="1"/>
  <c r="E56" i="1"/>
  <c r="M55" i="1"/>
  <c r="H55" i="1"/>
  <c r="O55" i="1" s="1"/>
  <c r="M54" i="1"/>
  <c r="O54" i="1" s="1"/>
  <c r="K54" i="1"/>
  <c r="H54" i="1"/>
  <c r="H53" i="1"/>
  <c r="O52" i="1"/>
  <c r="M52" i="1"/>
  <c r="K52" i="1"/>
  <c r="H52" i="1"/>
  <c r="K51" i="1"/>
  <c r="M51" i="1" s="1"/>
  <c r="H51" i="1"/>
  <c r="O51" i="1" s="1"/>
  <c r="M50" i="1"/>
  <c r="O50" i="1" s="1"/>
  <c r="K50" i="1"/>
  <c r="H50" i="1"/>
  <c r="H49" i="1"/>
  <c r="K49" i="1" s="1"/>
  <c r="M49" i="1" s="1"/>
  <c r="O49" i="1" s="1"/>
  <c r="K48" i="1"/>
  <c r="M48" i="1" s="1"/>
  <c r="O48" i="1" s="1"/>
  <c r="H48" i="1"/>
  <c r="H47" i="1"/>
  <c r="H46" i="1"/>
  <c r="O46" i="1" s="1"/>
  <c r="H45" i="1"/>
  <c r="M44" i="1"/>
  <c r="O44" i="1" s="1"/>
  <c r="H44" i="1"/>
  <c r="H43" i="1"/>
  <c r="M42" i="1"/>
  <c r="H42" i="1"/>
  <c r="H56" i="1" s="1"/>
  <c r="M41" i="1"/>
  <c r="H41" i="1"/>
  <c r="O41" i="1" s="1"/>
  <c r="G32" i="1"/>
  <c r="G295" i="1" s="1"/>
  <c r="F32" i="1"/>
  <c r="E32" i="1"/>
  <c r="H30" i="1"/>
  <c r="H29" i="1"/>
  <c r="H28" i="1"/>
  <c r="H27" i="1"/>
  <c r="H26" i="1"/>
  <c r="H25" i="1"/>
  <c r="H24" i="1"/>
  <c r="H23" i="1"/>
  <c r="H22" i="1"/>
  <c r="H21" i="1"/>
  <c r="B21" i="1"/>
  <c r="H20" i="1"/>
  <c r="H19" i="1"/>
  <c r="H18" i="1"/>
  <c r="H17" i="1"/>
  <c r="H16" i="1"/>
  <c r="H15" i="1"/>
  <c r="H14" i="1"/>
  <c r="H13" i="1"/>
  <c r="H12" i="1"/>
  <c r="H11" i="1"/>
  <c r="H10" i="1"/>
  <c r="H32" i="1" s="1"/>
  <c r="O32" i="1" s="1"/>
  <c r="O42" i="1" l="1"/>
  <c r="K45" i="1"/>
  <c r="M45" i="1" s="1"/>
  <c r="O45" i="1" s="1"/>
  <c r="K53" i="1"/>
  <c r="M53" i="1" s="1"/>
  <c r="O53" i="1" s="1"/>
  <c r="E295" i="1"/>
  <c r="O96" i="1"/>
  <c r="O119" i="1"/>
  <c r="O135" i="1"/>
  <c r="O164" i="1"/>
  <c r="O168" i="1"/>
  <c r="O172" i="1"/>
  <c r="O176" i="1"/>
  <c r="O180" i="1"/>
  <c r="O184" i="1"/>
  <c r="O188" i="1"/>
  <c r="O192" i="1"/>
  <c r="O246" i="1"/>
  <c r="M278" i="1"/>
  <c r="O290" i="1"/>
  <c r="F295" i="1"/>
  <c r="M61" i="1"/>
  <c r="O86" i="1"/>
  <c r="K232" i="1"/>
  <c r="M232" i="1" s="1"/>
  <c r="O232" i="1" s="1"/>
  <c r="K43" i="1"/>
  <c r="O92" i="1"/>
  <c r="O115" i="1"/>
  <c r="O120" i="1"/>
  <c r="O131" i="1"/>
  <c r="O161" i="1"/>
  <c r="H199" i="1"/>
  <c r="O165" i="1"/>
  <c r="O169" i="1"/>
  <c r="O173" i="1"/>
  <c r="O177" i="1"/>
  <c r="O181" i="1"/>
  <c r="O185" i="1"/>
  <c r="O189" i="1"/>
  <c r="O193" i="1"/>
  <c r="O197" i="1"/>
  <c r="O211" i="1"/>
  <c r="H237" i="1"/>
  <c r="O233" i="1"/>
  <c r="O254" i="1"/>
  <c r="M269" i="1"/>
  <c r="K273" i="1"/>
  <c r="M273" i="1" s="1"/>
  <c r="O273" i="1" s="1"/>
  <c r="O279" i="1"/>
  <c r="O66" i="1"/>
  <c r="O126" i="1"/>
  <c r="O82" i="1"/>
  <c r="O98" i="1"/>
  <c r="O72" i="1"/>
  <c r="K234" i="1"/>
  <c r="M234" i="1" s="1"/>
  <c r="O234" i="1" s="1"/>
  <c r="H265" i="1"/>
  <c r="O241" i="1"/>
  <c r="O117" i="1"/>
  <c r="O133" i="1"/>
  <c r="O138" i="1"/>
  <c r="K230" i="1"/>
  <c r="M230" i="1" s="1"/>
  <c r="M237" i="1" s="1"/>
  <c r="O64" i="1"/>
  <c r="K209" i="1"/>
  <c r="H213" i="1"/>
  <c r="O217" i="1"/>
  <c r="K259" i="1"/>
  <c r="K261" i="1"/>
  <c r="M261" i="1" s="1"/>
  <c r="O261" i="1" s="1"/>
  <c r="K263" i="1"/>
  <c r="M263" i="1" s="1"/>
  <c r="O263" i="1" s="1"/>
  <c r="H275" i="1"/>
  <c r="K62" i="1"/>
  <c r="M62" i="1" s="1"/>
  <c r="O62" i="1" s="1"/>
  <c r="K64" i="1"/>
  <c r="M64" i="1" s="1"/>
  <c r="K66" i="1"/>
  <c r="M66" i="1" s="1"/>
  <c r="K68" i="1"/>
  <c r="M68" i="1" s="1"/>
  <c r="O68" i="1" s="1"/>
  <c r="K70" i="1"/>
  <c r="M70" i="1" s="1"/>
  <c r="O70" i="1" s="1"/>
  <c r="K72" i="1"/>
  <c r="M72" i="1" s="1"/>
  <c r="K74" i="1"/>
  <c r="M74" i="1" s="1"/>
  <c r="O74" i="1" s="1"/>
  <c r="K76" i="1"/>
  <c r="M76" i="1" s="1"/>
  <c r="O76" i="1" s="1"/>
  <c r="K78" i="1"/>
  <c r="M78" i="1" s="1"/>
  <c r="O78" i="1" s="1"/>
  <c r="K80" i="1"/>
  <c r="M80" i="1" s="1"/>
  <c r="O80" i="1" s="1"/>
  <c r="K82" i="1"/>
  <c r="M82" i="1" s="1"/>
  <c r="K84" i="1"/>
  <c r="M84" i="1" s="1"/>
  <c r="O84" i="1" s="1"/>
  <c r="K86" i="1"/>
  <c r="M86" i="1" s="1"/>
  <c r="K88" i="1"/>
  <c r="M88" i="1" s="1"/>
  <c r="O88" i="1" s="1"/>
  <c r="K90" i="1"/>
  <c r="M90" i="1" s="1"/>
  <c r="O90" i="1" s="1"/>
  <c r="K92" i="1"/>
  <c r="M92" i="1" s="1"/>
  <c r="K94" i="1"/>
  <c r="M94" i="1" s="1"/>
  <c r="O94" i="1" s="1"/>
  <c r="K96" i="1"/>
  <c r="M96" i="1" s="1"/>
  <c r="K98" i="1"/>
  <c r="M98" i="1" s="1"/>
  <c r="K100" i="1"/>
  <c r="M100" i="1" s="1"/>
  <c r="O100" i="1" s="1"/>
  <c r="K102" i="1"/>
  <c r="M102" i="1" s="1"/>
  <c r="O102" i="1" s="1"/>
  <c r="K104" i="1"/>
  <c r="M104" i="1" s="1"/>
  <c r="O104" i="1" s="1"/>
  <c r="K106" i="1"/>
  <c r="M106" i="1" s="1"/>
  <c r="O106" i="1" s="1"/>
  <c r="H148" i="1"/>
  <c r="H295" i="1" s="1"/>
  <c r="H158" i="1"/>
  <c r="K279" i="1"/>
  <c r="M279" i="1" s="1"/>
  <c r="K281" i="1"/>
  <c r="M281" i="1" s="1"/>
  <c r="O281" i="1" s="1"/>
  <c r="K288" i="1"/>
  <c r="K290" i="1"/>
  <c r="M290" i="1" s="1"/>
  <c r="K199" i="1"/>
  <c r="K114" i="1"/>
  <c r="K116" i="1"/>
  <c r="M116" i="1" s="1"/>
  <c r="O116" i="1" s="1"/>
  <c r="K118" i="1"/>
  <c r="M118" i="1" s="1"/>
  <c r="O118" i="1" s="1"/>
  <c r="K120" i="1"/>
  <c r="M120" i="1" s="1"/>
  <c r="K122" i="1"/>
  <c r="M122" i="1" s="1"/>
  <c r="O122" i="1" s="1"/>
  <c r="K124" i="1"/>
  <c r="M124" i="1" s="1"/>
  <c r="O124" i="1" s="1"/>
  <c r="K126" i="1"/>
  <c r="M126" i="1" s="1"/>
  <c r="K128" i="1"/>
  <c r="M128" i="1" s="1"/>
  <c r="O128" i="1" s="1"/>
  <c r="K130" i="1"/>
  <c r="M130" i="1" s="1"/>
  <c r="O130" i="1" s="1"/>
  <c r="K132" i="1"/>
  <c r="M132" i="1" s="1"/>
  <c r="O132" i="1" s="1"/>
  <c r="K134" i="1"/>
  <c r="M134" i="1" s="1"/>
  <c r="O134" i="1" s="1"/>
  <c r="K136" i="1"/>
  <c r="M136" i="1" s="1"/>
  <c r="O136" i="1" s="1"/>
  <c r="K138" i="1"/>
  <c r="M138" i="1" s="1"/>
  <c r="K140" i="1"/>
  <c r="M140" i="1" s="1"/>
  <c r="O140" i="1" s="1"/>
  <c r="K142" i="1"/>
  <c r="M142" i="1" s="1"/>
  <c r="O142" i="1" s="1"/>
  <c r="K144" i="1"/>
  <c r="M144" i="1" s="1"/>
  <c r="O144" i="1" s="1"/>
  <c r="K237" i="1"/>
  <c r="H285" i="1"/>
  <c r="M285" i="1" l="1"/>
  <c r="O278" i="1"/>
  <c r="O285" i="1" s="1"/>
  <c r="K265" i="1"/>
  <c r="M259" i="1"/>
  <c r="K285" i="1"/>
  <c r="O230" i="1"/>
  <c r="O237" i="1" s="1"/>
  <c r="M209" i="1"/>
  <c r="K213" i="1"/>
  <c r="K56" i="1"/>
  <c r="K295" i="1" s="1"/>
  <c r="M43" i="1"/>
  <c r="M109" i="1"/>
  <c r="O61" i="1"/>
  <c r="O109" i="1" s="1"/>
  <c r="M114" i="1"/>
  <c r="K148" i="1"/>
  <c r="K275" i="1"/>
  <c r="O199" i="1"/>
  <c r="K109" i="1"/>
  <c r="M288" i="1"/>
  <c r="K292" i="1"/>
  <c r="O269" i="1"/>
  <c r="O275" i="1" s="1"/>
  <c r="M275" i="1"/>
  <c r="O209" i="1" l="1"/>
  <c r="M213" i="1"/>
  <c r="O213" i="1" s="1"/>
  <c r="M148" i="1"/>
  <c r="O114" i="1"/>
  <c r="O148" i="1" s="1"/>
  <c r="M292" i="1"/>
  <c r="O288" i="1"/>
  <c r="O292" i="1" s="1"/>
  <c r="O259" i="1"/>
  <c r="M265" i="1"/>
  <c r="O265" i="1" s="1"/>
  <c r="M56" i="1"/>
  <c r="M295" i="1" s="1"/>
  <c r="O43" i="1"/>
  <c r="O56" i="1" s="1"/>
  <c r="O295" i="1" s="1"/>
</calcChain>
</file>

<file path=xl/sharedStrings.xml><?xml version="1.0" encoding="utf-8"?>
<sst xmlns="http://schemas.openxmlformats.org/spreadsheetml/2006/main" count="372" uniqueCount="195">
  <si>
    <t>GALLATIN COUNTY WATER DISTRICT</t>
  </si>
  <si>
    <t xml:space="preserve"> </t>
  </si>
  <si>
    <t>DEPRECIATION SCHEDULE-2019</t>
  </si>
  <si>
    <t>Cost:</t>
  </si>
  <si>
    <t>Beginning</t>
  </si>
  <si>
    <t xml:space="preserve">Ending </t>
  </si>
  <si>
    <t xml:space="preserve">Remaining </t>
  </si>
  <si>
    <t>Description</t>
  </si>
  <si>
    <t>Date</t>
  </si>
  <si>
    <t>Life</t>
  </si>
  <si>
    <t>Balance</t>
  </si>
  <si>
    <t>Additions</t>
  </si>
  <si>
    <t>Retirements</t>
  </si>
  <si>
    <t>Retirement</t>
  </si>
  <si>
    <t>Basis</t>
  </si>
  <si>
    <t>Account 303</t>
  </si>
  <si>
    <t>Tank Site</t>
  </si>
  <si>
    <t>Memo</t>
  </si>
  <si>
    <t>Land Rights</t>
  </si>
  <si>
    <t>Tank Site - Hudepol</t>
  </si>
  <si>
    <t>Tank Site - Smith</t>
  </si>
  <si>
    <t>Easement - Jackson</t>
  </si>
  <si>
    <t>Easements - Var. Extension</t>
  </si>
  <si>
    <t xml:space="preserve">Building Site </t>
  </si>
  <si>
    <t>Well Site - J L Davis</t>
  </si>
  <si>
    <t>Land Ambrose Rd Scudder</t>
  </si>
  <si>
    <t>Tank Site Lot 1 Mars Pl</t>
  </si>
  <si>
    <t>Land Rights - U S 42</t>
  </si>
  <si>
    <t>Easements - 2005 Huddleston</t>
  </si>
  <si>
    <t>Pump Station Site - Dyer</t>
  </si>
  <si>
    <t xml:space="preserve">     Total Land Rights</t>
  </si>
  <si>
    <t>Account 330</t>
  </si>
  <si>
    <t xml:space="preserve">Distribution Reservoirs &amp; </t>
  </si>
  <si>
    <t xml:space="preserve">   Standpipe Elevated Tank</t>
  </si>
  <si>
    <t>Fence - Water Tank</t>
  </si>
  <si>
    <t>Standpipe</t>
  </si>
  <si>
    <t>Fence - Standpipe</t>
  </si>
  <si>
    <t>Steel tank -450,000 speedway</t>
  </si>
  <si>
    <t>Survey for fence at speedway tank</t>
  </si>
  <si>
    <t>memo</t>
  </si>
  <si>
    <t>rounding</t>
  </si>
  <si>
    <t>Tank (Ky Gl Lined) existing well</t>
  </si>
  <si>
    <t>Tank (Ky Gl Lined) Steele's B well</t>
  </si>
  <si>
    <t>200,000 Elev Tank (Caldwell)</t>
  </si>
  <si>
    <t>100,000 Elev Tank (Caldwell)</t>
  </si>
  <si>
    <t>Fence Speedway Tanksite</t>
  </si>
  <si>
    <t>Mars tank painting &amp; maintenance</t>
  </si>
  <si>
    <t>Eagle Tunnel Tank Painting &amp; Maint</t>
  </si>
  <si>
    <t>Ambrose Road Tank Painting &amp; Maint</t>
  </si>
  <si>
    <t xml:space="preserve">     Total Distrib. Reservoirs</t>
  </si>
  <si>
    <t>Account 334</t>
  </si>
  <si>
    <t>Meters &amp; Installation</t>
  </si>
  <si>
    <t>Meters &amp; Installation 2000 ext</t>
  </si>
  <si>
    <t>Meters &amp; Installation 2003 ext</t>
  </si>
  <si>
    <t>Meters &amp; Installation 2004</t>
  </si>
  <si>
    <t>Meters &amp; Installation racetract</t>
  </si>
  <si>
    <t>Meters &amp; Installation US 42 (JS)</t>
  </si>
  <si>
    <t>Meters &amp; Installation 2005</t>
  </si>
  <si>
    <t>Meters &amp; Installation 2006</t>
  </si>
  <si>
    <t>Meters &amp; Installation tob grant</t>
  </si>
  <si>
    <t>Meters &amp; Installation 2007</t>
  </si>
  <si>
    <t>Meters &amp; Installation 2008</t>
  </si>
  <si>
    <t>Meters &amp; Installation 2009</t>
  </si>
  <si>
    <t>Meters &amp; Installation 2010</t>
  </si>
  <si>
    <t>Meters &amp; Installation 2011</t>
  </si>
  <si>
    <t>Meters &amp; Installation 2012</t>
  </si>
  <si>
    <t>Meter @ Speedway 6"</t>
  </si>
  <si>
    <t>Meters &amp; Installation 2013</t>
  </si>
  <si>
    <t>Meters &amp; Installation 2014</t>
  </si>
  <si>
    <t>Meters &amp; Installation 2015</t>
  </si>
  <si>
    <t>Emergency Connection CCWD</t>
  </si>
  <si>
    <t>Miss Lime Meter Improvements</t>
  </si>
  <si>
    <t>Miss Lime Meter 2"</t>
  </si>
  <si>
    <t>Meters &amp; Installation 2016</t>
  </si>
  <si>
    <t>Fencing at emergency meter w CCWD</t>
  </si>
  <si>
    <t>Meters &amp; Installation 2017</t>
  </si>
  <si>
    <t>825 complete radio read @ 211.08</t>
  </si>
  <si>
    <t>99 retros radio read @ 165.00</t>
  </si>
  <si>
    <t>(4) 1" retros radio read @174.50</t>
  </si>
  <si>
    <t>(7) 1" complete radio read @320.40</t>
  </si>
  <si>
    <t>(25) complete radio read not in program @ 211.08</t>
  </si>
  <si>
    <t>850 Lids @ 23.50</t>
  </si>
  <si>
    <t>Meters &amp; Installation 2018</t>
  </si>
  <si>
    <t>Cellular meters Phase II approx 1039 mtrs</t>
  </si>
  <si>
    <t>Meters &amp; Installation 2019</t>
  </si>
  <si>
    <t xml:space="preserve">     Total Meters &amp; Install.</t>
  </si>
  <si>
    <t>Account 331</t>
  </si>
  <si>
    <t>Transmission &amp; Dist Lines</t>
  </si>
  <si>
    <t>Transmission &amp; Dist Lines-Speedway</t>
  </si>
  <si>
    <t>Transmission &amp; Dist Lines-Line Ext</t>
  </si>
  <si>
    <t>Transmission &amp; Dist Lines-Meadowlark</t>
  </si>
  <si>
    <t>Transmission &amp; Dist Lines-Sterling Entr</t>
  </si>
  <si>
    <t>Increase In size Hwy 35</t>
  </si>
  <si>
    <t>Transmission &amp; Dist Lines-2003 extension</t>
  </si>
  <si>
    <t>Transmission &amp; Dist Lines-Speedway Lykins</t>
  </si>
  <si>
    <t>Transmission &amp; Dist CrossCreek</t>
  </si>
  <si>
    <t>Transmission &amp; Dist US 42 (JS)</t>
  </si>
  <si>
    <t>Transmission &amp; Dist Tob Grant</t>
  </si>
  <si>
    <t>Transmission &amp; Dist 2007 impr</t>
  </si>
  <si>
    <t>Transmission &amp; Dist Heritage Hills</t>
  </si>
  <si>
    <t>US $@ Extension</t>
  </si>
  <si>
    <t>Transmission &amp; Dist Final Engr 06 Proj</t>
  </si>
  <si>
    <t>Steele's Bottom Extention</t>
  </si>
  <si>
    <t>Line Upgrade to 8" Speedway DOT</t>
  </si>
  <si>
    <t>Separation from Speedway 1120 Ft</t>
  </si>
  <si>
    <t>Speedway to 1039 Line Improvement</t>
  </si>
  <si>
    <t>US 42 &amp; Baker Road Extension</t>
  </si>
  <si>
    <t>Baker/Eagle Tunnel Extension</t>
  </si>
  <si>
    <t xml:space="preserve">     Total Transmission &amp; Dist.</t>
  </si>
  <si>
    <t>Account 320</t>
  </si>
  <si>
    <t>Chlorine Plant Eq</t>
  </si>
  <si>
    <t>Chlorinator</t>
  </si>
  <si>
    <t>Telemetry - Dry Creek Pump Hse</t>
  </si>
  <si>
    <t>Scale - Floride Room Well B</t>
  </si>
  <si>
    <t>Account 333</t>
  </si>
  <si>
    <t>Services</t>
  </si>
  <si>
    <t>Services (2 add)</t>
  </si>
  <si>
    <t>Services MS Lime 2"</t>
  </si>
  <si>
    <t xml:space="preserve">Services - Cellular </t>
  </si>
  <si>
    <t xml:space="preserve">     Total Services</t>
  </si>
  <si>
    <t>Transportation Equip</t>
  </si>
  <si>
    <t>1998 GMC Dump Truck</t>
  </si>
  <si>
    <t>*</t>
  </si>
  <si>
    <t>Trailer</t>
  </si>
  <si>
    <t>18' Trailer (sparta trailer)</t>
  </si>
  <si>
    <t>Ford 250 4x4</t>
  </si>
  <si>
    <t>2010 Ford 250 4x4 + tool box</t>
  </si>
  <si>
    <t>2011 Ford 250</t>
  </si>
  <si>
    <t>2016 Ford 150 4WD Supercab</t>
  </si>
  <si>
    <t>2019 Chevy Truck</t>
  </si>
  <si>
    <t>Big Tex Trailer 20' 14,000 lb</t>
  </si>
  <si>
    <t xml:space="preserve">     Total Transportation</t>
  </si>
  <si>
    <t>Radios &amp; Office Equip</t>
  </si>
  <si>
    <t>Hydraulic Study</t>
  </si>
  <si>
    <t>Telephone System</t>
  </si>
  <si>
    <t>Furniture</t>
  </si>
  <si>
    <t>Compressor</t>
  </si>
  <si>
    <t>Fence</t>
  </si>
  <si>
    <t>Backhoe</t>
  </si>
  <si>
    <t>Ditchwitch traded in on 3700 trencher below</t>
  </si>
  <si>
    <t>3700 Trencher (diesel)</t>
  </si>
  <si>
    <t>Kabota Lawn Tractor</t>
  </si>
  <si>
    <t>United Systems G/L Program</t>
  </si>
  <si>
    <t>Catapillar 303C Excavator</t>
  </si>
  <si>
    <t>Conference Room Furniture</t>
  </si>
  <si>
    <t>Equipment</t>
  </si>
  <si>
    <t>Lexmark MS711 Printer</t>
  </si>
  <si>
    <t>Office Sign</t>
  </si>
  <si>
    <t>3 Dell Desktop Computers &amp; Network</t>
  </si>
  <si>
    <t>Security Equipment - camera eq</t>
  </si>
  <si>
    <t>Radio Equipment</t>
  </si>
  <si>
    <t>Bobcat Model T190 (2011)</t>
  </si>
  <si>
    <t xml:space="preserve">     Total Radio &amp; Office Eq</t>
  </si>
  <si>
    <t>Account 311 Pump Eq</t>
  </si>
  <si>
    <t>Pumping Equipment</t>
  </si>
  <si>
    <t>Pressure Recorder</t>
  </si>
  <si>
    <t>Pressure Flow Meter</t>
  </si>
  <si>
    <t>Pump Station Modifications</t>
  </si>
  <si>
    <t>Temporary Pump Equipment</t>
  </si>
  <si>
    <t>Pump Station Telemetry EIC</t>
  </si>
  <si>
    <t>Booster Pump Station Straffer</t>
  </si>
  <si>
    <t>Booster Pump Station J&amp;S</t>
  </si>
  <si>
    <t>Pump Eq-Racetrack-Straeffer</t>
  </si>
  <si>
    <t>Pumps &amp; Telemetry SCADA</t>
  </si>
  <si>
    <t>Pump Eq Existing Well 2007 impr</t>
  </si>
  <si>
    <t>Pump Eq Steeles B 2007 Impr</t>
  </si>
  <si>
    <t>Pump Eq Ky 16 Booster 2007 Impr</t>
  </si>
  <si>
    <t>Telemetry - tanks 2007 Impr</t>
  </si>
  <si>
    <t>Telemetry - wells 2007 Impr</t>
  </si>
  <si>
    <t>Telemetry -office 2007 Impr</t>
  </si>
  <si>
    <t>Telemetry - Pump 2007 Impr</t>
  </si>
  <si>
    <t>Telemetry - EIC 2008 Impr</t>
  </si>
  <si>
    <t>Telemetry EIC New Computer 2013 Imp</t>
  </si>
  <si>
    <t>(2) 100 HP variable frequency drives Well B</t>
  </si>
  <si>
    <t>Fencing at Hwy 455 Booster Station</t>
  </si>
  <si>
    <t>Motor @ Well A</t>
  </si>
  <si>
    <t>Scada Improvements</t>
  </si>
  <si>
    <t xml:space="preserve">     Total Pumping Eq</t>
  </si>
  <si>
    <t>WELLS</t>
  </si>
  <si>
    <t>Well - (Speedway site)</t>
  </si>
  <si>
    <t>Well Impr Speedway 2007</t>
  </si>
  <si>
    <t>Well Impr Steele's B 2007</t>
  </si>
  <si>
    <t>Well Steele's Bottom</t>
  </si>
  <si>
    <t>Impellers Speedway</t>
  </si>
  <si>
    <r>
      <t xml:space="preserve">     </t>
    </r>
    <r>
      <rPr>
        <b/>
        <sz val="10"/>
        <rFont val="Arial"/>
        <family val="2"/>
      </rPr>
      <t>Total Wells</t>
    </r>
  </si>
  <si>
    <t>Building - Johnson Road</t>
  </si>
  <si>
    <t>Building - Metal</t>
  </si>
  <si>
    <t>Parking Lot Paving</t>
  </si>
  <si>
    <t>Building Addition</t>
  </si>
  <si>
    <t>Building - Gosman Equipment</t>
  </si>
  <si>
    <t xml:space="preserve">     Total Buildings</t>
  </si>
  <si>
    <t>Hydrants</t>
  </si>
  <si>
    <t>4 hydrants Fiscal Court Paid</t>
  </si>
  <si>
    <t xml:space="preserve">     Total Hydrants</t>
  </si>
  <si>
    <t xml:space="preserve">Total Depreciation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</si>
</sst>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5" fontId="3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0" fontId="5" fillId="0" borderId="0" xfId="0" applyFont="1"/>
    <xf numFmtId="14" fontId="0" fillId="0" borderId="0" xfId="0" applyNumberFormat="1"/>
    <xf numFmtId="164" fontId="2" fillId="0" borderId="0" xfId="0" applyNumberFormat="1" applyFont="1"/>
    <xf numFmtId="165" fontId="2" fillId="0" borderId="1" xfId="1" applyNumberFormat="1" applyFont="1" applyBorder="1"/>
    <xf numFmtId="165" fontId="2" fillId="0" borderId="0" xfId="1" applyNumberFormat="1" applyFont="1"/>
    <xf numFmtId="165" fontId="0" fillId="0" borderId="1" xfId="1" applyNumberFormat="1" applyFont="1" applyBorder="1"/>
    <xf numFmtId="165" fontId="4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6" fillId="0" borderId="0" xfId="1" applyNumberFormat="1" applyFont="1"/>
    <xf numFmtId="165" fontId="1" fillId="0" borderId="0" xfId="1" applyNumberFormat="1"/>
    <xf numFmtId="0" fontId="7" fillId="0" borderId="0" xfId="0" applyFont="1"/>
    <xf numFmtId="0" fontId="7" fillId="2" borderId="0" xfId="0" applyFont="1" applyFill="1"/>
    <xf numFmtId="0" fontId="8" fillId="0" borderId="0" xfId="0" applyFont="1"/>
    <xf numFmtId="165" fontId="3" fillId="0" borderId="1" xfId="1" applyNumberFormat="1" applyFont="1" applyBorder="1"/>
    <xf numFmtId="164" fontId="4" fillId="0" borderId="0" xfId="0" applyNumberFormat="1" applyFont="1"/>
    <xf numFmtId="14" fontId="4" fillId="0" borderId="0" xfId="0" applyNumberFormat="1" applyFont="1"/>
    <xf numFmtId="0" fontId="9" fillId="0" borderId="0" xfId="0" applyFont="1"/>
    <xf numFmtId="14" fontId="2" fillId="0" borderId="0" xfId="0" applyNumberFormat="1" applyFon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F9DB1-59BE-424D-B72E-17E56494F3FA}">
  <dimension ref="A1:Q306"/>
  <sheetViews>
    <sheetView tabSelected="1" workbookViewId="0"/>
  </sheetViews>
  <sheetFormatPr defaultRowHeight="15" x14ac:dyDescent="0.25"/>
  <cols>
    <col min="1" max="1" width="32.85546875" customWidth="1"/>
    <col min="2" max="2" width="11" customWidth="1"/>
    <col min="4" max="4" width="3.140625" customWidth="1"/>
    <col min="5" max="5" width="11.7109375" customWidth="1"/>
    <col min="6" max="6" width="10" customWidth="1"/>
    <col min="7" max="7" width="12" bestFit="1" customWidth="1"/>
    <col min="8" max="8" width="12.28515625" customWidth="1"/>
    <col min="9" max="9" width="8.85546875" customWidth="1"/>
    <col min="10" max="10" width="10.7109375" customWidth="1"/>
    <col min="11" max="11" width="10.140625" customWidth="1"/>
    <col min="12" max="12" width="10.5703125" customWidth="1"/>
    <col min="13" max="13" width="11.7109375" customWidth="1"/>
    <col min="14" max="14" width="6.42578125" customWidth="1"/>
    <col min="15" max="15" width="12.85546875" bestFit="1" customWidth="1"/>
    <col min="17" max="17" width="9.28515625" bestFit="1" customWidth="1"/>
    <col min="257" max="257" width="32.85546875" customWidth="1"/>
    <col min="258" max="258" width="11" customWidth="1"/>
    <col min="260" max="260" width="3.140625" customWidth="1"/>
    <col min="261" max="261" width="11.7109375" customWidth="1"/>
    <col min="262" max="262" width="10" customWidth="1"/>
    <col min="263" max="263" width="12" bestFit="1" customWidth="1"/>
    <col min="264" max="264" width="12.28515625" customWidth="1"/>
    <col min="265" max="265" width="8.85546875" customWidth="1"/>
    <col min="266" max="266" width="10.7109375" customWidth="1"/>
    <col min="267" max="267" width="10.140625" customWidth="1"/>
    <col min="268" max="268" width="10.5703125" customWidth="1"/>
    <col min="269" max="269" width="11.7109375" customWidth="1"/>
    <col min="270" max="270" width="6.42578125" customWidth="1"/>
    <col min="271" max="271" width="12.85546875" bestFit="1" customWidth="1"/>
    <col min="273" max="273" width="9.28515625" bestFit="1" customWidth="1"/>
    <col min="513" max="513" width="32.85546875" customWidth="1"/>
    <col min="514" max="514" width="11" customWidth="1"/>
    <col min="516" max="516" width="3.140625" customWidth="1"/>
    <col min="517" max="517" width="11.7109375" customWidth="1"/>
    <col min="518" max="518" width="10" customWidth="1"/>
    <col min="519" max="519" width="12" bestFit="1" customWidth="1"/>
    <col min="520" max="520" width="12.28515625" customWidth="1"/>
    <col min="521" max="521" width="8.85546875" customWidth="1"/>
    <col min="522" max="522" width="10.7109375" customWidth="1"/>
    <col min="523" max="523" width="10.140625" customWidth="1"/>
    <col min="524" max="524" width="10.5703125" customWidth="1"/>
    <col min="525" max="525" width="11.7109375" customWidth="1"/>
    <col min="526" max="526" width="6.42578125" customWidth="1"/>
    <col min="527" max="527" width="12.85546875" bestFit="1" customWidth="1"/>
    <col min="529" max="529" width="9.28515625" bestFit="1" customWidth="1"/>
    <col min="769" max="769" width="32.85546875" customWidth="1"/>
    <col min="770" max="770" width="11" customWidth="1"/>
    <col min="772" max="772" width="3.140625" customWidth="1"/>
    <col min="773" max="773" width="11.7109375" customWidth="1"/>
    <col min="774" max="774" width="10" customWidth="1"/>
    <col min="775" max="775" width="12" bestFit="1" customWidth="1"/>
    <col min="776" max="776" width="12.28515625" customWidth="1"/>
    <col min="777" max="777" width="8.85546875" customWidth="1"/>
    <col min="778" max="778" width="10.7109375" customWidth="1"/>
    <col min="779" max="779" width="10.140625" customWidth="1"/>
    <col min="780" max="780" width="10.5703125" customWidth="1"/>
    <col min="781" max="781" width="11.7109375" customWidth="1"/>
    <col min="782" max="782" width="6.42578125" customWidth="1"/>
    <col min="783" max="783" width="12.85546875" bestFit="1" customWidth="1"/>
    <col min="785" max="785" width="9.28515625" bestFit="1" customWidth="1"/>
    <col min="1025" max="1025" width="32.85546875" customWidth="1"/>
    <col min="1026" max="1026" width="11" customWidth="1"/>
    <col min="1028" max="1028" width="3.140625" customWidth="1"/>
    <col min="1029" max="1029" width="11.7109375" customWidth="1"/>
    <col min="1030" max="1030" width="10" customWidth="1"/>
    <col min="1031" max="1031" width="12" bestFit="1" customWidth="1"/>
    <col min="1032" max="1032" width="12.28515625" customWidth="1"/>
    <col min="1033" max="1033" width="8.85546875" customWidth="1"/>
    <col min="1034" max="1034" width="10.7109375" customWidth="1"/>
    <col min="1035" max="1035" width="10.140625" customWidth="1"/>
    <col min="1036" max="1036" width="10.5703125" customWidth="1"/>
    <col min="1037" max="1037" width="11.7109375" customWidth="1"/>
    <col min="1038" max="1038" width="6.42578125" customWidth="1"/>
    <col min="1039" max="1039" width="12.85546875" bestFit="1" customWidth="1"/>
    <col min="1041" max="1041" width="9.28515625" bestFit="1" customWidth="1"/>
    <col min="1281" max="1281" width="32.85546875" customWidth="1"/>
    <col min="1282" max="1282" width="11" customWidth="1"/>
    <col min="1284" max="1284" width="3.140625" customWidth="1"/>
    <col min="1285" max="1285" width="11.7109375" customWidth="1"/>
    <col min="1286" max="1286" width="10" customWidth="1"/>
    <col min="1287" max="1287" width="12" bestFit="1" customWidth="1"/>
    <col min="1288" max="1288" width="12.28515625" customWidth="1"/>
    <col min="1289" max="1289" width="8.85546875" customWidth="1"/>
    <col min="1290" max="1290" width="10.7109375" customWidth="1"/>
    <col min="1291" max="1291" width="10.140625" customWidth="1"/>
    <col min="1292" max="1292" width="10.5703125" customWidth="1"/>
    <col min="1293" max="1293" width="11.7109375" customWidth="1"/>
    <col min="1294" max="1294" width="6.42578125" customWidth="1"/>
    <col min="1295" max="1295" width="12.85546875" bestFit="1" customWidth="1"/>
    <col min="1297" max="1297" width="9.28515625" bestFit="1" customWidth="1"/>
    <col min="1537" max="1537" width="32.85546875" customWidth="1"/>
    <col min="1538" max="1538" width="11" customWidth="1"/>
    <col min="1540" max="1540" width="3.140625" customWidth="1"/>
    <col min="1541" max="1541" width="11.7109375" customWidth="1"/>
    <col min="1542" max="1542" width="10" customWidth="1"/>
    <col min="1543" max="1543" width="12" bestFit="1" customWidth="1"/>
    <col min="1544" max="1544" width="12.28515625" customWidth="1"/>
    <col min="1545" max="1545" width="8.85546875" customWidth="1"/>
    <col min="1546" max="1546" width="10.7109375" customWidth="1"/>
    <col min="1547" max="1547" width="10.140625" customWidth="1"/>
    <col min="1548" max="1548" width="10.5703125" customWidth="1"/>
    <col min="1549" max="1549" width="11.7109375" customWidth="1"/>
    <col min="1550" max="1550" width="6.42578125" customWidth="1"/>
    <col min="1551" max="1551" width="12.85546875" bestFit="1" customWidth="1"/>
    <col min="1553" max="1553" width="9.28515625" bestFit="1" customWidth="1"/>
    <col min="1793" max="1793" width="32.85546875" customWidth="1"/>
    <col min="1794" max="1794" width="11" customWidth="1"/>
    <col min="1796" max="1796" width="3.140625" customWidth="1"/>
    <col min="1797" max="1797" width="11.7109375" customWidth="1"/>
    <col min="1798" max="1798" width="10" customWidth="1"/>
    <col min="1799" max="1799" width="12" bestFit="1" customWidth="1"/>
    <col min="1800" max="1800" width="12.28515625" customWidth="1"/>
    <col min="1801" max="1801" width="8.85546875" customWidth="1"/>
    <col min="1802" max="1802" width="10.7109375" customWidth="1"/>
    <col min="1803" max="1803" width="10.140625" customWidth="1"/>
    <col min="1804" max="1804" width="10.5703125" customWidth="1"/>
    <col min="1805" max="1805" width="11.7109375" customWidth="1"/>
    <col min="1806" max="1806" width="6.42578125" customWidth="1"/>
    <col min="1807" max="1807" width="12.85546875" bestFit="1" customWidth="1"/>
    <col min="1809" max="1809" width="9.28515625" bestFit="1" customWidth="1"/>
    <col min="2049" max="2049" width="32.85546875" customWidth="1"/>
    <col min="2050" max="2050" width="11" customWidth="1"/>
    <col min="2052" max="2052" width="3.140625" customWidth="1"/>
    <col min="2053" max="2053" width="11.7109375" customWidth="1"/>
    <col min="2054" max="2054" width="10" customWidth="1"/>
    <col min="2055" max="2055" width="12" bestFit="1" customWidth="1"/>
    <col min="2056" max="2056" width="12.28515625" customWidth="1"/>
    <col min="2057" max="2057" width="8.85546875" customWidth="1"/>
    <col min="2058" max="2058" width="10.7109375" customWidth="1"/>
    <col min="2059" max="2059" width="10.140625" customWidth="1"/>
    <col min="2060" max="2060" width="10.5703125" customWidth="1"/>
    <col min="2061" max="2061" width="11.7109375" customWidth="1"/>
    <col min="2062" max="2062" width="6.42578125" customWidth="1"/>
    <col min="2063" max="2063" width="12.85546875" bestFit="1" customWidth="1"/>
    <col min="2065" max="2065" width="9.28515625" bestFit="1" customWidth="1"/>
    <col min="2305" max="2305" width="32.85546875" customWidth="1"/>
    <col min="2306" max="2306" width="11" customWidth="1"/>
    <col min="2308" max="2308" width="3.140625" customWidth="1"/>
    <col min="2309" max="2309" width="11.7109375" customWidth="1"/>
    <col min="2310" max="2310" width="10" customWidth="1"/>
    <col min="2311" max="2311" width="12" bestFit="1" customWidth="1"/>
    <col min="2312" max="2312" width="12.28515625" customWidth="1"/>
    <col min="2313" max="2313" width="8.85546875" customWidth="1"/>
    <col min="2314" max="2314" width="10.7109375" customWidth="1"/>
    <col min="2315" max="2315" width="10.140625" customWidth="1"/>
    <col min="2316" max="2316" width="10.5703125" customWidth="1"/>
    <col min="2317" max="2317" width="11.7109375" customWidth="1"/>
    <col min="2318" max="2318" width="6.42578125" customWidth="1"/>
    <col min="2319" max="2319" width="12.85546875" bestFit="1" customWidth="1"/>
    <col min="2321" max="2321" width="9.28515625" bestFit="1" customWidth="1"/>
    <col min="2561" max="2561" width="32.85546875" customWidth="1"/>
    <col min="2562" max="2562" width="11" customWidth="1"/>
    <col min="2564" max="2564" width="3.140625" customWidth="1"/>
    <col min="2565" max="2565" width="11.7109375" customWidth="1"/>
    <col min="2566" max="2566" width="10" customWidth="1"/>
    <col min="2567" max="2567" width="12" bestFit="1" customWidth="1"/>
    <col min="2568" max="2568" width="12.28515625" customWidth="1"/>
    <col min="2569" max="2569" width="8.85546875" customWidth="1"/>
    <col min="2570" max="2570" width="10.7109375" customWidth="1"/>
    <col min="2571" max="2571" width="10.140625" customWidth="1"/>
    <col min="2572" max="2572" width="10.5703125" customWidth="1"/>
    <col min="2573" max="2573" width="11.7109375" customWidth="1"/>
    <col min="2574" max="2574" width="6.42578125" customWidth="1"/>
    <col min="2575" max="2575" width="12.85546875" bestFit="1" customWidth="1"/>
    <col min="2577" max="2577" width="9.28515625" bestFit="1" customWidth="1"/>
    <col min="2817" max="2817" width="32.85546875" customWidth="1"/>
    <col min="2818" max="2818" width="11" customWidth="1"/>
    <col min="2820" max="2820" width="3.140625" customWidth="1"/>
    <col min="2821" max="2821" width="11.7109375" customWidth="1"/>
    <col min="2822" max="2822" width="10" customWidth="1"/>
    <col min="2823" max="2823" width="12" bestFit="1" customWidth="1"/>
    <col min="2824" max="2824" width="12.28515625" customWidth="1"/>
    <col min="2825" max="2825" width="8.85546875" customWidth="1"/>
    <col min="2826" max="2826" width="10.7109375" customWidth="1"/>
    <col min="2827" max="2827" width="10.140625" customWidth="1"/>
    <col min="2828" max="2828" width="10.5703125" customWidth="1"/>
    <col min="2829" max="2829" width="11.7109375" customWidth="1"/>
    <col min="2830" max="2830" width="6.42578125" customWidth="1"/>
    <col min="2831" max="2831" width="12.85546875" bestFit="1" customWidth="1"/>
    <col min="2833" max="2833" width="9.28515625" bestFit="1" customWidth="1"/>
    <col min="3073" max="3073" width="32.85546875" customWidth="1"/>
    <col min="3074" max="3074" width="11" customWidth="1"/>
    <col min="3076" max="3076" width="3.140625" customWidth="1"/>
    <col min="3077" max="3077" width="11.7109375" customWidth="1"/>
    <col min="3078" max="3078" width="10" customWidth="1"/>
    <col min="3079" max="3079" width="12" bestFit="1" customWidth="1"/>
    <col min="3080" max="3080" width="12.28515625" customWidth="1"/>
    <col min="3081" max="3081" width="8.85546875" customWidth="1"/>
    <col min="3082" max="3082" width="10.7109375" customWidth="1"/>
    <col min="3083" max="3083" width="10.140625" customWidth="1"/>
    <col min="3084" max="3084" width="10.5703125" customWidth="1"/>
    <col min="3085" max="3085" width="11.7109375" customWidth="1"/>
    <col min="3086" max="3086" width="6.42578125" customWidth="1"/>
    <col min="3087" max="3087" width="12.85546875" bestFit="1" customWidth="1"/>
    <col min="3089" max="3089" width="9.28515625" bestFit="1" customWidth="1"/>
    <col min="3329" max="3329" width="32.85546875" customWidth="1"/>
    <col min="3330" max="3330" width="11" customWidth="1"/>
    <col min="3332" max="3332" width="3.140625" customWidth="1"/>
    <col min="3333" max="3333" width="11.7109375" customWidth="1"/>
    <col min="3334" max="3334" width="10" customWidth="1"/>
    <col min="3335" max="3335" width="12" bestFit="1" customWidth="1"/>
    <col min="3336" max="3336" width="12.28515625" customWidth="1"/>
    <col min="3337" max="3337" width="8.85546875" customWidth="1"/>
    <col min="3338" max="3338" width="10.7109375" customWidth="1"/>
    <col min="3339" max="3339" width="10.140625" customWidth="1"/>
    <col min="3340" max="3340" width="10.5703125" customWidth="1"/>
    <col min="3341" max="3341" width="11.7109375" customWidth="1"/>
    <col min="3342" max="3342" width="6.42578125" customWidth="1"/>
    <col min="3343" max="3343" width="12.85546875" bestFit="1" customWidth="1"/>
    <col min="3345" max="3345" width="9.28515625" bestFit="1" customWidth="1"/>
    <col min="3585" max="3585" width="32.85546875" customWidth="1"/>
    <col min="3586" max="3586" width="11" customWidth="1"/>
    <col min="3588" max="3588" width="3.140625" customWidth="1"/>
    <col min="3589" max="3589" width="11.7109375" customWidth="1"/>
    <col min="3590" max="3590" width="10" customWidth="1"/>
    <col min="3591" max="3591" width="12" bestFit="1" customWidth="1"/>
    <col min="3592" max="3592" width="12.28515625" customWidth="1"/>
    <col min="3593" max="3593" width="8.85546875" customWidth="1"/>
    <col min="3594" max="3594" width="10.7109375" customWidth="1"/>
    <col min="3595" max="3595" width="10.140625" customWidth="1"/>
    <col min="3596" max="3596" width="10.5703125" customWidth="1"/>
    <col min="3597" max="3597" width="11.7109375" customWidth="1"/>
    <col min="3598" max="3598" width="6.42578125" customWidth="1"/>
    <col min="3599" max="3599" width="12.85546875" bestFit="1" customWidth="1"/>
    <col min="3601" max="3601" width="9.28515625" bestFit="1" customWidth="1"/>
    <col min="3841" max="3841" width="32.85546875" customWidth="1"/>
    <col min="3842" max="3842" width="11" customWidth="1"/>
    <col min="3844" max="3844" width="3.140625" customWidth="1"/>
    <col min="3845" max="3845" width="11.7109375" customWidth="1"/>
    <col min="3846" max="3846" width="10" customWidth="1"/>
    <col min="3847" max="3847" width="12" bestFit="1" customWidth="1"/>
    <col min="3848" max="3848" width="12.28515625" customWidth="1"/>
    <col min="3849" max="3849" width="8.85546875" customWidth="1"/>
    <col min="3850" max="3850" width="10.7109375" customWidth="1"/>
    <col min="3851" max="3851" width="10.140625" customWidth="1"/>
    <col min="3852" max="3852" width="10.5703125" customWidth="1"/>
    <col min="3853" max="3853" width="11.7109375" customWidth="1"/>
    <col min="3854" max="3854" width="6.42578125" customWidth="1"/>
    <col min="3855" max="3855" width="12.85546875" bestFit="1" customWidth="1"/>
    <col min="3857" max="3857" width="9.28515625" bestFit="1" customWidth="1"/>
    <col min="4097" max="4097" width="32.85546875" customWidth="1"/>
    <col min="4098" max="4098" width="11" customWidth="1"/>
    <col min="4100" max="4100" width="3.140625" customWidth="1"/>
    <col min="4101" max="4101" width="11.7109375" customWidth="1"/>
    <col min="4102" max="4102" width="10" customWidth="1"/>
    <col min="4103" max="4103" width="12" bestFit="1" customWidth="1"/>
    <col min="4104" max="4104" width="12.28515625" customWidth="1"/>
    <col min="4105" max="4105" width="8.85546875" customWidth="1"/>
    <col min="4106" max="4106" width="10.7109375" customWidth="1"/>
    <col min="4107" max="4107" width="10.140625" customWidth="1"/>
    <col min="4108" max="4108" width="10.5703125" customWidth="1"/>
    <col min="4109" max="4109" width="11.7109375" customWidth="1"/>
    <col min="4110" max="4110" width="6.42578125" customWidth="1"/>
    <col min="4111" max="4111" width="12.85546875" bestFit="1" customWidth="1"/>
    <col min="4113" max="4113" width="9.28515625" bestFit="1" customWidth="1"/>
    <col min="4353" max="4353" width="32.85546875" customWidth="1"/>
    <col min="4354" max="4354" width="11" customWidth="1"/>
    <col min="4356" max="4356" width="3.140625" customWidth="1"/>
    <col min="4357" max="4357" width="11.7109375" customWidth="1"/>
    <col min="4358" max="4358" width="10" customWidth="1"/>
    <col min="4359" max="4359" width="12" bestFit="1" customWidth="1"/>
    <col min="4360" max="4360" width="12.28515625" customWidth="1"/>
    <col min="4361" max="4361" width="8.85546875" customWidth="1"/>
    <col min="4362" max="4362" width="10.7109375" customWidth="1"/>
    <col min="4363" max="4363" width="10.140625" customWidth="1"/>
    <col min="4364" max="4364" width="10.5703125" customWidth="1"/>
    <col min="4365" max="4365" width="11.7109375" customWidth="1"/>
    <col min="4366" max="4366" width="6.42578125" customWidth="1"/>
    <col min="4367" max="4367" width="12.85546875" bestFit="1" customWidth="1"/>
    <col min="4369" max="4369" width="9.28515625" bestFit="1" customWidth="1"/>
    <col min="4609" max="4609" width="32.85546875" customWidth="1"/>
    <col min="4610" max="4610" width="11" customWidth="1"/>
    <col min="4612" max="4612" width="3.140625" customWidth="1"/>
    <col min="4613" max="4613" width="11.7109375" customWidth="1"/>
    <col min="4614" max="4614" width="10" customWidth="1"/>
    <col min="4615" max="4615" width="12" bestFit="1" customWidth="1"/>
    <col min="4616" max="4616" width="12.28515625" customWidth="1"/>
    <col min="4617" max="4617" width="8.85546875" customWidth="1"/>
    <col min="4618" max="4618" width="10.7109375" customWidth="1"/>
    <col min="4619" max="4619" width="10.140625" customWidth="1"/>
    <col min="4620" max="4620" width="10.5703125" customWidth="1"/>
    <col min="4621" max="4621" width="11.7109375" customWidth="1"/>
    <col min="4622" max="4622" width="6.42578125" customWidth="1"/>
    <col min="4623" max="4623" width="12.85546875" bestFit="1" customWidth="1"/>
    <col min="4625" max="4625" width="9.28515625" bestFit="1" customWidth="1"/>
    <col min="4865" max="4865" width="32.85546875" customWidth="1"/>
    <col min="4866" max="4866" width="11" customWidth="1"/>
    <col min="4868" max="4868" width="3.140625" customWidth="1"/>
    <col min="4869" max="4869" width="11.7109375" customWidth="1"/>
    <col min="4870" max="4870" width="10" customWidth="1"/>
    <col min="4871" max="4871" width="12" bestFit="1" customWidth="1"/>
    <col min="4872" max="4872" width="12.28515625" customWidth="1"/>
    <col min="4873" max="4873" width="8.85546875" customWidth="1"/>
    <col min="4874" max="4874" width="10.7109375" customWidth="1"/>
    <col min="4875" max="4875" width="10.140625" customWidth="1"/>
    <col min="4876" max="4876" width="10.5703125" customWidth="1"/>
    <col min="4877" max="4877" width="11.7109375" customWidth="1"/>
    <col min="4878" max="4878" width="6.42578125" customWidth="1"/>
    <col min="4879" max="4879" width="12.85546875" bestFit="1" customWidth="1"/>
    <col min="4881" max="4881" width="9.28515625" bestFit="1" customWidth="1"/>
    <col min="5121" max="5121" width="32.85546875" customWidth="1"/>
    <col min="5122" max="5122" width="11" customWidth="1"/>
    <col min="5124" max="5124" width="3.140625" customWidth="1"/>
    <col min="5125" max="5125" width="11.7109375" customWidth="1"/>
    <col min="5126" max="5126" width="10" customWidth="1"/>
    <col min="5127" max="5127" width="12" bestFit="1" customWidth="1"/>
    <col min="5128" max="5128" width="12.28515625" customWidth="1"/>
    <col min="5129" max="5129" width="8.85546875" customWidth="1"/>
    <col min="5130" max="5130" width="10.7109375" customWidth="1"/>
    <col min="5131" max="5131" width="10.140625" customWidth="1"/>
    <col min="5132" max="5132" width="10.5703125" customWidth="1"/>
    <col min="5133" max="5133" width="11.7109375" customWidth="1"/>
    <col min="5134" max="5134" width="6.42578125" customWidth="1"/>
    <col min="5135" max="5135" width="12.85546875" bestFit="1" customWidth="1"/>
    <col min="5137" max="5137" width="9.28515625" bestFit="1" customWidth="1"/>
    <col min="5377" max="5377" width="32.85546875" customWidth="1"/>
    <col min="5378" max="5378" width="11" customWidth="1"/>
    <col min="5380" max="5380" width="3.140625" customWidth="1"/>
    <col min="5381" max="5381" width="11.7109375" customWidth="1"/>
    <col min="5382" max="5382" width="10" customWidth="1"/>
    <col min="5383" max="5383" width="12" bestFit="1" customWidth="1"/>
    <col min="5384" max="5384" width="12.28515625" customWidth="1"/>
    <col min="5385" max="5385" width="8.85546875" customWidth="1"/>
    <col min="5386" max="5386" width="10.7109375" customWidth="1"/>
    <col min="5387" max="5387" width="10.140625" customWidth="1"/>
    <col min="5388" max="5388" width="10.5703125" customWidth="1"/>
    <col min="5389" max="5389" width="11.7109375" customWidth="1"/>
    <col min="5390" max="5390" width="6.42578125" customWidth="1"/>
    <col min="5391" max="5391" width="12.85546875" bestFit="1" customWidth="1"/>
    <col min="5393" max="5393" width="9.28515625" bestFit="1" customWidth="1"/>
    <col min="5633" max="5633" width="32.85546875" customWidth="1"/>
    <col min="5634" max="5634" width="11" customWidth="1"/>
    <col min="5636" max="5636" width="3.140625" customWidth="1"/>
    <col min="5637" max="5637" width="11.7109375" customWidth="1"/>
    <col min="5638" max="5638" width="10" customWidth="1"/>
    <col min="5639" max="5639" width="12" bestFit="1" customWidth="1"/>
    <col min="5640" max="5640" width="12.28515625" customWidth="1"/>
    <col min="5641" max="5641" width="8.85546875" customWidth="1"/>
    <col min="5642" max="5642" width="10.7109375" customWidth="1"/>
    <col min="5643" max="5643" width="10.140625" customWidth="1"/>
    <col min="5644" max="5644" width="10.5703125" customWidth="1"/>
    <col min="5645" max="5645" width="11.7109375" customWidth="1"/>
    <col min="5646" max="5646" width="6.42578125" customWidth="1"/>
    <col min="5647" max="5647" width="12.85546875" bestFit="1" customWidth="1"/>
    <col min="5649" max="5649" width="9.28515625" bestFit="1" customWidth="1"/>
    <col min="5889" max="5889" width="32.85546875" customWidth="1"/>
    <col min="5890" max="5890" width="11" customWidth="1"/>
    <col min="5892" max="5892" width="3.140625" customWidth="1"/>
    <col min="5893" max="5893" width="11.7109375" customWidth="1"/>
    <col min="5894" max="5894" width="10" customWidth="1"/>
    <col min="5895" max="5895" width="12" bestFit="1" customWidth="1"/>
    <col min="5896" max="5896" width="12.28515625" customWidth="1"/>
    <col min="5897" max="5897" width="8.85546875" customWidth="1"/>
    <col min="5898" max="5898" width="10.7109375" customWidth="1"/>
    <col min="5899" max="5899" width="10.140625" customWidth="1"/>
    <col min="5900" max="5900" width="10.5703125" customWidth="1"/>
    <col min="5901" max="5901" width="11.7109375" customWidth="1"/>
    <col min="5902" max="5902" width="6.42578125" customWidth="1"/>
    <col min="5903" max="5903" width="12.85546875" bestFit="1" customWidth="1"/>
    <col min="5905" max="5905" width="9.28515625" bestFit="1" customWidth="1"/>
    <col min="6145" max="6145" width="32.85546875" customWidth="1"/>
    <col min="6146" max="6146" width="11" customWidth="1"/>
    <col min="6148" max="6148" width="3.140625" customWidth="1"/>
    <col min="6149" max="6149" width="11.7109375" customWidth="1"/>
    <col min="6150" max="6150" width="10" customWidth="1"/>
    <col min="6151" max="6151" width="12" bestFit="1" customWidth="1"/>
    <col min="6152" max="6152" width="12.28515625" customWidth="1"/>
    <col min="6153" max="6153" width="8.85546875" customWidth="1"/>
    <col min="6154" max="6154" width="10.7109375" customWidth="1"/>
    <col min="6155" max="6155" width="10.140625" customWidth="1"/>
    <col min="6156" max="6156" width="10.5703125" customWidth="1"/>
    <col min="6157" max="6157" width="11.7109375" customWidth="1"/>
    <col min="6158" max="6158" width="6.42578125" customWidth="1"/>
    <col min="6159" max="6159" width="12.85546875" bestFit="1" customWidth="1"/>
    <col min="6161" max="6161" width="9.28515625" bestFit="1" customWidth="1"/>
    <col min="6401" max="6401" width="32.85546875" customWidth="1"/>
    <col min="6402" max="6402" width="11" customWidth="1"/>
    <col min="6404" max="6404" width="3.140625" customWidth="1"/>
    <col min="6405" max="6405" width="11.7109375" customWidth="1"/>
    <col min="6406" max="6406" width="10" customWidth="1"/>
    <col min="6407" max="6407" width="12" bestFit="1" customWidth="1"/>
    <col min="6408" max="6408" width="12.28515625" customWidth="1"/>
    <col min="6409" max="6409" width="8.85546875" customWidth="1"/>
    <col min="6410" max="6410" width="10.7109375" customWidth="1"/>
    <col min="6411" max="6411" width="10.140625" customWidth="1"/>
    <col min="6412" max="6412" width="10.5703125" customWidth="1"/>
    <col min="6413" max="6413" width="11.7109375" customWidth="1"/>
    <col min="6414" max="6414" width="6.42578125" customWidth="1"/>
    <col min="6415" max="6415" width="12.85546875" bestFit="1" customWidth="1"/>
    <col min="6417" max="6417" width="9.28515625" bestFit="1" customWidth="1"/>
    <col min="6657" max="6657" width="32.85546875" customWidth="1"/>
    <col min="6658" max="6658" width="11" customWidth="1"/>
    <col min="6660" max="6660" width="3.140625" customWidth="1"/>
    <col min="6661" max="6661" width="11.7109375" customWidth="1"/>
    <col min="6662" max="6662" width="10" customWidth="1"/>
    <col min="6663" max="6663" width="12" bestFit="1" customWidth="1"/>
    <col min="6664" max="6664" width="12.28515625" customWidth="1"/>
    <col min="6665" max="6665" width="8.85546875" customWidth="1"/>
    <col min="6666" max="6666" width="10.7109375" customWidth="1"/>
    <col min="6667" max="6667" width="10.140625" customWidth="1"/>
    <col min="6668" max="6668" width="10.5703125" customWidth="1"/>
    <col min="6669" max="6669" width="11.7109375" customWidth="1"/>
    <col min="6670" max="6670" width="6.42578125" customWidth="1"/>
    <col min="6671" max="6671" width="12.85546875" bestFit="1" customWidth="1"/>
    <col min="6673" max="6673" width="9.28515625" bestFit="1" customWidth="1"/>
    <col min="6913" max="6913" width="32.85546875" customWidth="1"/>
    <col min="6914" max="6914" width="11" customWidth="1"/>
    <col min="6916" max="6916" width="3.140625" customWidth="1"/>
    <col min="6917" max="6917" width="11.7109375" customWidth="1"/>
    <col min="6918" max="6918" width="10" customWidth="1"/>
    <col min="6919" max="6919" width="12" bestFit="1" customWidth="1"/>
    <col min="6920" max="6920" width="12.28515625" customWidth="1"/>
    <col min="6921" max="6921" width="8.85546875" customWidth="1"/>
    <col min="6922" max="6922" width="10.7109375" customWidth="1"/>
    <col min="6923" max="6923" width="10.140625" customWidth="1"/>
    <col min="6924" max="6924" width="10.5703125" customWidth="1"/>
    <col min="6925" max="6925" width="11.7109375" customWidth="1"/>
    <col min="6926" max="6926" width="6.42578125" customWidth="1"/>
    <col min="6927" max="6927" width="12.85546875" bestFit="1" customWidth="1"/>
    <col min="6929" max="6929" width="9.28515625" bestFit="1" customWidth="1"/>
    <col min="7169" max="7169" width="32.85546875" customWidth="1"/>
    <col min="7170" max="7170" width="11" customWidth="1"/>
    <col min="7172" max="7172" width="3.140625" customWidth="1"/>
    <col min="7173" max="7173" width="11.7109375" customWidth="1"/>
    <col min="7174" max="7174" width="10" customWidth="1"/>
    <col min="7175" max="7175" width="12" bestFit="1" customWidth="1"/>
    <col min="7176" max="7176" width="12.28515625" customWidth="1"/>
    <col min="7177" max="7177" width="8.85546875" customWidth="1"/>
    <col min="7178" max="7178" width="10.7109375" customWidth="1"/>
    <col min="7179" max="7179" width="10.140625" customWidth="1"/>
    <col min="7180" max="7180" width="10.5703125" customWidth="1"/>
    <col min="7181" max="7181" width="11.7109375" customWidth="1"/>
    <col min="7182" max="7182" width="6.42578125" customWidth="1"/>
    <col min="7183" max="7183" width="12.85546875" bestFit="1" customWidth="1"/>
    <col min="7185" max="7185" width="9.28515625" bestFit="1" customWidth="1"/>
    <col min="7425" max="7425" width="32.85546875" customWidth="1"/>
    <col min="7426" max="7426" width="11" customWidth="1"/>
    <col min="7428" max="7428" width="3.140625" customWidth="1"/>
    <col min="7429" max="7429" width="11.7109375" customWidth="1"/>
    <col min="7430" max="7430" width="10" customWidth="1"/>
    <col min="7431" max="7431" width="12" bestFit="1" customWidth="1"/>
    <col min="7432" max="7432" width="12.28515625" customWidth="1"/>
    <col min="7433" max="7433" width="8.85546875" customWidth="1"/>
    <col min="7434" max="7434" width="10.7109375" customWidth="1"/>
    <col min="7435" max="7435" width="10.140625" customWidth="1"/>
    <col min="7436" max="7436" width="10.5703125" customWidth="1"/>
    <col min="7437" max="7437" width="11.7109375" customWidth="1"/>
    <col min="7438" max="7438" width="6.42578125" customWidth="1"/>
    <col min="7439" max="7439" width="12.85546875" bestFit="1" customWidth="1"/>
    <col min="7441" max="7441" width="9.28515625" bestFit="1" customWidth="1"/>
    <col min="7681" max="7681" width="32.85546875" customWidth="1"/>
    <col min="7682" max="7682" width="11" customWidth="1"/>
    <col min="7684" max="7684" width="3.140625" customWidth="1"/>
    <col min="7685" max="7685" width="11.7109375" customWidth="1"/>
    <col min="7686" max="7686" width="10" customWidth="1"/>
    <col min="7687" max="7687" width="12" bestFit="1" customWidth="1"/>
    <col min="7688" max="7688" width="12.28515625" customWidth="1"/>
    <col min="7689" max="7689" width="8.85546875" customWidth="1"/>
    <col min="7690" max="7690" width="10.7109375" customWidth="1"/>
    <col min="7691" max="7691" width="10.140625" customWidth="1"/>
    <col min="7692" max="7692" width="10.5703125" customWidth="1"/>
    <col min="7693" max="7693" width="11.7109375" customWidth="1"/>
    <col min="7694" max="7694" width="6.42578125" customWidth="1"/>
    <col min="7695" max="7695" width="12.85546875" bestFit="1" customWidth="1"/>
    <col min="7697" max="7697" width="9.28515625" bestFit="1" customWidth="1"/>
    <col min="7937" max="7937" width="32.85546875" customWidth="1"/>
    <col min="7938" max="7938" width="11" customWidth="1"/>
    <col min="7940" max="7940" width="3.140625" customWidth="1"/>
    <col min="7941" max="7941" width="11.7109375" customWidth="1"/>
    <col min="7942" max="7942" width="10" customWidth="1"/>
    <col min="7943" max="7943" width="12" bestFit="1" customWidth="1"/>
    <col min="7944" max="7944" width="12.28515625" customWidth="1"/>
    <col min="7945" max="7945" width="8.85546875" customWidth="1"/>
    <col min="7946" max="7946" width="10.7109375" customWidth="1"/>
    <col min="7947" max="7947" width="10.140625" customWidth="1"/>
    <col min="7948" max="7948" width="10.5703125" customWidth="1"/>
    <col min="7949" max="7949" width="11.7109375" customWidth="1"/>
    <col min="7950" max="7950" width="6.42578125" customWidth="1"/>
    <col min="7951" max="7951" width="12.85546875" bestFit="1" customWidth="1"/>
    <col min="7953" max="7953" width="9.28515625" bestFit="1" customWidth="1"/>
    <col min="8193" max="8193" width="32.85546875" customWidth="1"/>
    <col min="8194" max="8194" width="11" customWidth="1"/>
    <col min="8196" max="8196" width="3.140625" customWidth="1"/>
    <col min="8197" max="8197" width="11.7109375" customWidth="1"/>
    <col min="8198" max="8198" width="10" customWidth="1"/>
    <col min="8199" max="8199" width="12" bestFit="1" customWidth="1"/>
    <col min="8200" max="8200" width="12.28515625" customWidth="1"/>
    <col min="8201" max="8201" width="8.85546875" customWidth="1"/>
    <col min="8202" max="8202" width="10.7109375" customWidth="1"/>
    <col min="8203" max="8203" width="10.140625" customWidth="1"/>
    <col min="8204" max="8204" width="10.5703125" customWidth="1"/>
    <col min="8205" max="8205" width="11.7109375" customWidth="1"/>
    <col min="8206" max="8206" width="6.42578125" customWidth="1"/>
    <col min="8207" max="8207" width="12.85546875" bestFit="1" customWidth="1"/>
    <col min="8209" max="8209" width="9.28515625" bestFit="1" customWidth="1"/>
    <col min="8449" max="8449" width="32.85546875" customWidth="1"/>
    <col min="8450" max="8450" width="11" customWidth="1"/>
    <col min="8452" max="8452" width="3.140625" customWidth="1"/>
    <col min="8453" max="8453" width="11.7109375" customWidth="1"/>
    <col min="8454" max="8454" width="10" customWidth="1"/>
    <col min="8455" max="8455" width="12" bestFit="1" customWidth="1"/>
    <col min="8456" max="8456" width="12.28515625" customWidth="1"/>
    <col min="8457" max="8457" width="8.85546875" customWidth="1"/>
    <col min="8458" max="8458" width="10.7109375" customWidth="1"/>
    <col min="8459" max="8459" width="10.140625" customWidth="1"/>
    <col min="8460" max="8460" width="10.5703125" customWidth="1"/>
    <col min="8461" max="8461" width="11.7109375" customWidth="1"/>
    <col min="8462" max="8462" width="6.42578125" customWidth="1"/>
    <col min="8463" max="8463" width="12.85546875" bestFit="1" customWidth="1"/>
    <col min="8465" max="8465" width="9.28515625" bestFit="1" customWidth="1"/>
    <col min="8705" max="8705" width="32.85546875" customWidth="1"/>
    <col min="8706" max="8706" width="11" customWidth="1"/>
    <col min="8708" max="8708" width="3.140625" customWidth="1"/>
    <col min="8709" max="8709" width="11.7109375" customWidth="1"/>
    <col min="8710" max="8710" width="10" customWidth="1"/>
    <col min="8711" max="8711" width="12" bestFit="1" customWidth="1"/>
    <col min="8712" max="8712" width="12.28515625" customWidth="1"/>
    <col min="8713" max="8713" width="8.85546875" customWidth="1"/>
    <col min="8714" max="8714" width="10.7109375" customWidth="1"/>
    <col min="8715" max="8715" width="10.140625" customWidth="1"/>
    <col min="8716" max="8716" width="10.5703125" customWidth="1"/>
    <col min="8717" max="8717" width="11.7109375" customWidth="1"/>
    <col min="8718" max="8718" width="6.42578125" customWidth="1"/>
    <col min="8719" max="8719" width="12.85546875" bestFit="1" customWidth="1"/>
    <col min="8721" max="8721" width="9.28515625" bestFit="1" customWidth="1"/>
    <col min="8961" max="8961" width="32.85546875" customWidth="1"/>
    <col min="8962" max="8962" width="11" customWidth="1"/>
    <col min="8964" max="8964" width="3.140625" customWidth="1"/>
    <col min="8965" max="8965" width="11.7109375" customWidth="1"/>
    <col min="8966" max="8966" width="10" customWidth="1"/>
    <col min="8967" max="8967" width="12" bestFit="1" customWidth="1"/>
    <col min="8968" max="8968" width="12.28515625" customWidth="1"/>
    <col min="8969" max="8969" width="8.85546875" customWidth="1"/>
    <col min="8970" max="8970" width="10.7109375" customWidth="1"/>
    <col min="8971" max="8971" width="10.140625" customWidth="1"/>
    <col min="8972" max="8972" width="10.5703125" customWidth="1"/>
    <col min="8973" max="8973" width="11.7109375" customWidth="1"/>
    <col min="8974" max="8974" width="6.42578125" customWidth="1"/>
    <col min="8975" max="8975" width="12.85546875" bestFit="1" customWidth="1"/>
    <col min="8977" max="8977" width="9.28515625" bestFit="1" customWidth="1"/>
    <col min="9217" max="9217" width="32.85546875" customWidth="1"/>
    <col min="9218" max="9218" width="11" customWidth="1"/>
    <col min="9220" max="9220" width="3.140625" customWidth="1"/>
    <col min="9221" max="9221" width="11.7109375" customWidth="1"/>
    <col min="9222" max="9222" width="10" customWidth="1"/>
    <col min="9223" max="9223" width="12" bestFit="1" customWidth="1"/>
    <col min="9224" max="9224" width="12.28515625" customWidth="1"/>
    <col min="9225" max="9225" width="8.85546875" customWidth="1"/>
    <col min="9226" max="9226" width="10.7109375" customWidth="1"/>
    <col min="9227" max="9227" width="10.140625" customWidth="1"/>
    <col min="9228" max="9228" width="10.5703125" customWidth="1"/>
    <col min="9229" max="9229" width="11.7109375" customWidth="1"/>
    <col min="9230" max="9230" width="6.42578125" customWidth="1"/>
    <col min="9231" max="9231" width="12.85546875" bestFit="1" customWidth="1"/>
    <col min="9233" max="9233" width="9.28515625" bestFit="1" customWidth="1"/>
    <col min="9473" max="9473" width="32.85546875" customWidth="1"/>
    <col min="9474" max="9474" width="11" customWidth="1"/>
    <col min="9476" max="9476" width="3.140625" customWidth="1"/>
    <col min="9477" max="9477" width="11.7109375" customWidth="1"/>
    <col min="9478" max="9478" width="10" customWidth="1"/>
    <col min="9479" max="9479" width="12" bestFit="1" customWidth="1"/>
    <col min="9480" max="9480" width="12.28515625" customWidth="1"/>
    <col min="9481" max="9481" width="8.85546875" customWidth="1"/>
    <col min="9482" max="9482" width="10.7109375" customWidth="1"/>
    <col min="9483" max="9483" width="10.140625" customWidth="1"/>
    <col min="9484" max="9484" width="10.5703125" customWidth="1"/>
    <col min="9485" max="9485" width="11.7109375" customWidth="1"/>
    <col min="9486" max="9486" width="6.42578125" customWidth="1"/>
    <col min="9487" max="9487" width="12.85546875" bestFit="1" customWidth="1"/>
    <col min="9489" max="9489" width="9.28515625" bestFit="1" customWidth="1"/>
    <col min="9729" max="9729" width="32.85546875" customWidth="1"/>
    <col min="9730" max="9730" width="11" customWidth="1"/>
    <col min="9732" max="9732" width="3.140625" customWidth="1"/>
    <col min="9733" max="9733" width="11.7109375" customWidth="1"/>
    <col min="9734" max="9734" width="10" customWidth="1"/>
    <col min="9735" max="9735" width="12" bestFit="1" customWidth="1"/>
    <col min="9736" max="9736" width="12.28515625" customWidth="1"/>
    <col min="9737" max="9737" width="8.85546875" customWidth="1"/>
    <col min="9738" max="9738" width="10.7109375" customWidth="1"/>
    <col min="9739" max="9739" width="10.140625" customWidth="1"/>
    <col min="9740" max="9740" width="10.5703125" customWidth="1"/>
    <col min="9741" max="9741" width="11.7109375" customWidth="1"/>
    <col min="9742" max="9742" width="6.42578125" customWidth="1"/>
    <col min="9743" max="9743" width="12.85546875" bestFit="1" customWidth="1"/>
    <col min="9745" max="9745" width="9.28515625" bestFit="1" customWidth="1"/>
    <col min="9985" max="9985" width="32.85546875" customWidth="1"/>
    <col min="9986" max="9986" width="11" customWidth="1"/>
    <col min="9988" max="9988" width="3.140625" customWidth="1"/>
    <col min="9989" max="9989" width="11.7109375" customWidth="1"/>
    <col min="9990" max="9990" width="10" customWidth="1"/>
    <col min="9991" max="9991" width="12" bestFit="1" customWidth="1"/>
    <col min="9992" max="9992" width="12.28515625" customWidth="1"/>
    <col min="9993" max="9993" width="8.85546875" customWidth="1"/>
    <col min="9994" max="9994" width="10.7109375" customWidth="1"/>
    <col min="9995" max="9995" width="10.140625" customWidth="1"/>
    <col min="9996" max="9996" width="10.5703125" customWidth="1"/>
    <col min="9997" max="9997" width="11.7109375" customWidth="1"/>
    <col min="9998" max="9998" width="6.42578125" customWidth="1"/>
    <col min="9999" max="9999" width="12.85546875" bestFit="1" customWidth="1"/>
    <col min="10001" max="10001" width="9.28515625" bestFit="1" customWidth="1"/>
    <col min="10241" max="10241" width="32.85546875" customWidth="1"/>
    <col min="10242" max="10242" width="11" customWidth="1"/>
    <col min="10244" max="10244" width="3.140625" customWidth="1"/>
    <col min="10245" max="10245" width="11.7109375" customWidth="1"/>
    <col min="10246" max="10246" width="10" customWidth="1"/>
    <col min="10247" max="10247" width="12" bestFit="1" customWidth="1"/>
    <col min="10248" max="10248" width="12.28515625" customWidth="1"/>
    <col min="10249" max="10249" width="8.85546875" customWidth="1"/>
    <col min="10250" max="10250" width="10.7109375" customWidth="1"/>
    <col min="10251" max="10251" width="10.140625" customWidth="1"/>
    <col min="10252" max="10252" width="10.5703125" customWidth="1"/>
    <col min="10253" max="10253" width="11.7109375" customWidth="1"/>
    <col min="10254" max="10254" width="6.42578125" customWidth="1"/>
    <col min="10255" max="10255" width="12.85546875" bestFit="1" customWidth="1"/>
    <col min="10257" max="10257" width="9.28515625" bestFit="1" customWidth="1"/>
    <col min="10497" max="10497" width="32.85546875" customWidth="1"/>
    <col min="10498" max="10498" width="11" customWidth="1"/>
    <col min="10500" max="10500" width="3.140625" customWidth="1"/>
    <col min="10501" max="10501" width="11.7109375" customWidth="1"/>
    <col min="10502" max="10502" width="10" customWidth="1"/>
    <col min="10503" max="10503" width="12" bestFit="1" customWidth="1"/>
    <col min="10504" max="10504" width="12.28515625" customWidth="1"/>
    <col min="10505" max="10505" width="8.85546875" customWidth="1"/>
    <col min="10506" max="10506" width="10.7109375" customWidth="1"/>
    <col min="10507" max="10507" width="10.140625" customWidth="1"/>
    <col min="10508" max="10508" width="10.5703125" customWidth="1"/>
    <col min="10509" max="10509" width="11.7109375" customWidth="1"/>
    <col min="10510" max="10510" width="6.42578125" customWidth="1"/>
    <col min="10511" max="10511" width="12.85546875" bestFit="1" customWidth="1"/>
    <col min="10513" max="10513" width="9.28515625" bestFit="1" customWidth="1"/>
    <col min="10753" max="10753" width="32.85546875" customWidth="1"/>
    <col min="10754" max="10754" width="11" customWidth="1"/>
    <col min="10756" max="10756" width="3.140625" customWidth="1"/>
    <col min="10757" max="10757" width="11.7109375" customWidth="1"/>
    <col min="10758" max="10758" width="10" customWidth="1"/>
    <col min="10759" max="10759" width="12" bestFit="1" customWidth="1"/>
    <col min="10760" max="10760" width="12.28515625" customWidth="1"/>
    <col min="10761" max="10761" width="8.85546875" customWidth="1"/>
    <col min="10762" max="10762" width="10.7109375" customWidth="1"/>
    <col min="10763" max="10763" width="10.140625" customWidth="1"/>
    <col min="10764" max="10764" width="10.5703125" customWidth="1"/>
    <col min="10765" max="10765" width="11.7109375" customWidth="1"/>
    <col min="10766" max="10766" width="6.42578125" customWidth="1"/>
    <col min="10767" max="10767" width="12.85546875" bestFit="1" customWidth="1"/>
    <col min="10769" max="10769" width="9.28515625" bestFit="1" customWidth="1"/>
    <col min="11009" max="11009" width="32.85546875" customWidth="1"/>
    <col min="11010" max="11010" width="11" customWidth="1"/>
    <col min="11012" max="11012" width="3.140625" customWidth="1"/>
    <col min="11013" max="11013" width="11.7109375" customWidth="1"/>
    <col min="11014" max="11014" width="10" customWidth="1"/>
    <col min="11015" max="11015" width="12" bestFit="1" customWidth="1"/>
    <col min="11016" max="11016" width="12.28515625" customWidth="1"/>
    <col min="11017" max="11017" width="8.85546875" customWidth="1"/>
    <col min="11018" max="11018" width="10.7109375" customWidth="1"/>
    <col min="11019" max="11019" width="10.140625" customWidth="1"/>
    <col min="11020" max="11020" width="10.5703125" customWidth="1"/>
    <col min="11021" max="11021" width="11.7109375" customWidth="1"/>
    <col min="11022" max="11022" width="6.42578125" customWidth="1"/>
    <col min="11023" max="11023" width="12.85546875" bestFit="1" customWidth="1"/>
    <col min="11025" max="11025" width="9.28515625" bestFit="1" customWidth="1"/>
    <col min="11265" max="11265" width="32.85546875" customWidth="1"/>
    <col min="11266" max="11266" width="11" customWidth="1"/>
    <col min="11268" max="11268" width="3.140625" customWidth="1"/>
    <col min="11269" max="11269" width="11.7109375" customWidth="1"/>
    <col min="11270" max="11270" width="10" customWidth="1"/>
    <col min="11271" max="11271" width="12" bestFit="1" customWidth="1"/>
    <col min="11272" max="11272" width="12.28515625" customWidth="1"/>
    <col min="11273" max="11273" width="8.85546875" customWidth="1"/>
    <col min="11274" max="11274" width="10.7109375" customWidth="1"/>
    <col min="11275" max="11275" width="10.140625" customWidth="1"/>
    <col min="11276" max="11276" width="10.5703125" customWidth="1"/>
    <col min="11277" max="11277" width="11.7109375" customWidth="1"/>
    <col min="11278" max="11278" width="6.42578125" customWidth="1"/>
    <col min="11279" max="11279" width="12.85546875" bestFit="1" customWidth="1"/>
    <col min="11281" max="11281" width="9.28515625" bestFit="1" customWidth="1"/>
    <col min="11521" max="11521" width="32.85546875" customWidth="1"/>
    <col min="11522" max="11522" width="11" customWidth="1"/>
    <col min="11524" max="11524" width="3.140625" customWidth="1"/>
    <col min="11525" max="11525" width="11.7109375" customWidth="1"/>
    <col min="11526" max="11526" width="10" customWidth="1"/>
    <col min="11527" max="11527" width="12" bestFit="1" customWidth="1"/>
    <col min="11528" max="11528" width="12.28515625" customWidth="1"/>
    <col min="11529" max="11529" width="8.85546875" customWidth="1"/>
    <col min="11530" max="11530" width="10.7109375" customWidth="1"/>
    <col min="11531" max="11531" width="10.140625" customWidth="1"/>
    <col min="11532" max="11532" width="10.5703125" customWidth="1"/>
    <col min="11533" max="11533" width="11.7109375" customWidth="1"/>
    <col min="11534" max="11534" width="6.42578125" customWidth="1"/>
    <col min="11535" max="11535" width="12.85546875" bestFit="1" customWidth="1"/>
    <col min="11537" max="11537" width="9.28515625" bestFit="1" customWidth="1"/>
    <col min="11777" max="11777" width="32.85546875" customWidth="1"/>
    <col min="11778" max="11778" width="11" customWidth="1"/>
    <col min="11780" max="11780" width="3.140625" customWidth="1"/>
    <col min="11781" max="11781" width="11.7109375" customWidth="1"/>
    <col min="11782" max="11782" width="10" customWidth="1"/>
    <col min="11783" max="11783" width="12" bestFit="1" customWidth="1"/>
    <col min="11784" max="11784" width="12.28515625" customWidth="1"/>
    <col min="11785" max="11785" width="8.85546875" customWidth="1"/>
    <col min="11786" max="11786" width="10.7109375" customWidth="1"/>
    <col min="11787" max="11787" width="10.140625" customWidth="1"/>
    <col min="11788" max="11788" width="10.5703125" customWidth="1"/>
    <col min="11789" max="11789" width="11.7109375" customWidth="1"/>
    <col min="11790" max="11790" width="6.42578125" customWidth="1"/>
    <col min="11791" max="11791" width="12.85546875" bestFit="1" customWidth="1"/>
    <col min="11793" max="11793" width="9.28515625" bestFit="1" customWidth="1"/>
    <col min="12033" max="12033" width="32.85546875" customWidth="1"/>
    <col min="12034" max="12034" width="11" customWidth="1"/>
    <col min="12036" max="12036" width="3.140625" customWidth="1"/>
    <col min="12037" max="12037" width="11.7109375" customWidth="1"/>
    <col min="12038" max="12038" width="10" customWidth="1"/>
    <col min="12039" max="12039" width="12" bestFit="1" customWidth="1"/>
    <col min="12040" max="12040" width="12.28515625" customWidth="1"/>
    <col min="12041" max="12041" width="8.85546875" customWidth="1"/>
    <col min="12042" max="12042" width="10.7109375" customWidth="1"/>
    <col min="12043" max="12043" width="10.140625" customWidth="1"/>
    <col min="12044" max="12044" width="10.5703125" customWidth="1"/>
    <col min="12045" max="12045" width="11.7109375" customWidth="1"/>
    <col min="12046" max="12046" width="6.42578125" customWidth="1"/>
    <col min="12047" max="12047" width="12.85546875" bestFit="1" customWidth="1"/>
    <col min="12049" max="12049" width="9.28515625" bestFit="1" customWidth="1"/>
    <col min="12289" max="12289" width="32.85546875" customWidth="1"/>
    <col min="12290" max="12290" width="11" customWidth="1"/>
    <col min="12292" max="12292" width="3.140625" customWidth="1"/>
    <col min="12293" max="12293" width="11.7109375" customWidth="1"/>
    <col min="12294" max="12294" width="10" customWidth="1"/>
    <col min="12295" max="12295" width="12" bestFit="1" customWidth="1"/>
    <col min="12296" max="12296" width="12.28515625" customWidth="1"/>
    <col min="12297" max="12297" width="8.85546875" customWidth="1"/>
    <col min="12298" max="12298" width="10.7109375" customWidth="1"/>
    <col min="12299" max="12299" width="10.140625" customWidth="1"/>
    <col min="12300" max="12300" width="10.5703125" customWidth="1"/>
    <col min="12301" max="12301" width="11.7109375" customWidth="1"/>
    <col min="12302" max="12302" width="6.42578125" customWidth="1"/>
    <col min="12303" max="12303" width="12.85546875" bestFit="1" customWidth="1"/>
    <col min="12305" max="12305" width="9.28515625" bestFit="1" customWidth="1"/>
    <col min="12545" max="12545" width="32.85546875" customWidth="1"/>
    <col min="12546" max="12546" width="11" customWidth="1"/>
    <col min="12548" max="12548" width="3.140625" customWidth="1"/>
    <col min="12549" max="12549" width="11.7109375" customWidth="1"/>
    <col min="12550" max="12550" width="10" customWidth="1"/>
    <col min="12551" max="12551" width="12" bestFit="1" customWidth="1"/>
    <col min="12552" max="12552" width="12.28515625" customWidth="1"/>
    <col min="12553" max="12553" width="8.85546875" customWidth="1"/>
    <col min="12554" max="12554" width="10.7109375" customWidth="1"/>
    <col min="12555" max="12555" width="10.140625" customWidth="1"/>
    <col min="12556" max="12556" width="10.5703125" customWidth="1"/>
    <col min="12557" max="12557" width="11.7109375" customWidth="1"/>
    <col min="12558" max="12558" width="6.42578125" customWidth="1"/>
    <col min="12559" max="12559" width="12.85546875" bestFit="1" customWidth="1"/>
    <col min="12561" max="12561" width="9.28515625" bestFit="1" customWidth="1"/>
    <col min="12801" max="12801" width="32.85546875" customWidth="1"/>
    <col min="12802" max="12802" width="11" customWidth="1"/>
    <col min="12804" max="12804" width="3.140625" customWidth="1"/>
    <col min="12805" max="12805" width="11.7109375" customWidth="1"/>
    <col min="12806" max="12806" width="10" customWidth="1"/>
    <col min="12807" max="12807" width="12" bestFit="1" customWidth="1"/>
    <col min="12808" max="12808" width="12.28515625" customWidth="1"/>
    <col min="12809" max="12809" width="8.85546875" customWidth="1"/>
    <col min="12810" max="12810" width="10.7109375" customWidth="1"/>
    <col min="12811" max="12811" width="10.140625" customWidth="1"/>
    <col min="12812" max="12812" width="10.5703125" customWidth="1"/>
    <col min="12813" max="12813" width="11.7109375" customWidth="1"/>
    <col min="12814" max="12814" width="6.42578125" customWidth="1"/>
    <col min="12815" max="12815" width="12.85546875" bestFit="1" customWidth="1"/>
    <col min="12817" max="12817" width="9.28515625" bestFit="1" customWidth="1"/>
    <col min="13057" max="13057" width="32.85546875" customWidth="1"/>
    <col min="13058" max="13058" width="11" customWidth="1"/>
    <col min="13060" max="13060" width="3.140625" customWidth="1"/>
    <col min="13061" max="13061" width="11.7109375" customWidth="1"/>
    <col min="13062" max="13062" width="10" customWidth="1"/>
    <col min="13063" max="13063" width="12" bestFit="1" customWidth="1"/>
    <col min="13064" max="13064" width="12.28515625" customWidth="1"/>
    <col min="13065" max="13065" width="8.85546875" customWidth="1"/>
    <col min="13066" max="13066" width="10.7109375" customWidth="1"/>
    <col min="13067" max="13067" width="10.140625" customWidth="1"/>
    <col min="13068" max="13068" width="10.5703125" customWidth="1"/>
    <col min="13069" max="13069" width="11.7109375" customWidth="1"/>
    <col min="13070" max="13070" width="6.42578125" customWidth="1"/>
    <col min="13071" max="13071" width="12.85546875" bestFit="1" customWidth="1"/>
    <col min="13073" max="13073" width="9.28515625" bestFit="1" customWidth="1"/>
    <col min="13313" max="13313" width="32.85546875" customWidth="1"/>
    <col min="13314" max="13314" width="11" customWidth="1"/>
    <col min="13316" max="13316" width="3.140625" customWidth="1"/>
    <col min="13317" max="13317" width="11.7109375" customWidth="1"/>
    <col min="13318" max="13318" width="10" customWidth="1"/>
    <col min="13319" max="13319" width="12" bestFit="1" customWidth="1"/>
    <col min="13320" max="13320" width="12.28515625" customWidth="1"/>
    <col min="13321" max="13321" width="8.85546875" customWidth="1"/>
    <col min="13322" max="13322" width="10.7109375" customWidth="1"/>
    <col min="13323" max="13323" width="10.140625" customWidth="1"/>
    <col min="13324" max="13324" width="10.5703125" customWidth="1"/>
    <col min="13325" max="13325" width="11.7109375" customWidth="1"/>
    <col min="13326" max="13326" width="6.42578125" customWidth="1"/>
    <col min="13327" max="13327" width="12.85546875" bestFit="1" customWidth="1"/>
    <col min="13329" max="13329" width="9.28515625" bestFit="1" customWidth="1"/>
    <col min="13569" max="13569" width="32.85546875" customWidth="1"/>
    <col min="13570" max="13570" width="11" customWidth="1"/>
    <col min="13572" max="13572" width="3.140625" customWidth="1"/>
    <col min="13573" max="13573" width="11.7109375" customWidth="1"/>
    <col min="13574" max="13574" width="10" customWidth="1"/>
    <col min="13575" max="13575" width="12" bestFit="1" customWidth="1"/>
    <col min="13576" max="13576" width="12.28515625" customWidth="1"/>
    <col min="13577" max="13577" width="8.85546875" customWidth="1"/>
    <col min="13578" max="13578" width="10.7109375" customWidth="1"/>
    <col min="13579" max="13579" width="10.140625" customWidth="1"/>
    <col min="13580" max="13580" width="10.5703125" customWidth="1"/>
    <col min="13581" max="13581" width="11.7109375" customWidth="1"/>
    <col min="13582" max="13582" width="6.42578125" customWidth="1"/>
    <col min="13583" max="13583" width="12.85546875" bestFit="1" customWidth="1"/>
    <col min="13585" max="13585" width="9.28515625" bestFit="1" customWidth="1"/>
    <col min="13825" max="13825" width="32.85546875" customWidth="1"/>
    <col min="13826" max="13826" width="11" customWidth="1"/>
    <col min="13828" max="13828" width="3.140625" customWidth="1"/>
    <col min="13829" max="13829" width="11.7109375" customWidth="1"/>
    <col min="13830" max="13830" width="10" customWidth="1"/>
    <col min="13831" max="13831" width="12" bestFit="1" customWidth="1"/>
    <col min="13832" max="13832" width="12.28515625" customWidth="1"/>
    <col min="13833" max="13833" width="8.85546875" customWidth="1"/>
    <col min="13834" max="13834" width="10.7109375" customWidth="1"/>
    <col min="13835" max="13835" width="10.140625" customWidth="1"/>
    <col min="13836" max="13836" width="10.5703125" customWidth="1"/>
    <col min="13837" max="13837" width="11.7109375" customWidth="1"/>
    <col min="13838" max="13838" width="6.42578125" customWidth="1"/>
    <col min="13839" max="13839" width="12.85546875" bestFit="1" customWidth="1"/>
    <col min="13841" max="13841" width="9.28515625" bestFit="1" customWidth="1"/>
    <col min="14081" max="14081" width="32.85546875" customWidth="1"/>
    <col min="14082" max="14082" width="11" customWidth="1"/>
    <col min="14084" max="14084" width="3.140625" customWidth="1"/>
    <col min="14085" max="14085" width="11.7109375" customWidth="1"/>
    <col min="14086" max="14086" width="10" customWidth="1"/>
    <col min="14087" max="14087" width="12" bestFit="1" customWidth="1"/>
    <col min="14088" max="14088" width="12.28515625" customWidth="1"/>
    <col min="14089" max="14089" width="8.85546875" customWidth="1"/>
    <col min="14090" max="14090" width="10.7109375" customWidth="1"/>
    <col min="14091" max="14091" width="10.140625" customWidth="1"/>
    <col min="14092" max="14092" width="10.5703125" customWidth="1"/>
    <col min="14093" max="14093" width="11.7109375" customWidth="1"/>
    <col min="14094" max="14094" width="6.42578125" customWidth="1"/>
    <col min="14095" max="14095" width="12.85546875" bestFit="1" customWidth="1"/>
    <col min="14097" max="14097" width="9.28515625" bestFit="1" customWidth="1"/>
    <col min="14337" max="14337" width="32.85546875" customWidth="1"/>
    <col min="14338" max="14338" width="11" customWidth="1"/>
    <col min="14340" max="14340" width="3.140625" customWidth="1"/>
    <col min="14341" max="14341" width="11.7109375" customWidth="1"/>
    <col min="14342" max="14342" width="10" customWidth="1"/>
    <col min="14343" max="14343" width="12" bestFit="1" customWidth="1"/>
    <col min="14344" max="14344" width="12.28515625" customWidth="1"/>
    <col min="14345" max="14345" width="8.85546875" customWidth="1"/>
    <col min="14346" max="14346" width="10.7109375" customWidth="1"/>
    <col min="14347" max="14347" width="10.140625" customWidth="1"/>
    <col min="14348" max="14348" width="10.5703125" customWidth="1"/>
    <col min="14349" max="14349" width="11.7109375" customWidth="1"/>
    <col min="14350" max="14350" width="6.42578125" customWidth="1"/>
    <col min="14351" max="14351" width="12.85546875" bestFit="1" customWidth="1"/>
    <col min="14353" max="14353" width="9.28515625" bestFit="1" customWidth="1"/>
    <col min="14593" max="14593" width="32.85546875" customWidth="1"/>
    <col min="14594" max="14594" width="11" customWidth="1"/>
    <col min="14596" max="14596" width="3.140625" customWidth="1"/>
    <col min="14597" max="14597" width="11.7109375" customWidth="1"/>
    <col min="14598" max="14598" width="10" customWidth="1"/>
    <col min="14599" max="14599" width="12" bestFit="1" customWidth="1"/>
    <col min="14600" max="14600" width="12.28515625" customWidth="1"/>
    <col min="14601" max="14601" width="8.85546875" customWidth="1"/>
    <col min="14602" max="14602" width="10.7109375" customWidth="1"/>
    <col min="14603" max="14603" width="10.140625" customWidth="1"/>
    <col min="14604" max="14604" width="10.5703125" customWidth="1"/>
    <col min="14605" max="14605" width="11.7109375" customWidth="1"/>
    <col min="14606" max="14606" width="6.42578125" customWidth="1"/>
    <col min="14607" max="14607" width="12.85546875" bestFit="1" customWidth="1"/>
    <col min="14609" max="14609" width="9.28515625" bestFit="1" customWidth="1"/>
    <col min="14849" max="14849" width="32.85546875" customWidth="1"/>
    <col min="14850" max="14850" width="11" customWidth="1"/>
    <col min="14852" max="14852" width="3.140625" customWidth="1"/>
    <col min="14853" max="14853" width="11.7109375" customWidth="1"/>
    <col min="14854" max="14854" width="10" customWidth="1"/>
    <col min="14855" max="14855" width="12" bestFit="1" customWidth="1"/>
    <col min="14856" max="14856" width="12.28515625" customWidth="1"/>
    <col min="14857" max="14857" width="8.85546875" customWidth="1"/>
    <col min="14858" max="14858" width="10.7109375" customWidth="1"/>
    <col min="14859" max="14859" width="10.140625" customWidth="1"/>
    <col min="14860" max="14860" width="10.5703125" customWidth="1"/>
    <col min="14861" max="14861" width="11.7109375" customWidth="1"/>
    <col min="14862" max="14862" width="6.42578125" customWidth="1"/>
    <col min="14863" max="14863" width="12.85546875" bestFit="1" customWidth="1"/>
    <col min="14865" max="14865" width="9.28515625" bestFit="1" customWidth="1"/>
    <col min="15105" max="15105" width="32.85546875" customWidth="1"/>
    <col min="15106" max="15106" width="11" customWidth="1"/>
    <col min="15108" max="15108" width="3.140625" customWidth="1"/>
    <col min="15109" max="15109" width="11.7109375" customWidth="1"/>
    <col min="15110" max="15110" width="10" customWidth="1"/>
    <col min="15111" max="15111" width="12" bestFit="1" customWidth="1"/>
    <col min="15112" max="15112" width="12.28515625" customWidth="1"/>
    <col min="15113" max="15113" width="8.85546875" customWidth="1"/>
    <col min="15114" max="15114" width="10.7109375" customWidth="1"/>
    <col min="15115" max="15115" width="10.140625" customWidth="1"/>
    <col min="15116" max="15116" width="10.5703125" customWidth="1"/>
    <col min="15117" max="15117" width="11.7109375" customWidth="1"/>
    <col min="15118" max="15118" width="6.42578125" customWidth="1"/>
    <col min="15119" max="15119" width="12.85546875" bestFit="1" customWidth="1"/>
    <col min="15121" max="15121" width="9.28515625" bestFit="1" customWidth="1"/>
    <col min="15361" max="15361" width="32.85546875" customWidth="1"/>
    <col min="15362" max="15362" width="11" customWidth="1"/>
    <col min="15364" max="15364" width="3.140625" customWidth="1"/>
    <col min="15365" max="15365" width="11.7109375" customWidth="1"/>
    <col min="15366" max="15366" width="10" customWidth="1"/>
    <col min="15367" max="15367" width="12" bestFit="1" customWidth="1"/>
    <col min="15368" max="15368" width="12.28515625" customWidth="1"/>
    <col min="15369" max="15369" width="8.85546875" customWidth="1"/>
    <col min="15370" max="15370" width="10.7109375" customWidth="1"/>
    <col min="15371" max="15371" width="10.140625" customWidth="1"/>
    <col min="15372" max="15372" width="10.5703125" customWidth="1"/>
    <col min="15373" max="15373" width="11.7109375" customWidth="1"/>
    <col min="15374" max="15374" width="6.42578125" customWidth="1"/>
    <col min="15375" max="15375" width="12.85546875" bestFit="1" customWidth="1"/>
    <col min="15377" max="15377" width="9.28515625" bestFit="1" customWidth="1"/>
    <col min="15617" max="15617" width="32.85546875" customWidth="1"/>
    <col min="15618" max="15618" width="11" customWidth="1"/>
    <col min="15620" max="15620" width="3.140625" customWidth="1"/>
    <col min="15621" max="15621" width="11.7109375" customWidth="1"/>
    <col min="15622" max="15622" width="10" customWidth="1"/>
    <col min="15623" max="15623" width="12" bestFit="1" customWidth="1"/>
    <col min="15624" max="15624" width="12.28515625" customWidth="1"/>
    <col min="15625" max="15625" width="8.85546875" customWidth="1"/>
    <col min="15626" max="15626" width="10.7109375" customWidth="1"/>
    <col min="15627" max="15627" width="10.140625" customWidth="1"/>
    <col min="15628" max="15628" width="10.5703125" customWidth="1"/>
    <col min="15629" max="15629" width="11.7109375" customWidth="1"/>
    <col min="15630" max="15630" width="6.42578125" customWidth="1"/>
    <col min="15631" max="15631" width="12.85546875" bestFit="1" customWidth="1"/>
    <col min="15633" max="15633" width="9.28515625" bestFit="1" customWidth="1"/>
    <col min="15873" max="15873" width="32.85546875" customWidth="1"/>
    <col min="15874" max="15874" width="11" customWidth="1"/>
    <col min="15876" max="15876" width="3.140625" customWidth="1"/>
    <col min="15877" max="15877" width="11.7109375" customWidth="1"/>
    <col min="15878" max="15878" width="10" customWidth="1"/>
    <col min="15879" max="15879" width="12" bestFit="1" customWidth="1"/>
    <col min="15880" max="15880" width="12.28515625" customWidth="1"/>
    <col min="15881" max="15881" width="8.85546875" customWidth="1"/>
    <col min="15882" max="15882" width="10.7109375" customWidth="1"/>
    <col min="15883" max="15883" width="10.140625" customWidth="1"/>
    <col min="15884" max="15884" width="10.5703125" customWidth="1"/>
    <col min="15885" max="15885" width="11.7109375" customWidth="1"/>
    <col min="15886" max="15886" width="6.42578125" customWidth="1"/>
    <col min="15887" max="15887" width="12.85546875" bestFit="1" customWidth="1"/>
    <col min="15889" max="15889" width="9.28515625" bestFit="1" customWidth="1"/>
    <col min="16129" max="16129" width="32.85546875" customWidth="1"/>
    <col min="16130" max="16130" width="11" customWidth="1"/>
    <col min="16132" max="16132" width="3.140625" customWidth="1"/>
    <col min="16133" max="16133" width="11.7109375" customWidth="1"/>
    <col min="16134" max="16134" width="10" customWidth="1"/>
    <col min="16135" max="16135" width="12" bestFit="1" customWidth="1"/>
    <col min="16136" max="16136" width="12.28515625" customWidth="1"/>
    <col min="16137" max="16137" width="8.85546875" customWidth="1"/>
    <col min="16138" max="16138" width="10.7109375" customWidth="1"/>
    <col min="16139" max="16139" width="10.140625" customWidth="1"/>
    <col min="16140" max="16140" width="10.5703125" customWidth="1"/>
    <col min="16141" max="16141" width="11.7109375" customWidth="1"/>
    <col min="16142" max="16142" width="6.42578125" customWidth="1"/>
    <col min="16143" max="16143" width="12.85546875" bestFit="1" customWidth="1"/>
    <col min="16145" max="16145" width="9.28515625" bestFit="1" customWidth="1"/>
  </cols>
  <sheetData>
    <row r="1" spans="1:17" x14ac:dyDescent="0.25">
      <c r="A1" s="1" t="s">
        <v>0</v>
      </c>
      <c r="E1" s="2" t="s">
        <v>1</v>
      </c>
      <c r="F1" s="3" t="s">
        <v>1</v>
      </c>
    </row>
    <row r="2" spans="1:17" x14ac:dyDescent="0.25">
      <c r="A2" s="1" t="s">
        <v>2</v>
      </c>
    </row>
    <row r="3" spans="1:17" x14ac:dyDescent="0.25">
      <c r="A3" s="4"/>
    </row>
    <row r="4" spans="1:17" s="1" customFormat="1" ht="12.75" x14ac:dyDescent="0.2">
      <c r="A4" s="5"/>
      <c r="B4" s="5"/>
      <c r="C4" s="5"/>
      <c r="D4" s="5"/>
      <c r="E4" s="6" t="s">
        <v>3</v>
      </c>
      <c r="F4" s="5"/>
      <c r="G4" s="5"/>
      <c r="H4" s="5"/>
      <c r="I4" s="5"/>
      <c r="J4" s="7">
        <v>43466</v>
      </c>
      <c r="K4" s="5"/>
      <c r="L4" s="5"/>
      <c r="M4" s="7">
        <v>43830</v>
      </c>
    </row>
    <row r="5" spans="1:17" s="1" customFormat="1" ht="12.75" x14ac:dyDescent="0.2">
      <c r="A5" s="5"/>
      <c r="B5" s="5"/>
      <c r="C5" s="5"/>
      <c r="D5" s="5"/>
      <c r="E5" s="5" t="s">
        <v>4</v>
      </c>
      <c r="F5" s="5">
        <v>2019</v>
      </c>
      <c r="G5" s="5">
        <v>2019</v>
      </c>
      <c r="H5" s="5" t="s">
        <v>5</v>
      </c>
      <c r="I5" s="5"/>
      <c r="J5" s="5" t="s">
        <v>4</v>
      </c>
      <c r="K5" s="5"/>
      <c r="L5" s="5"/>
      <c r="M5" s="5" t="s">
        <v>5</v>
      </c>
      <c r="O5" s="1" t="s">
        <v>6</v>
      </c>
    </row>
    <row r="6" spans="1:17" s="1" customFormat="1" ht="12.75" x14ac:dyDescent="0.2">
      <c r="A6" s="6" t="s">
        <v>7</v>
      </c>
      <c r="B6" s="6" t="s">
        <v>8</v>
      </c>
      <c r="C6" s="6" t="s">
        <v>9</v>
      </c>
      <c r="D6" s="5"/>
      <c r="E6" s="6" t="s">
        <v>10</v>
      </c>
      <c r="F6" s="6" t="s">
        <v>11</v>
      </c>
      <c r="G6" s="6" t="s">
        <v>12</v>
      </c>
      <c r="H6" s="6" t="s">
        <v>10</v>
      </c>
      <c r="I6" s="5"/>
      <c r="J6" s="6" t="s">
        <v>10</v>
      </c>
      <c r="K6" s="5">
        <v>2019</v>
      </c>
      <c r="L6" s="6" t="s">
        <v>13</v>
      </c>
      <c r="M6" s="6" t="s">
        <v>10</v>
      </c>
      <c r="O6" s="6" t="s">
        <v>14</v>
      </c>
    </row>
    <row r="7" spans="1:17" x14ac:dyDescent="0.25"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7" x14ac:dyDescent="0.25">
      <c r="B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x14ac:dyDescent="0.25">
      <c r="A9" s="11" t="s">
        <v>15</v>
      </c>
      <c r="B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5">
      <c r="A10" t="s">
        <v>16</v>
      </c>
      <c r="B10" s="9"/>
      <c r="C10" t="s">
        <v>17</v>
      </c>
      <c r="E10" s="10">
        <v>11515</v>
      </c>
      <c r="F10" s="10"/>
      <c r="G10" s="10"/>
      <c r="H10" s="10">
        <f t="shared" ref="H10:H28" si="0">SUM(E10:G10)</f>
        <v>11515</v>
      </c>
      <c r="I10" s="10"/>
      <c r="J10" s="10"/>
      <c r="K10" s="10"/>
      <c r="L10" s="10"/>
      <c r="M10" s="10"/>
      <c r="N10" s="10"/>
      <c r="O10" s="10"/>
      <c r="P10" s="10"/>
      <c r="Q10" s="10"/>
    </row>
    <row r="11" spans="1:17" x14ac:dyDescent="0.25">
      <c r="A11" t="s">
        <v>18</v>
      </c>
      <c r="B11" s="9"/>
      <c r="C11" t="s">
        <v>17</v>
      </c>
      <c r="E11" s="10">
        <v>4430</v>
      </c>
      <c r="F11" s="10"/>
      <c r="G11" s="10"/>
      <c r="H11" s="10">
        <f t="shared" si="0"/>
        <v>4430</v>
      </c>
      <c r="I11" s="10"/>
      <c r="J11" s="10"/>
      <c r="K11" s="10"/>
      <c r="L11" s="10"/>
      <c r="M11" s="10"/>
      <c r="N11" s="10"/>
      <c r="O11" s="10"/>
      <c r="P11" s="10"/>
      <c r="Q11" s="10"/>
    </row>
    <row r="12" spans="1:17" x14ac:dyDescent="0.25">
      <c r="A12" t="s">
        <v>18</v>
      </c>
      <c r="B12" s="9">
        <v>32690</v>
      </c>
      <c r="C12" t="s">
        <v>17</v>
      </c>
      <c r="E12" s="10">
        <v>2000</v>
      </c>
      <c r="F12" s="10"/>
      <c r="G12" s="10"/>
      <c r="H12" s="10">
        <f t="shared" si="0"/>
        <v>2000</v>
      </c>
      <c r="I12" s="10"/>
      <c r="J12" s="10"/>
      <c r="K12" s="10"/>
      <c r="L12" s="10"/>
      <c r="M12" s="10"/>
      <c r="N12" s="10"/>
      <c r="O12" s="10"/>
      <c r="P12" s="10"/>
      <c r="Q12" s="10"/>
    </row>
    <row r="13" spans="1:17" x14ac:dyDescent="0.25">
      <c r="A13" t="s">
        <v>18</v>
      </c>
      <c r="B13" s="9">
        <v>32690</v>
      </c>
      <c r="C13" t="s">
        <v>17</v>
      </c>
      <c r="E13" s="10">
        <v>6381</v>
      </c>
      <c r="F13" s="10"/>
      <c r="G13" s="10"/>
      <c r="H13" s="10">
        <f t="shared" si="0"/>
        <v>6381</v>
      </c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t="s">
        <v>18</v>
      </c>
      <c r="B14" s="9">
        <v>33786</v>
      </c>
      <c r="C14" t="s">
        <v>17</v>
      </c>
      <c r="E14" s="10">
        <v>704</v>
      </c>
      <c r="F14" s="10"/>
      <c r="G14" s="10"/>
      <c r="H14" s="10">
        <f t="shared" si="0"/>
        <v>704</v>
      </c>
      <c r="I14" s="10"/>
      <c r="J14" s="10"/>
      <c r="K14" s="10"/>
      <c r="L14" s="10"/>
      <c r="M14" s="10"/>
      <c r="N14" s="10"/>
      <c r="O14" s="10"/>
      <c r="P14" s="10"/>
      <c r="Q14" s="10"/>
    </row>
    <row r="15" spans="1:17" x14ac:dyDescent="0.25">
      <c r="A15" t="s">
        <v>18</v>
      </c>
      <c r="B15" s="9">
        <v>34274</v>
      </c>
      <c r="C15" t="s">
        <v>17</v>
      </c>
      <c r="E15" s="10">
        <v>7463</v>
      </c>
      <c r="F15" s="10"/>
      <c r="G15" s="10"/>
      <c r="H15" s="10">
        <f t="shared" si="0"/>
        <v>7463</v>
      </c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5">
      <c r="A16" t="s">
        <v>18</v>
      </c>
      <c r="B16" s="9">
        <v>35612</v>
      </c>
      <c r="C16" t="s">
        <v>17</v>
      </c>
      <c r="E16" s="10">
        <v>105</v>
      </c>
      <c r="F16" s="10"/>
      <c r="G16" s="10"/>
      <c r="H16" s="10">
        <f t="shared" si="0"/>
        <v>105</v>
      </c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5">
      <c r="A17" t="s">
        <v>18</v>
      </c>
      <c r="B17">
        <v>1999</v>
      </c>
      <c r="C17" t="s">
        <v>17</v>
      </c>
      <c r="E17" s="10">
        <v>108</v>
      </c>
      <c r="F17" s="10"/>
      <c r="G17" s="10"/>
      <c r="H17" s="10">
        <f t="shared" si="0"/>
        <v>108</v>
      </c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t="s">
        <v>16</v>
      </c>
      <c r="B18">
        <v>1998</v>
      </c>
      <c r="C18" t="s">
        <v>17</v>
      </c>
      <c r="E18" s="10">
        <v>1000</v>
      </c>
      <c r="F18" s="10"/>
      <c r="G18" s="10"/>
      <c r="H18" s="10">
        <f t="shared" si="0"/>
        <v>1000</v>
      </c>
      <c r="I18" s="10"/>
      <c r="J18" s="10"/>
      <c r="K18" s="10"/>
      <c r="L18" s="10"/>
      <c r="M18" s="10"/>
      <c r="N18" s="10"/>
      <c r="O18" s="10"/>
      <c r="P18" s="10"/>
      <c r="Q18" s="10"/>
    </row>
    <row r="19" spans="1:17" x14ac:dyDescent="0.25">
      <c r="A19" t="s">
        <v>19</v>
      </c>
      <c r="B19" s="9">
        <v>36274</v>
      </c>
      <c r="C19" t="s">
        <v>17</v>
      </c>
      <c r="E19" s="10">
        <v>2085</v>
      </c>
      <c r="F19" s="10"/>
      <c r="G19" s="10"/>
      <c r="H19" s="10">
        <f t="shared" si="0"/>
        <v>2085</v>
      </c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5">
      <c r="A20" t="s">
        <v>20</v>
      </c>
      <c r="B20" s="9">
        <v>36416</v>
      </c>
      <c r="C20" t="s">
        <v>17</v>
      </c>
      <c r="E20" s="10">
        <v>35295</v>
      </c>
      <c r="F20" s="10"/>
      <c r="G20" s="10"/>
      <c r="H20" s="10">
        <f t="shared" si="0"/>
        <v>35295</v>
      </c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5">
      <c r="A21" t="s">
        <v>21</v>
      </c>
      <c r="B21">
        <f>2000</f>
        <v>2000</v>
      </c>
      <c r="C21" t="s">
        <v>17</v>
      </c>
      <c r="E21" s="10">
        <v>8000</v>
      </c>
      <c r="F21" s="10"/>
      <c r="G21" s="10"/>
      <c r="H21" s="10">
        <f t="shared" si="0"/>
        <v>8000</v>
      </c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t="s">
        <v>22</v>
      </c>
      <c r="B22">
        <v>2000</v>
      </c>
      <c r="C22" t="s">
        <v>17</v>
      </c>
      <c r="E22" s="10">
        <v>3192</v>
      </c>
      <c r="F22" s="10"/>
      <c r="G22" s="10"/>
      <c r="H22" s="10">
        <f t="shared" si="0"/>
        <v>3192</v>
      </c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25">
      <c r="A23" t="s">
        <v>23</v>
      </c>
      <c r="B23">
        <v>2000</v>
      </c>
      <c r="C23" t="s">
        <v>17</v>
      </c>
      <c r="E23" s="10">
        <v>26071</v>
      </c>
      <c r="F23" s="10"/>
      <c r="G23" s="10"/>
      <c r="H23" s="10">
        <f t="shared" si="0"/>
        <v>26071</v>
      </c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5">
      <c r="A24" t="s">
        <v>24</v>
      </c>
      <c r="B24">
        <v>2000</v>
      </c>
      <c r="C24" t="s">
        <v>17</v>
      </c>
      <c r="E24" s="10">
        <v>77563</v>
      </c>
      <c r="F24" s="10"/>
      <c r="G24" s="10"/>
      <c r="H24" s="10">
        <f t="shared" si="0"/>
        <v>77563</v>
      </c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25">
      <c r="A25" t="s">
        <v>25</v>
      </c>
      <c r="B25">
        <v>2001</v>
      </c>
      <c r="C25" t="s">
        <v>17</v>
      </c>
      <c r="E25" s="10">
        <v>18063</v>
      </c>
      <c r="F25" s="10"/>
      <c r="G25" s="10"/>
      <c r="H25" s="10">
        <f t="shared" si="0"/>
        <v>18063</v>
      </c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25">
      <c r="A26" t="s">
        <v>26</v>
      </c>
      <c r="B26" s="12">
        <v>37558</v>
      </c>
      <c r="C26" t="s">
        <v>17</v>
      </c>
      <c r="E26" s="10">
        <v>13317</v>
      </c>
      <c r="F26" s="10"/>
      <c r="G26" s="10"/>
      <c r="H26" s="10">
        <f t="shared" si="0"/>
        <v>13317</v>
      </c>
      <c r="I26" s="10"/>
      <c r="J26" s="10"/>
      <c r="K26" s="10"/>
      <c r="L26" s="10"/>
      <c r="M26" s="10"/>
      <c r="N26" s="10"/>
      <c r="O26" s="10"/>
      <c r="P26" s="10"/>
      <c r="Q26" s="10"/>
    </row>
    <row r="27" spans="1:17" x14ac:dyDescent="0.25">
      <c r="A27" t="s">
        <v>18</v>
      </c>
      <c r="B27" s="12">
        <v>20.03</v>
      </c>
      <c r="C27" t="s">
        <v>17</v>
      </c>
      <c r="E27" s="10">
        <v>3587</v>
      </c>
      <c r="F27" s="10"/>
      <c r="G27" s="10"/>
      <c r="H27" s="10">
        <f t="shared" si="0"/>
        <v>3587</v>
      </c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25">
      <c r="A28" t="s">
        <v>27</v>
      </c>
      <c r="B28" s="12"/>
      <c r="C28" t="s">
        <v>17</v>
      </c>
      <c r="E28" s="10">
        <v>900</v>
      </c>
      <c r="F28" s="10"/>
      <c r="G28" s="10"/>
      <c r="H28" s="10">
        <f t="shared" si="0"/>
        <v>900</v>
      </c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5">
      <c r="A29" t="s">
        <v>28</v>
      </c>
      <c r="B29" s="12"/>
      <c r="C29" t="s">
        <v>17</v>
      </c>
      <c r="E29" s="10">
        <v>1450</v>
      </c>
      <c r="F29" s="10"/>
      <c r="G29" s="10"/>
      <c r="H29" s="10">
        <f>SUM(E29:G29)</f>
        <v>1450</v>
      </c>
      <c r="I29" s="10"/>
      <c r="J29" s="10"/>
      <c r="K29" s="10"/>
      <c r="L29" s="10"/>
      <c r="M29" s="10"/>
      <c r="N29" s="10"/>
      <c r="O29" s="10"/>
      <c r="P29" s="10"/>
      <c r="Q29" s="10"/>
    </row>
    <row r="30" spans="1:17" x14ac:dyDescent="0.25">
      <c r="A30" t="s">
        <v>29</v>
      </c>
      <c r="B30" s="12">
        <v>38849</v>
      </c>
      <c r="C30" t="s">
        <v>17</v>
      </c>
      <c r="E30" s="10">
        <v>3000</v>
      </c>
      <c r="F30" s="10"/>
      <c r="G30" s="10"/>
      <c r="H30" s="10">
        <f>SUM(E30:G30)</f>
        <v>3000</v>
      </c>
      <c r="I30" s="10"/>
      <c r="J30" s="10"/>
      <c r="K30" s="10"/>
      <c r="L30" s="10"/>
      <c r="M30" s="10"/>
      <c r="N30" s="10"/>
      <c r="O30" s="10"/>
      <c r="P30" s="10"/>
      <c r="Q30" s="10"/>
    </row>
    <row r="31" spans="1:17" x14ac:dyDescent="0.25">
      <c r="B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1" customFormat="1" ht="15.75" thickBot="1" x14ac:dyDescent="0.3">
      <c r="A32" s="1" t="s">
        <v>30</v>
      </c>
      <c r="B32" s="13"/>
      <c r="E32" s="14">
        <f>SUM(E10:E31)</f>
        <v>226229</v>
      </c>
      <c r="F32" s="14">
        <f>SUM(F10:F31)</f>
        <v>0</v>
      </c>
      <c r="G32" s="14">
        <f>SUM(G10:G31)</f>
        <v>0</v>
      </c>
      <c r="H32" s="14">
        <f>SUM(H10:H31)</f>
        <v>226229</v>
      </c>
      <c r="I32" s="15"/>
      <c r="J32" s="15"/>
      <c r="K32" s="15"/>
      <c r="L32" s="15"/>
      <c r="M32" s="15"/>
      <c r="N32" s="15"/>
      <c r="O32" s="16">
        <f>H32-M32</f>
        <v>226229</v>
      </c>
      <c r="P32" s="15"/>
      <c r="Q32" s="15"/>
    </row>
    <row r="33" spans="1:17" s="1" customFormat="1" ht="13.5" thickTop="1" x14ac:dyDescent="0.2">
      <c r="B33" s="1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s="1" customFormat="1" ht="12.75" x14ac:dyDescent="0.2">
      <c r="B34" s="13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s="1" customFormat="1" ht="12.75" x14ac:dyDescent="0.2">
      <c r="B35" s="1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s="1" customFormat="1" ht="12.75" x14ac:dyDescent="0.2">
      <c r="B36" s="13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s="1" customFormat="1" ht="12.75" x14ac:dyDescent="0.2">
      <c r="B37" s="13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x14ac:dyDescent="0.25">
      <c r="B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11" t="s">
        <v>31</v>
      </c>
      <c r="B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x14ac:dyDescent="0.25">
      <c r="A40" t="s">
        <v>32</v>
      </c>
      <c r="B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25">
      <c r="A41" t="s">
        <v>33</v>
      </c>
      <c r="B41" s="9">
        <v>32690</v>
      </c>
      <c r="C41">
        <v>30</v>
      </c>
      <c r="E41" s="10">
        <v>197291</v>
      </c>
      <c r="F41" s="10"/>
      <c r="G41" s="10"/>
      <c r="H41" s="10">
        <f t="shared" ref="H41:H55" si="1">SUM(E41:G41)</f>
        <v>197291</v>
      </c>
      <c r="I41" s="10"/>
      <c r="J41" s="10">
        <v>193997.566666667</v>
      </c>
      <c r="K41" s="10">
        <v>3293</v>
      </c>
      <c r="L41" s="10"/>
      <c r="M41" s="10">
        <f>SUM(J41:K41)</f>
        <v>197290.566666667</v>
      </c>
      <c r="N41" s="10"/>
      <c r="O41" s="10">
        <f t="shared" ref="O41:O46" si="2">H41-M41</f>
        <v>0.43333333299960941</v>
      </c>
      <c r="P41" s="10"/>
      <c r="Q41" s="10"/>
    </row>
    <row r="42" spans="1:17" x14ac:dyDescent="0.25">
      <c r="A42" t="s">
        <v>34</v>
      </c>
      <c r="B42" s="9">
        <v>32964</v>
      </c>
      <c r="C42">
        <v>20</v>
      </c>
      <c r="E42" s="10">
        <v>3100</v>
      </c>
      <c r="F42" s="10"/>
      <c r="G42" s="10"/>
      <c r="H42" s="10">
        <f t="shared" si="1"/>
        <v>3100</v>
      </c>
      <c r="I42" s="10"/>
      <c r="J42" s="10">
        <v>3100</v>
      </c>
      <c r="K42" s="10"/>
      <c r="L42" s="10"/>
      <c r="M42" s="10">
        <f>SUM(J42:K42)</f>
        <v>3100</v>
      </c>
      <c r="N42" s="10"/>
      <c r="O42" s="10">
        <f t="shared" si="2"/>
        <v>0</v>
      </c>
      <c r="P42" s="10"/>
      <c r="Q42" s="10"/>
    </row>
    <row r="43" spans="1:17" x14ac:dyDescent="0.25">
      <c r="A43" t="s">
        <v>35</v>
      </c>
      <c r="B43" s="9">
        <v>35400</v>
      </c>
      <c r="C43">
        <v>30</v>
      </c>
      <c r="E43" s="10">
        <v>133983</v>
      </c>
      <c r="F43" s="10"/>
      <c r="G43" s="10"/>
      <c r="H43" s="10">
        <f t="shared" si="1"/>
        <v>133983</v>
      </c>
      <c r="I43" s="10"/>
      <c r="J43" s="10">
        <v>98604.700000000041</v>
      </c>
      <c r="K43" s="10">
        <f>H43/C43</f>
        <v>4466.1000000000004</v>
      </c>
      <c r="L43" s="10"/>
      <c r="M43" s="10">
        <f>SUM(J43:K43)</f>
        <v>103070.80000000005</v>
      </c>
      <c r="N43" s="10"/>
      <c r="O43" s="10">
        <f t="shared" si="2"/>
        <v>30912.199999999953</v>
      </c>
      <c r="P43" s="10"/>
      <c r="Q43" s="10"/>
    </row>
    <row r="44" spans="1:17" x14ac:dyDescent="0.25">
      <c r="A44" t="s">
        <v>36</v>
      </c>
      <c r="B44" s="9">
        <v>35400</v>
      </c>
      <c r="C44">
        <v>20</v>
      </c>
      <c r="E44" s="10">
        <v>5780</v>
      </c>
      <c r="F44" s="10"/>
      <c r="G44" s="10"/>
      <c r="H44" s="10">
        <f t="shared" si="1"/>
        <v>5780</v>
      </c>
      <c r="I44" s="10"/>
      <c r="J44" s="10">
        <v>5780</v>
      </c>
      <c r="K44" s="10">
        <v>0</v>
      </c>
      <c r="L44" s="10"/>
      <c r="M44" s="10">
        <f>SUM(J44:K44)</f>
        <v>5780</v>
      </c>
      <c r="N44" s="10"/>
      <c r="O44" s="10">
        <f t="shared" si="2"/>
        <v>0</v>
      </c>
      <c r="P44" s="10"/>
      <c r="Q44" s="10"/>
    </row>
    <row r="45" spans="1:17" x14ac:dyDescent="0.25">
      <c r="A45" t="s">
        <v>37</v>
      </c>
      <c r="B45" s="9">
        <v>36951</v>
      </c>
      <c r="C45">
        <v>25</v>
      </c>
      <c r="E45" s="10">
        <v>572900</v>
      </c>
      <c r="F45" s="10"/>
      <c r="G45" s="10"/>
      <c r="H45" s="10">
        <f t="shared" si="1"/>
        <v>572900</v>
      </c>
      <c r="I45" s="10"/>
      <c r="J45" s="10">
        <v>401030</v>
      </c>
      <c r="K45" s="10">
        <f>H45/C45</f>
        <v>22916</v>
      </c>
      <c r="L45" s="10"/>
      <c r="M45" s="10">
        <f>SUM(J45:K45)</f>
        <v>423946</v>
      </c>
      <c r="N45" s="10"/>
      <c r="O45" s="10">
        <f t="shared" si="2"/>
        <v>148954</v>
      </c>
      <c r="P45" s="10"/>
      <c r="Q45" s="10"/>
    </row>
    <row r="46" spans="1:17" x14ac:dyDescent="0.25">
      <c r="A46" t="s">
        <v>38</v>
      </c>
      <c r="B46" s="9"/>
      <c r="C46" t="s">
        <v>39</v>
      </c>
      <c r="E46" s="10">
        <v>420</v>
      </c>
      <c r="F46" s="10"/>
      <c r="G46" s="10"/>
      <c r="H46" s="10">
        <f t="shared" si="1"/>
        <v>420</v>
      </c>
      <c r="I46" s="10"/>
      <c r="J46" s="10"/>
      <c r="K46" s="10"/>
      <c r="L46" s="10"/>
      <c r="M46" s="10"/>
      <c r="N46" s="10"/>
      <c r="O46" s="10">
        <f t="shared" si="2"/>
        <v>420</v>
      </c>
      <c r="P46" s="10"/>
      <c r="Q46" s="10"/>
    </row>
    <row r="47" spans="1:17" x14ac:dyDescent="0.25">
      <c r="A47" t="s">
        <v>40</v>
      </c>
      <c r="B47" s="9"/>
      <c r="E47" s="10" t="s">
        <v>1</v>
      </c>
      <c r="F47" s="10"/>
      <c r="G47" s="10"/>
      <c r="H47" s="10">
        <f t="shared" si="1"/>
        <v>0</v>
      </c>
      <c r="I47" s="10"/>
      <c r="J47" s="10" t="s">
        <v>1</v>
      </c>
      <c r="K47" s="10" t="s">
        <v>1</v>
      </c>
      <c r="L47" s="10"/>
      <c r="M47" s="10" t="s">
        <v>1</v>
      </c>
      <c r="N47" s="10"/>
      <c r="O47" s="10" t="s">
        <v>1</v>
      </c>
      <c r="P47" s="10"/>
      <c r="Q47" s="10"/>
    </row>
    <row r="48" spans="1:17" x14ac:dyDescent="0.25">
      <c r="A48" t="s">
        <v>41</v>
      </c>
      <c r="B48" s="9">
        <v>39295</v>
      </c>
      <c r="C48">
        <v>30</v>
      </c>
      <c r="E48" s="10">
        <v>108159</v>
      </c>
      <c r="F48" s="10"/>
      <c r="G48" s="10"/>
      <c r="H48" s="10">
        <f t="shared" si="1"/>
        <v>108159</v>
      </c>
      <c r="I48" s="10"/>
      <c r="J48" s="10">
        <v>41172.100000000006</v>
      </c>
      <c r="K48" s="10">
        <f t="shared" ref="K48:K54" si="3">H48/C48</f>
        <v>3605.3</v>
      </c>
      <c r="L48" s="10"/>
      <c r="M48" s="10">
        <f>SUM(J48:L48)</f>
        <v>44777.400000000009</v>
      </c>
      <c r="N48" s="10"/>
      <c r="O48" s="10">
        <f t="shared" ref="O48:O55" si="4">H48-M48</f>
        <v>63381.599999999991</v>
      </c>
      <c r="P48" s="10"/>
      <c r="Q48" s="10"/>
    </row>
    <row r="49" spans="1:17" x14ac:dyDescent="0.25">
      <c r="A49" t="s">
        <v>42</v>
      </c>
      <c r="B49" s="9">
        <v>39295</v>
      </c>
      <c r="C49">
        <v>30</v>
      </c>
      <c r="E49" s="10">
        <v>100087</v>
      </c>
      <c r="F49" s="10"/>
      <c r="G49" s="10"/>
      <c r="H49" s="10">
        <f t="shared" si="1"/>
        <v>100087</v>
      </c>
      <c r="I49" s="10"/>
      <c r="J49" s="10">
        <v>38099.633333333331</v>
      </c>
      <c r="K49" s="10">
        <f t="shared" si="3"/>
        <v>3336.2333333333331</v>
      </c>
      <c r="L49" s="10" t="s">
        <v>1</v>
      </c>
      <c r="M49" s="10">
        <f>SUM(J49:L49)</f>
        <v>41435.866666666661</v>
      </c>
      <c r="N49" s="10"/>
      <c r="O49" s="10">
        <f t="shared" si="4"/>
        <v>58651.133333333339</v>
      </c>
      <c r="P49" s="10"/>
      <c r="Q49" s="10"/>
    </row>
    <row r="50" spans="1:17" x14ac:dyDescent="0.25">
      <c r="A50" t="s">
        <v>43</v>
      </c>
      <c r="B50" s="9">
        <v>39295</v>
      </c>
      <c r="C50">
        <v>30</v>
      </c>
      <c r="E50" s="10">
        <v>500792</v>
      </c>
      <c r="F50" s="10"/>
      <c r="G50" s="10"/>
      <c r="H50" s="10">
        <f t="shared" si="1"/>
        <v>500792</v>
      </c>
      <c r="I50" s="10"/>
      <c r="J50" s="10">
        <v>190634.46666666662</v>
      </c>
      <c r="K50" s="10">
        <f t="shared" si="3"/>
        <v>16693.066666666666</v>
      </c>
      <c r="L50" s="10"/>
      <c r="M50" s="10">
        <f>SUM(J50:L50)</f>
        <v>207327.53333333327</v>
      </c>
      <c r="N50" s="10"/>
      <c r="O50" s="10">
        <f t="shared" si="4"/>
        <v>293464.46666666673</v>
      </c>
      <c r="P50" s="10"/>
      <c r="Q50" s="10"/>
    </row>
    <row r="51" spans="1:17" x14ac:dyDescent="0.25">
      <c r="A51" t="s">
        <v>44</v>
      </c>
      <c r="B51" s="9">
        <v>39295</v>
      </c>
      <c r="C51">
        <v>30</v>
      </c>
      <c r="E51" s="10">
        <v>416470</v>
      </c>
      <c r="F51" s="10"/>
      <c r="G51" s="10"/>
      <c r="H51" s="10">
        <f t="shared" si="1"/>
        <v>416470</v>
      </c>
      <c r="I51" s="10"/>
      <c r="J51" s="10">
        <v>158536.33333333331</v>
      </c>
      <c r="K51" s="10">
        <f t="shared" si="3"/>
        <v>13882.333333333334</v>
      </c>
      <c r="L51" s="10"/>
      <c r="M51" s="10">
        <f>SUM(J51:L51)</f>
        <v>172418.66666666666</v>
      </c>
      <c r="N51" s="10"/>
      <c r="O51" s="10">
        <f t="shared" si="4"/>
        <v>244051.33333333334</v>
      </c>
      <c r="P51" s="10"/>
      <c r="Q51" s="10"/>
    </row>
    <row r="52" spans="1:17" x14ac:dyDescent="0.25">
      <c r="A52" t="s">
        <v>45</v>
      </c>
      <c r="B52" s="9">
        <v>41243</v>
      </c>
      <c r="C52">
        <v>20</v>
      </c>
      <c r="E52" s="10">
        <v>9992</v>
      </c>
      <c r="F52" s="17" t="s">
        <v>1</v>
      </c>
      <c r="G52" s="10"/>
      <c r="H52" s="10">
        <f t="shared" si="1"/>
        <v>9992</v>
      </c>
      <c r="I52" s="10"/>
      <c r="J52" s="10">
        <v>3080.6</v>
      </c>
      <c r="K52" s="18">
        <f t="shared" si="3"/>
        <v>499.6</v>
      </c>
      <c r="L52" s="10"/>
      <c r="M52" s="10">
        <f>SUM(J52:K52)</f>
        <v>3580.2</v>
      </c>
      <c r="N52" s="10"/>
      <c r="O52" s="10">
        <f t="shared" si="4"/>
        <v>6411.8</v>
      </c>
      <c r="P52" s="10"/>
      <c r="Q52" s="10"/>
    </row>
    <row r="53" spans="1:17" x14ac:dyDescent="0.25">
      <c r="A53" s="3" t="s">
        <v>46</v>
      </c>
      <c r="B53" s="9">
        <v>43344</v>
      </c>
      <c r="C53">
        <v>15</v>
      </c>
      <c r="E53" s="17">
        <v>45726</v>
      </c>
      <c r="F53" s="17" t="s">
        <v>1</v>
      </c>
      <c r="G53" s="10"/>
      <c r="H53" s="10">
        <f t="shared" si="1"/>
        <v>45726</v>
      </c>
      <c r="I53" s="10"/>
      <c r="J53" s="10">
        <v>762.1</v>
      </c>
      <c r="K53" s="19">
        <f t="shared" si="3"/>
        <v>3048.4</v>
      </c>
      <c r="L53" s="10"/>
      <c r="M53" s="10">
        <f>SUM(J53:K53)</f>
        <v>3810.5</v>
      </c>
      <c r="N53" s="10"/>
      <c r="O53" s="10">
        <f t="shared" si="4"/>
        <v>41915.5</v>
      </c>
      <c r="P53" s="10"/>
      <c r="Q53" s="10"/>
    </row>
    <row r="54" spans="1:17" x14ac:dyDescent="0.25">
      <c r="A54" s="3" t="s">
        <v>47</v>
      </c>
      <c r="B54" s="9">
        <v>43405</v>
      </c>
      <c r="C54">
        <v>15</v>
      </c>
      <c r="E54" s="17">
        <v>89178</v>
      </c>
      <c r="F54" s="17" t="s">
        <v>1</v>
      </c>
      <c r="G54" s="10"/>
      <c r="H54" s="10">
        <f t="shared" si="1"/>
        <v>89178</v>
      </c>
      <c r="I54" s="10"/>
      <c r="J54" s="10">
        <v>951.23199999999997</v>
      </c>
      <c r="K54" s="19">
        <f t="shared" si="3"/>
        <v>5945.2</v>
      </c>
      <c r="L54" s="10"/>
      <c r="M54" s="10">
        <f>SUM(J54:K54)</f>
        <v>6896.4319999999998</v>
      </c>
      <c r="N54" s="10"/>
      <c r="O54" s="10">
        <f t="shared" si="4"/>
        <v>82281.567999999999</v>
      </c>
      <c r="P54" s="10"/>
      <c r="Q54" s="10"/>
    </row>
    <row r="55" spans="1:17" x14ac:dyDescent="0.25">
      <c r="A55" s="3" t="s">
        <v>48</v>
      </c>
      <c r="B55" s="9">
        <v>43476</v>
      </c>
      <c r="C55">
        <v>15</v>
      </c>
      <c r="E55" s="17"/>
      <c r="F55" s="17">
        <v>70771</v>
      </c>
      <c r="G55" s="10"/>
      <c r="H55" s="10">
        <f t="shared" si="1"/>
        <v>70771</v>
      </c>
      <c r="I55" s="10"/>
      <c r="J55" s="10"/>
      <c r="K55" s="19">
        <v>4718</v>
      </c>
      <c r="L55" s="10"/>
      <c r="M55" s="10">
        <f>SUM(J55:K55)</f>
        <v>4718</v>
      </c>
      <c r="N55" s="10"/>
      <c r="O55" s="10">
        <f t="shared" si="4"/>
        <v>66053</v>
      </c>
      <c r="P55" s="10"/>
      <c r="Q55" s="10"/>
    </row>
    <row r="56" spans="1:17" s="1" customFormat="1" ht="13.5" thickBot="1" x14ac:dyDescent="0.25">
      <c r="A56" s="1" t="s">
        <v>49</v>
      </c>
      <c r="B56" s="13" t="s">
        <v>1</v>
      </c>
      <c r="E56" s="14">
        <f>SUM(E41:E55)</f>
        <v>2183878</v>
      </c>
      <c r="F56" s="14">
        <f t="shared" ref="F56:H56" si="5">SUM(F41:F55)</f>
        <v>70771</v>
      </c>
      <c r="G56" s="14">
        <f t="shared" si="5"/>
        <v>0</v>
      </c>
      <c r="H56" s="14">
        <f t="shared" si="5"/>
        <v>2254649</v>
      </c>
      <c r="I56" s="15"/>
      <c r="J56" s="14">
        <f t="shared" ref="J56:O56" si="6">SUM(J41:J55)</f>
        <v>1135748.7320000005</v>
      </c>
      <c r="K56" s="14">
        <f t="shared" si="6"/>
        <v>82403.233333333323</v>
      </c>
      <c r="L56" s="14">
        <f t="shared" si="6"/>
        <v>0</v>
      </c>
      <c r="M56" s="14">
        <f t="shared" si="6"/>
        <v>1218151.9653333337</v>
      </c>
      <c r="N56" s="14">
        <f t="shared" si="6"/>
        <v>0</v>
      </c>
      <c r="O56" s="14">
        <f t="shared" si="6"/>
        <v>1036497.0346666664</v>
      </c>
      <c r="P56" s="15"/>
      <c r="Q56" s="15"/>
    </row>
    <row r="57" spans="1:17" s="1" customFormat="1" ht="13.5" thickTop="1" x14ac:dyDescent="0.2">
      <c r="B57" s="1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s="1" customFormat="1" ht="12.75" x14ac:dyDescent="0.2">
      <c r="B58" s="13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x14ac:dyDescent="0.25">
      <c r="B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25">
      <c r="A60" s="11" t="s">
        <v>50</v>
      </c>
      <c r="B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25">
      <c r="A61" t="s">
        <v>51</v>
      </c>
      <c r="B61" s="9">
        <v>32690</v>
      </c>
      <c r="C61">
        <v>40</v>
      </c>
      <c r="E61" s="10">
        <v>83157</v>
      </c>
      <c r="F61" s="10"/>
      <c r="G61" s="20"/>
      <c r="H61" s="10">
        <f t="shared" ref="H61:H107" si="7">SUM(E61:G61)</f>
        <v>83157</v>
      </c>
      <c r="I61" s="10"/>
      <c r="J61" s="10">
        <v>61329.47500000002</v>
      </c>
      <c r="K61" s="10">
        <f t="shared" ref="K61:K104" si="8">H61/C61</f>
        <v>2078.9250000000002</v>
      </c>
      <c r="L61" s="20" t="s">
        <v>1</v>
      </c>
      <c r="M61" s="10">
        <f>SUM(J61:L61)</f>
        <v>63408.400000000023</v>
      </c>
      <c r="N61" s="10"/>
      <c r="O61" s="10">
        <f>H61-M61</f>
        <v>19748.599999999977</v>
      </c>
      <c r="P61" s="10"/>
      <c r="Q61" s="10"/>
    </row>
    <row r="62" spans="1:17" x14ac:dyDescent="0.25">
      <c r="A62" t="s">
        <v>51</v>
      </c>
      <c r="B62" s="9">
        <v>33786</v>
      </c>
      <c r="C62">
        <v>40</v>
      </c>
      <c r="E62" s="10">
        <v>9280</v>
      </c>
      <c r="F62" s="10"/>
      <c r="G62" s="20"/>
      <c r="H62" s="10">
        <f t="shared" si="7"/>
        <v>9280</v>
      </c>
      <c r="I62" s="10"/>
      <c r="J62" s="10">
        <v>6148</v>
      </c>
      <c r="K62" s="10">
        <f t="shared" si="8"/>
        <v>232</v>
      </c>
      <c r="L62" s="20"/>
      <c r="M62" s="10">
        <f t="shared" ref="M62:M104" si="9">SUM(J62:K62)</f>
        <v>6380</v>
      </c>
      <c r="N62" s="10"/>
      <c r="O62" s="10">
        <f t="shared" ref="O62:O104" si="10">H62-M62</f>
        <v>2900</v>
      </c>
      <c r="P62" s="10"/>
      <c r="Q62" s="10"/>
    </row>
    <row r="63" spans="1:17" x14ac:dyDescent="0.25">
      <c r="A63" t="s">
        <v>51</v>
      </c>
      <c r="B63" s="9">
        <v>34274</v>
      </c>
      <c r="C63">
        <v>40</v>
      </c>
      <c r="E63" s="10">
        <v>76300</v>
      </c>
      <c r="F63" s="10"/>
      <c r="G63" s="20"/>
      <c r="H63" s="10">
        <f t="shared" si="7"/>
        <v>76300</v>
      </c>
      <c r="I63" s="10"/>
      <c r="J63" s="10">
        <v>48278.5</v>
      </c>
      <c r="K63" s="10">
        <f t="shared" si="8"/>
        <v>1907.5</v>
      </c>
      <c r="L63" s="20"/>
      <c r="M63" s="10">
        <f t="shared" si="9"/>
        <v>50186</v>
      </c>
      <c r="N63" s="10"/>
      <c r="O63" s="10">
        <f t="shared" si="10"/>
        <v>26114</v>
      </c>
      <c r="P63" s="10"/>
      <c r="Q63" s="10"/>
    </row>
    <row r="64" spans="1:17" x14ac:dyDescent="0.25">
      <c r="A64" t="s">
        <v>51</v>
      </c>
      <c r="B64" s="9">
        <v>34151</v>
      </c>
      <c r="C64">
        <v>40</v>
      </c>
      <c r="E64" s="10">
        <v>12362</v>
      </c>
      <c r="F64" s="10"/>
      <c r="G64" s="20"/>
      <c r="H64" s="10">
        <f t="shared" si="7"/>
        <v>12362</v>
      </c>
      <c r="I64" s="10"/>
      <c r="J64" s="10">
        <v>7880.3500000000013</v>
      </c>
      <c r="K64" s="10">
        <f t="shared" si="8"/>
        <v>309.05</v>
      </c>
      <c r="L64" s="20"/>
      <c r="M64" s="10">
        <f t="shared" si="9"/>
        <v>8189.4000000000015</v>
      </c>
      <c r="N64" s="10"/>
      <c r="O64" s="10">
        <f t="shared" si="10"/>
        <v>4172.5999999999985</v>
      </c>
      <c r="P64" s="10"/>
      <c r="Q64" s="10"/>
    </row>
    <row r="65" spans="1:17" x14ac:dyDescent="0.25">
      <c r="A65" t="s">
        <v>51</v>
      </c>
      <c r="B65" s="9">
        <v>34516</v>
      </c>
      <c r="C65">
        <v>40</v>
      </c>
      <c r="E65" s="10">
        <v>12362</v>
      </c>
      <c r="F65" s="10"/>
      <c r="G65" s="20"/>
      <c r="H65" s="10">
        <f t="shared" si="7"/>
        <v>12362</v>
      </c>
      <c r="I65" s="10"/>
      <c r="J65" s="10">
        <v>7571.3500000000013</v>
      </c>
      <c r="K65" s="10">
        <f t="shared" si="8"/>
        <v>309.05</v>
      </c>
      <c r="L65" s="20"/>
      <c r="M65" s="10">
        <f t="shared" si="9"/>
        <v>7880.4000000000015</v>
      </c>
      <c r="N65" s="10"/>
      <c r="O65" s="10">
        <f t="shared" si="10"/>
        <v>4481.5999999999985</v>
      </c>
      <c r="P65" s="10"/>
      <c r="Q65" s="10"/>
    </row>
    <row r="66" spans="1:17" x14ac:dyDescent="0.25">
      <c r="A66" t="s">
        <v>51</v>
      </c>
      <c r="B66" s="9">
        <v>34881</v>
      </c>
      <c r="C66">
        <v>40</v>
      </c>
      <c r="E66" s="10">
        <v>13552</v>
      </c>
      <c r="F66" s="10"/>
      <c r="G66" s="20"/>
      <c r="H66" s="10">
        <f t="shared" si="7"/>
        <v>13552</v>
      </c>
      <c r="I66" s="10"/>
      <c r="J66" s="10">
        <v>7964.6000000000013</v>
      </c>
      <c r="K66" s="10">
        <f t="shared" si="8"/>
        <v>338.8</v>
      </c>
      <c r="L66" s="20"/>
      <c r="M66" s="10">
        <f t="shared" si="9"/>
        <v>8303.4000000000015</v>
      </c>
      <c r="N66" s="10"/>
      <c r="O66" s="10">
        <f t="shared" si="10"/>
        <v>5248.5999999999985</v>
      </c>
      <c r="P66" s="10"/>
      <c r="Q66" s="10"/>
    </row>
    <row r="67" spans="1:17" x14ac:dyDescent="0.25">
      <c r="A67" t="s">
        <v>51</v>
      </c>
      <c r="B67" s="9">
        <v>35247</v>
      </c>
      <c r="C67">
        <v>40</v>
      </c>
      <c r="E67" s="10">
        <v>19073</v>
      </c>
      <c r="F67" s="10"/>
      <c r="G67" s="20"/>
      <c r="H67" s="10">
        <f t="shared" si="7"/>
        <v>19073</v>
      </c>
      <c r="I67" s="10"/>
      <c r="J67" s="10">
        <v>10728.775000000003</v>
      </c>
      <c r="K67" s="10">
        <f t="shared" si="8"/>
        <v>476.82499999999999</v>
      </c>
      <c r="L67" s="20"/>
      <c r="M67" s="10">
        <f t="shared" si="9"/>
        <v>11205.600000000004</v>
      </c>
      <c r="N67" s="10"/>
      <c r="O67" s="10">
        <f t="shared" si="10"/>
        <v>7867.399999999996</v>
      </c>
      <c r="P67" s="10"/>
      <c r="Q67" s="10"/>
    </row>
    <row r="68" spans="1:17" x14ac:dyDescent="0.25">
      <c r="A68" t="s">
        <v>51</v>
      </c>
      <c r="B68" s="9">
        <v>35400</v>
      </c>
      <c r="C68">
        <v>40</v>
      </c>
      <c r="E68" s="10">
        <v>64831</v>
      </c>
      <c r="F68" s="10"/>
      <c r="G68" s="20"/>
      <c r="H68" s="10">
        <f t="shared" si="7"/>
        <v>64831</v>
      </c>
      <c r="I68" s="10"/>
      <c r="J68" s="10">
        <v>35794.42500000001</v>
      </c>
      <c r="K68" s="10">
        <f t="shared" si="8"/>
        <v>1620.7750000000001</v>
      </c>
      <c r="L68" s="20"/>
      <c r="M68" s="10">
        <f t="shared" si="9"/>
        <v>37415.200000000012</v>
      </c>
      <c r="N68" s="10"/>
      <c r="O68" s="10">
        <f t="shared" si="10"/>
        <v>27415.799999999988</v>
      </c>
      <c r="P68" s="10"/>
      <c r="Q68" s="10"/>
    </row>
    <row r="69" spans="1:17" x14ac:dyDescent="0.25">
      <c r="A69" t="s">
        <v>51</v>
      </c>
      <c r="B69" s="9">
        <v>35612</v>
      </c>
      <c r="C69">
        <v>40</v>
      </c>
      <c r="E69" s="10">
        <v>29864</v>
      </c>
      <c r="F69" s="10"/>
      <c r="G69" s="20"/>
      <c r="H69" s="10">
        <f t="shared" si="7"/>
        <v>29864</v>
      </c>
      <c r="I69" s="10"/>
      <c r="J69" s="10">
        <v>16158.200000000003</v>
      </c>
      <c r="K69" s="10">
        <f t="shared" si="8"/>
        <v>746.6</v>
      </c>
      <c r="L69" s="20"/>
      <c r="M69" s="10">
        <f t="shared" si="9"/>
        <v>16904.800000000003</v>
      </c>
      <c r="N69" s="10"/>
      <c r="O69" s="10">
        <f t="shared" si="10"/>
        <v>12959.199999999997</v>
      </c>
      <c r="P69" s="10"/>
      <c r="Q69" s="10"/>
    </row>
    <row r="70" spans="1:17" x14ac:dyDescent="0.25">
      <c r="A70" t="s">
        <v>51</v>
      </c>
      <c r="B70" s="9">
        <v>35977</v>
      </c>
      <c r="C70">
        <v>40</v>
      </c>
      <c r="E70" s="10">
        <v>28960</v>
      </c>
      <c r="F70" s="10"/>
      <c r="G70" s="20"/>
      <c r="H70" s="10">
        <f t="shared" si="7"/>
        <v>28960</v>
      </c>
      <c r="I70" s="10"/>
      <c r="J70" s="10">
        <v>14842</v>
      </c>
      <c r="K70" s="10">
        <f t="shared" si="8"/>
        <v>724</v>
      </c>
      <c r="L70" s="20"/>
      <c r="M70" s="10">
        <f t="shared" si="9"/>
        <v>15566</v>
      </c>
      <c r="N70" s="10"/>
      <c r="O70" s="10">
        <f t="shared" si="10"/>
        <v>13394</v>
      </c>
      <c r="P70" s="10"/>
      <c r="Q70" s="10"/>
    </row>
    <row r="71" spans="1:17" x14ac:dyDescent="0.25">
      <c r="A71" t="s">
        <v>51</v>
      </c>
      <c r="B71" s="9">
        <v>36342</v>
      </c>
      <c r="C71">
        <v>40</v>
      </c>
      <c r="E71" s="10">
        <v>29562</v>
      </c>
      <c r="F71" s="10"/>
      <c r="G71" s="20"/>
      <c r="H71" s="10">
        <f t="shared" si="7"/>
        <v>29562</v>
      </c>
      <c r="I71" s="10"/>
      <c r="J71" s="10">
        <v>14411.349999999995</v>
      </c>
      <c r="K71" s="10">
        <f t="shared" si="8"/>
        <v>739.05</v>
      </c>
      <c r="L71" s="20"/>
      <c r="M71" s="10">
        <f t="shared" si="9"/>
        <v>15150.399999999994</v>
      </c>
      <c r="N71" s="10"/>
      <c r="O71" s="10">
        <f t="shared" si="10"/>
        <v>14411.600000000006</v>
      </c>
      <c r="P71" s="10"/>
      <c r="Q71" s="10"/>
    </row>
    <row r="72" spans="1:17" x14ac:dyDescent="0.25">
      <c r="A72" t="s">
        <v>52</v>
      </c>
      <c r="B72" s="9">
        <v>36831</v>
      </c>
      <c r="C72">
        <v>40</v>
      </c>
      <c r="E72" s="10">
        <v>11403</v>
      </c>
      <c r="F72" s="10"/>
      <c r="G72" s="20"/>
      <c r="H72" s="10">
        <f t="shared" si="7"/>
        <v>11403</v>
      </c>
      <c r="I72" s="10"/>
      <c r="J72" s="10">
        <v>5177.5249999999987</v>
      </c>
      <c r="K72" s="10">
        <f t="shared" si="8"/>
        <v>285.07499999999999</v>
      </c>
      <c r="L72" s="20"/>
      <c r="M72" s="10">
        <f t="shared" si="9"/>
        <v>5462.5999999999985</v>
      </c>
      <c r="N72" s="10"/>
      <c r="O72" s="10">
        <f t="shared" si="10"/>
        <v>5940.4000000000015</v>
      </c>
      <c r="P72" s="10"/>
      <c r="Q72" s="10"/>
    </row>
    <row r="73" spans="1:17" x14ac:dyDescent="0.25">
      <c r="A73" t="s">
        <v>51</v>
      </c>
      <c r="B73" s="9">
        <v>36708</v>
      </c>
      <c r="C73">
        <v>40</v>
      </c>
      <c r="E73" s="10">
        <v>15037</v>
      </c>
      <c r="F73" s="10"/>
      <c r="G73" s="20"/>
      <c r="H73" s="10">
        <f t="shared" si="7"/>
        <v>15037</v>
      </c>
      <c r="I73" s="10"/>
      <c r="J73" s="10">
        <v>6955.4750000000013</v>
      </c>
      <c r="K73" s="10">
        <f t="shared" si="8"/>
        <v>375.92500000000001</v>
      </c>
      <c r="L73" s="20"/>
      <c r="M73" s="10">
        <f t="shared" si="9"/>
        <v>7331.4000000000015</v>
      </c>
      <c r="N73" s="10"/>
      <c r="O73" s="10">
        <f t="shared" si="10"/>
        <v>7705.5999999999985</v>
      </c>
      <c r="P73" s="10"/>
      <c r="Q73" s="10"/>
    </row>
    <row r="74" spans="1:17" x14ac:dyDescent="0.25">
      <c r="A74" t="s">
        <v>51</v>
      </c>
      <c r="B74" s="9">
        <v>37073</v>
      </c>
      <c r="C74">
        <v>40</v>
      </c>
      <c r="E74" s="10">
        <v>32106</v>
      </c>
      <c r="F74" s="10"/>
      <c r="G74" s="20"/>
      <c r="H74" s="10">
        <f t="shared" si="7"/>
        <v>32106</v>
      </c>
      <c r="I74" s="10"/>
      <c r="J74" s="10">
        <v>14046.549999999997</v>
      </c>
      <c r="K74" s="10">
        <f t="shared" si="8"/>
        <v>802.65</v>
      </c>
      <c r="L74" s="20"/>
      <c r="M74" s="10">
        <f t="shared" si="9"/>
        <v>14849.199999999997</v>
      </c>
      <c r="N74" s="10"/>
      <c r="O74" s="10">
        <f t="shared" si="10"/>
        <v>17256.800000000003</v>
      </c>
      <c r="P74" s="10"/>
      <c r="Q74" s="10"/>
    </row>
    <row r="75" spans="1:17" x14ac:dyDescent="0.25">
      <c r="A75" t="s">
        <v>53</v>
      </c>
      <c r="B75" s="9">
        <v>37834</v>
      </c>
      <c r="C75">
        <v>40</v>
      </c>
      <c r="E75" s="10">
        <v>14404</v>
      </c>
      <c r="F75" s="10"/>
      <c r="G75" s="20"/>
      <c r="H75" s="10">
        <f t="shared" si="7"/>
        <v>14404</v>
      </c>
      <c r="I75" s="10"/>
      <c r="J75" s="10">
        <v>5550.7000000000016</v>
      </c>
      <c r="K75" s="10">
        <f t="shared" si="8"/>
        <v>360.1</v>
      </c>
      <c r="L75" s="20"/>
      <c r="M75" s="10">
        <f t="shared" si="9"/>
        <v>5910.800000000002</v>
      </c>
      <c r="N75" s="10"/>
      <c r="O75" s="10">
        <f t="shared" si="10"/>
        <v>8493.1999999999971</v>
      </c>
      <c r="P75" s="10"/>
      <c r="Q75" s="10"/>
    </row>
    <row r="76" spans="1:17" x14ac:dyDescent="0.25">
      <c r="A76" t="s">
        <v>51</v>
      </c>
      <c r="B76" s="9">
        <v>37803</v>
      </c>
      <c r="C76">
        <v>40</v>
      </c>
      <c r="E76" s="10">
        <v>28359</v>
      </c>
      <c r="F76" s="10"/>
      <c r="G76" s="20"/>
      <c r="H76" s="10">
        <f t="shared" si="7"/>
        <v>28359</v>
      </c>
      <c r="I76" s="10"/>
      <c r="J76" s="10">
        <v>10988.825000000003</v>
      </c>
      <c r="K76" s="10">
        <f t="shared" si="8"/>
        <v>708.97500000000002</v>
      </c>
      <c r="L76" s="20"/>
      <c r="M76" s="10">
        <f t="shared" si="9"/>
        <v>11697.800000000003</v>
      </c>
      <c r="N76" s="10"/>
      <c r="O76" s="10">
        <f t="shared" si="10"/>
        <v>16661.199999999997</v>
      </c>
      <c r="P76" s="10"/>
      <c r="Q76" s="10"/>
    </row>
    <row r="77" spans="1:17" x14ac:dyDescent="0.25">
      <c r="A77" t="s">
        <v>54</v>
      </c>
      <c r="B77" s="9">
        <v>38169</v>
      </c>
      <c r="C77">
        <v>40</v>
      </c>
      <c r="E77" s="10">
        <v>22386</v>
      </c>
      <c r="F77" s="10"/>
      <c r="G77" s="20"/>
      <c r="H77" s="10">
        <f t="shared" si="7"/>
        <v>22386</v>
      </c>
      <c r="I77" s="10"/>
      <c r="J77" s="10">
        <v>8115.5499999999975</v>
      </c>
      <c r="K77" s="10">
        <f t="shared" si="8"/>
        <v>559.65</v>
      </c>
      <c r="L77" s="20"/>
      <c r="M77" s="10">
        <f t="shared" si="9"/>
        <v>8675.1999999999971</v>
      </c>
      <c r="N77" s="10"/>
      <c r="O77" s="10">
        <f t="shared" si="10"/>
        <v>13710.800000000003</v>
      </c>
      <c r="P77" s="10"/>
      <c r="Q77" s="10"/>
    </row>
    <row r="78" spans="1:17" x14ac:dyDescent="0.25">
      <c r="A78" t="s">
        <v>55</v>
      </c>
      <c r="B78" s="9">
        <v>38169</v>
      </c>
      <c r="C78">
        <v>40</v>
      </c>
      <c r="E78" s="10">
        <v>4143</v>
      </c>
      <c r="F78" s="10"/>
      <c r="G78" s="20"/>
      <c r="H78" s="10">
        <f t="shared" si="7"/>
        <v>4143</v>
      </c>
      <c r="I78" s="10"/>
      <c r="J78" s="10">
        <v>1503.1350000000002</v>
      </c>
      <c r="K78" s="10">
        <f t="shared" si="8"/>
        <v>103.575</v>
      </c>
      <c r="L78" s="20"/>
      <c r="M78" s="10">
        <f t="shared" si="9"/>
        <v>1606.7100000000003</v>
      </c>
      <c r="N78" s="10"/>
      <c r="O78" s="10">
        <f t="shared" si="10"/>
        <v>2536.29</v>
      </c>
      <c r="P78" s="10"/>
      <c r="Q78" s="10"/>
    </row>
    <row r="79" spans="1:17" x14ac:dyDescent="0.25">
      <c r="A79" t="s">
        <v>56</v>
      </c>
      <c r="B79" s="9">
        <v>38169</v>
      </c>
      <c r="C79">
        <v>40</v>
      </c>
      <c r="E79" s="10">
        <v>8232</v>
      </c>
      <c r="F79" s="10"/>
      <c r="G79" s="20"/>
      <c r="H79" s="10">
        <f t="shared" si="7"/>
        <v>8232</v>
      </c>
      <c r="I79" s="10"/>
      <c r="J79" s="10">
        <v>2985.6000000000008</v>
      </c>
      <c r="K79" s="10">
        <f t="shared" si="8"/>
        <v>205.8</v>
      </c>
      <c r="L79" s="20"/>
      <c r="M79" s="10">
        <f>SUM(J79:K79)</f>
        <v>3191.400000000001</v>
      </c>
      <c r="N79" s="10"/>
      <c r="O79" s="10">
        <f t="shared" si="10"/>
        <v>5040.5999999999985</v>
      </c>
      <c r="P79" s="10"/>
      <c r="Q79" s="10"/>
    </row>
    <row r="80" spans="1:17" x14ac:dyDescent="0.25">
      <c r="A80" t="s">
        <v>57</v>
      </c>
      <c r="B80" s="9">
        <v>38534</v>
      </c>
      <c r="C80">
        <v>40</v>
      </c>
      <c r="E80" s="21">
        <v>21565</v>
      </c>
      <c r="F80" s="10"/>
      <c r="G80" s="20"/>
      <c r="H80" s="10">
        <f t="shared" si="7"/>
        <v>21565</v>
      </c>
      <c r="I80" s="10"/>
      <c r="J80" s="10">
        <v>7277.875</v>
      </c>
      <c r="K80" s="10">
        <f t="shared" si="8"/>
        <v>539.125</v>
      </c>
      <c r="L80" s="20"/>
      <c r="M80" s="10">
        <f t="shared" si="9"/>
        <v>7817</v>
      </c>
      <c r="N80" s="10"/>
      <c r="O80" s="10">
        <f t="shared" si="10"/>
        <v>13748</v>
      </c>
      <c r="P80" s="10"/>
      <c r="Q80" s="10"/>
    </row>
    <row r="81" spans="1:17" x14ac:dyDescent="0.25">
      <c r="A81" t="s">
        <v>58</v>
      </c>
      <c r="B81" s="9">
        <v>38899</v>
      </c>
      <c r="C81">
        <v>40</v>
      </c>
      <c r="E81" s="10">
        <v>15902</v>
      </c>
      <c r="F81" s="10"/>
      <c r="G81" s="20"/>
      <c r="H81" s="10">
        <f t="shared" si="7"/>
        <v>15902</v>
      </c>
      <c r="I81" s="10"/>
      <c r="J81" s="10">
        <v>4970.8500000000013</v>
      </c>
      <c r="K81" s="10">
        <f t="shared" si="8"/>
        <v>397.55</v>
      </c>
      <c r="L81" s="20"/>
      <c r="M81" s="10">
        <f t="shared" si="9"/>
        <v>5368.4000000000015</v>
      </c>
      <c r="N81" s="10"/>
      <c r="O81" s="10">
        <f t="shared" si="10"/>
        <v>10533.599999999999</v>
      </c>
      <c r="P81" s="10"/>
      <c r="Q81" s="10"/>
    </row>
    <row r="82" spans="1:17" x14ac:dyDescent="0.25">
      <c r="A82" t="s">
        <v>59</v>
      </c>
      <c r="B82" s="9">
        <v>38899</v>
      </c>
      <c r="C82">
        <v>40</v>
      </c>
      <c r="E82" s="10">
        <v>6260</v>
      </c>
      <c r="F82" s="10"/>
      <c r="G82" s="20"/>
      <c r="H82" s="10">
        <f t="shared" si="7"/>
        <v>6260</v>
      </c>
      <c r="I82" s="10"/>
      <c r="J82" s="10">
        <v>1957.5</v>
      </c>
      <c r="K82" s="10">
        <f t="shared" si="8"/>
        <v>156.5</v>
      </c>
      <c r="L82" s="20"/>
      <c r="M82" s="10">
        <f t="shared" si="9"/>
        <v>2114</v>
      </c>
      <c r="N82" s="10"/>
      <c r="O82" s="10">
        <f t="shared" si="10"/>
        <v>4146</v>
      </c>
      <c r="P82" s="10"/>
      <c r="Q82" s="10"/>
    </row>
    <row r="83" spans="1:17" x14ac:dyDescent="0.25">
      <c r="A83" t="s">
        <v>60</v>
      </c>
      <c r="B83" s="9">
        <v>39295</v>
      </c>
      <c r="C83">
        <v>40</v>
      </c>
      <c r="E83" s="10">
        <v>14293</v>
      </c>
      <c r="F83" s="10"/>
      <c r="G83" s="20"/>
      <c r="H83" s="10">
        <f t="shared" si="7"/>
        <v>14293</v>
      </c>
      <c r="I83" s="10"/>
      <c r="J83" s="10">
        <v>4080.2749999999992</v>
      </c>
      <c r="K83" s="10">
        <f t="shared" si="8"/>
        <v>357.32499999999999</v>
      </c>
      <c r="L83" s="20"/>
      <c r="M83" s="10">
        <f t="shared" si="9"/>
        <v>4437.5999999999995</v>
      </c>
      <c r="N83" s="10"/>
      <c r="O83" s="10">
        <f t="shared" si="10"/>
        <v>9855.4000000000015</v>
      </c>
      <c r="P83" s="10"/>
      <c r="Q83" s="10"/>
    </row>
    <row r="84" spans="1:17" x14ac:dyDescent="0.25">
      <c r="A84" t="s">
        <v>61</v>
      </c>
      <c r="B84" s="9">
        <v>39600</v>
      </c>
      <c r="C84">
        <v>40</v>
      </c>
      <c r="E84" s="10">
        <v>16139</v>
      </c>
      <c r="F84" s="10"/>
      <c r="G84" s="20"/>
      <c r="H84" s="10">
        <f t="shared" si="7"/>
        <v>16139</v>
      </c>
      <c r="I84" s="10"/>
      <c r="J84" s="10">
        <v>4437.3249999999998</v>
      </c>
      <c r="K84" s="10">
        <f t="shared" si="8"/>
        <v>403.47500000000002</v>
      </c>
      <c r="L84" s="20"/>
      <c r="M84" s="10">
        <f>SUM(J84:K84)</f>
        <v>4840.8</v>
      </c>
      <c r="N84" s="10"/>
      <c r="O84" s="10">
        <f>H84-M84</f>
        <v>11298.2</v>
      </c>
      <c r="P84" s="10"/>
      <c r="Q84" s="10"/>
    </row>
    <row r="85" spans="1:17" x14ac:dyDescent="0.25">
      <c r="A85" t="s">
        <v>62</v>
      </c>
      <c r="B85" s="9">
        <v>39965</v>
      </c>
      <c r="C85">
        <v>40</v>
      </c>
      <c r="E85" s="10">
        <v>4230</v>
      </c>
      <c r="F85" s="10" t="s">
        <v>1</v>
      </c>
      <c r="G85" s="20"/>
      <c r="H85" s="10">
        <f t="shared" si="7"/>
        <v>4230</v>
      </c>
      <c r="I85" s="10"/>
      <c r="J85" s="10">
        <v>1002.25</v>
      </c>
      <c r="K85" s="10">
        <f t="shared" si="8"/>
        <v>105.75</v>
      </c>
      <c r="L85" s="20"/>
      <c r="M85" s="10">
        <f>SUM(J85:K85)</f>
        <v>1108</v>
      </c>
      <c r="N85" s="10"/>
      <c r="O85" s="10">
        <f>H85-M85</f>
        <v>3122</v>
      </c>
      <c r="P85" s="10"/>
      <c r="Q85" s="10"/>
    </row>
    <row r="86" spans="1:17" x14ac:dyDescent="0.25">
      <c r="A86" t="s">
        <v>63</v>
      </c>
      <c r="B86" s="9">
        <v>40330</v>
      </c>
      <c r="C86">
        <v>40</v>
      </c>
      <c r="E86" s="10">
        <v>6475</v>
      </c>
      <c r="F86" s="10"/>
      <c r="G86" s="20"/>
      <c r="H86" s="10">
        <f t="shared" si="7"/>
        <v>6475</v>
      </c>
      <c r="I86" s="10"/>
      <c r="J86" s="10">
        <v>1376.125</v>
      </c>
      <c r="K86" s="10">
        <f t="shared" si="8"/>
        <v>161.875</v>
      </c>
      <c r="L86" s="20"/>
      <c r="M86" s="10">
        <f>SUM(J86:K86)</f>
        <v>1538</v>
      </c>
      <c r="N86" s="10"/>
      <c r="O86" s="10">
        <f>H86-M86</f>
        <v>4937</v>
      </c>
      <c r="P86" s="10"/>
      <c r="Q86" s="10"/>
    </row>
    <row r="87" spans="1:17" x14ac:dyDescent="0.25">
      <c r="A87" t="s">
        <v>64</v>
      </c>
      <c r="B87" s="9">
        <v>40695</v>
      </c>
      <c r="C87">
        <v>40</v>
      </c>
      <c r="E87" s="10">
        <v>9928</v>
      </c>
      <c r="F87" s="10" t="s">
        <v>1</v>
      </c>
      <c r="G87" s="20"/>
      <c r="H87" s="10">
        <f t="shared" si="7"/>
        <v>9928</v>
      </c>
      <c r="I87" s="10"/>
      <c r="J87" s="10">
        <v>1859.4</v>
      </c>
      <c r="K87" s="10">
        <f t="shared" si="8"/>
        <v>248.2</v>
      </c>
      <c r="L87" s="20"/>
      <c r="M87" s="10">
        <f>SUM(J87:K87)</f>
        <v>2107.6</v>
      </c>
      <c r="N87" s="10"/>
      <c r="O87" s="10">
        <f>H87-M87</f>
        <v>7820.4</v>
      </c>
      <c r="P87" s="10"/>
      <c r="Q87" s="10"/>
    </row>
    <row r="88" spans="1:17" x14ac:dyDescent="0.25">
      <c r="A88" t="s">
        <v>65</v>
      </c>
      <c r="B88" s="9">
        <v>41061</v>
      </c>
      <c r="C88">
        <v>40</v>
      </c>
      <c r="E88" s="10">
        <v>5873</v>
      </c>
      <c r="G88" s="20"/>
      <c r="H88" s="10">
        <f t="shared" si="7"/>
        <v>5873</v>
      </c>
      <c r="I88" s="10"/>
      <c r="J88" s="10">
        <v>954.36250000000018</v>
      </c>
      <c r="K88" s="10">
        <f t="shared" si="8"/>
        <v>146.82499999999999</v>
      </c>
      <c r="L88" s="20"/>
      <c r="M88" s="10">
        <f t="shared" si="9"/>
        <v>1101.1875000000002</v>
      </c>
      <c r="N88" s="10"/>
      <c r="O88" s="10">
        <f t="shared" si="10"/>
        <v>4771.8125</v>
      </c>
      <c r="P88" s="10"/>
      <c r="Q88" s="10"/>
    </row>
    <row r="89" spans="1:17" x14ac:dyDescent="0.25">
      <c r="A89" t="s">
        <v>66</v>
      </c>
      <c r="B89" s="9">
        <v>41091</v>
      </c>
      <c r="C89">
        <v>40</v>
      </c>
      <c r="E89" s="10">
        <v>21945</v>
      </c>
      <c r="G89" s="20"/>
      <c r="H89" s="10">
        <f t="shared" si="7"/>
        <v>21945</v>
      </c>
      <c r="I89" s="10"/>
      <c r="J89" s="10">
        <v>3566.0625</v>
      </c>
      <c r="K89" s="10">
        <f t="shared" si="8"/>
        <v>548.625</v>
      </c>
      <c r="L89" s="20"/>
      <c r="M89" s="10">
        <f t="shared" si="9"/>
        <v>4114.6875</v>
      </c>
      <c r="N89" s="10"/>
      <c r="O89" s="10">
        <f t="shared" si="10"/>
        <v>17830.3125</v>
      </c>
      <c r="P89" s="10"/>
      <c r="Q89" s="10"/>
    </row>
    <row r="90" spans="1:17" x14ac:dyDescent="0.25">
      <c r="A90" s="3" t="s">
        <v>67</v>
      </c>
      <c r="B90" s="9">
        <v>41456</v>
      </c>
      <c r="C90">
        <v>40</v>
      </c>
      <c r="E90" s="10">
        <v>6740</v>
      </c>
      <c r="G90" s="20"/>
      <c r="H90" s="10">
        <f t="shared" si="7"/>
        <v>6740</v>
      </c>
      <c r="I90" s="10"/>
      <c r="J90" s="10">
        <v>1011</v>
      </c>
      <c r="K90" s="10">
        <f t="shared" si="8"/>
        <v>168.5</v>
      </c>
      <c r="L90" s="20"/>
      <c r="M90" s="10">
        <f t="shared" si="9"/>
        <v>1179.5</v>
      </c>
      <c r="N90" s="10"/>
      <c r="O90" s="10">
        <f t="shared" si="10"/>
        <v>5560.5</v>
      </c>
      <c r="P90" s="10"/>
      <c r="Q90" s="10"/>
    </row>
    <row r="91" spans="1:17" x14ac:dyDescent="0.25">
      <c r="A91" s="3" t="s">
        <v>68</v>
      </c>
      <c r="B91" s="9">
        <v>41821</v>
      </c>
      <c r="C91">
        <v>40</v>
      </c>
      <c r="E91" s="10">
        <v>7252</v>
      </c>
      <c r="G91" s="20"/>
      <c r="H91" s="10">
        <f t="shared" si="7"/>
        <v>7252</v>
      </c>
      <c r="I91" s="10"/>
      <c r="J91" s="10">
        <v>815.85000000000014</v>
      </c>
      <c r="K91" s="10">
        <f t="shared" si="8"/>
        <v>181.3</v>
      </c>
      <c r="L91" s="20"/>
      <c r="M91" s="10">
        <f t="shared" si="9"/>
        <v>997.15000000000009</v>
      </c>
      <c r="N91" s="10"/>
      <c r="O91" s="10">
        <f t="shared" si="10"/>
        <v>6254.85</v>
      </c>
      <c r="P91" s="10"/>
      <c r="Q91" s="10"/>
    </row>
    <row r="92" spans="1:17" x14ac:dyDescent="0.25">
      <c r="A92" s="3" t="s">
        <v>69</v>
      </c>
      <c r="B92" s="9">
        <v>42186</v>
      </c>
      <c r="C92">
        <v>40</v>
      </c>
      <c r="E92" s="10">
        <v>6228</v>
      </c>
      <c r="G92" s="20"/>
      <c r="H92" s="10">
        <f t="shared" si="7"/>
        <v>6228</v>
      </c>
      <c r="I92" s="10"/>
      <c r="J92" s="10">
        <v>544.95000000000005</v>
      </c>
      <c r="K92" s="19">
        <f t="shared" si="8"/>
        <v>155.69999999999999</v>
      </c>
      <c r="L92" s="20"/>
      <c r="M92" s="10">
        <f t="shared" si="9"/>
        <v>700.65000000000009</v>
      </c>
      <c r="N92" s="10"/>
      <c r="O92" s="10">
        <f t="shared" si="10"/>
        <v>5527.35</v>
      </c>
      <c r="P92" s="10"/>
      <c r="Q92" s="10"/>
    </row>
    <row r="93" spans="1:17" x14ac:dyDescent="0.25">
      <c r="A93" s="3" t="s">
        <v>70</v>
      </c>
      <c r="B93" s="9">
        <v>42186</v>
      </c>
      <c r="C93">
        <v>40</v>
      </c>
      <c r="E93" s="10">
        <v>12476</v>
      </c>
      <c r="G93" s="20"/>
      <c r="H93" s="10">
        <f t="shared" si="7"/>
        <v>12476</v>
      </c>
      <c r="I93" s="10"/>
      <c r="J93" s="10">
        <v>1091.6500000000001</v>
      </c>
      <c r="K93" s="19">
        <f t="shared" si="8"/>
        <v>311.89999999999998</v>
      </c>
      <c r="L93" s="20"/>
      <c r="M93" s="10">
        <f t="shared" si="9"/>
        <v>1403.5500000000002</v>
      </c>
      <c r="N93" s="10"/>
      <c r="O93" s="10">
        <f t="shared" si="10"/>
        <v>11072.45</v>
      </c>
      <c r="P93" s="10"/>
      <c r="Q93" s="10"/>
    </row>
    <row r="94" spans="1:17" x14ac:dyDescent="0.25">
      <c r="A94" s="3" t="s">
        <v>71</v>
      </c>
      <c r="B94" s="9">
        <v>42369</v>
      </c>
      <c r="C94">
        <v>40</v>
      </c>
      <c r="E94" s="10">
        <v>12952</v>
      </c>
      <c r="G94" s="20"/>
      <c r="H94" s="10">
        <f t="shared" si="7"/>
        <v>12952</v>
      </c>
      <c r="I94" s="10"/>
      <c r="J94" s="10">
        <v>1133.3</v>
      </c>
      <c r="K94" s="19">
        <f t="shared" si="8"/>
        <v>323.8</v>
      </c>
      <c r="L94" s="20"/>
      <c r="M94" s="10">
        <f t="shared" si="9"/>
        <v>1457.1</v>
      </c>
      <c r="N94" s="10"/>
      <c r="O94" s="10">
        <f t="shared" si="10"/>
        <v>11494.9</v>
      </c>
      <c r="P94" s="10"/>
      <c r="Q94" s="10"/>
    </row>
    <row r="95" spans="1:17" x14ac:dyDescent="0.25">
      <c r="A95" s="3" t="s">
        <v>72</v>
      </c>
      <c r="B95" s="9">
        <v>42278</v>
      </c>
      <c r="C95">
        <v>40</v>
      </c>
      <c r="E95" s="10">
        <v>7068</v>
      </c>
      <c r="G95" s="20"/>
      <c r="H95" s="10">
        <f t="shared" si="7"/>
        <v>7068</v>
      </c>
      <c r="I95" s="10"/>
      <c r="J95" s="10">
        <v>574.27499999999998</v>
      </c>
      <c r="K95" s="19">
        <f t="shared" si="8"/>
        <v>176.7</v>
      </c>
      <c r="L95" s="20"/>
      <c r="M95" s="10">
        <f t="shared" si="9"/>
        <v>750.97499999999991</v>
      </c>
      <c r="N95" s="10"/>
      <c r="O95" s="10">
        <f t="shared" si="10"/>
        <v>6317.0249999999996</v>
      </c>
      <c r="P95" s="10"/>
      <c r="Q95" s="10"/>
    </row>
    <row r="96" spans="1:17" x14ac:dyDescent="0.25">
      <c r="A96" s="3" t="s">
        <v>73</v>
      </c>
      <c r="B96" s="9">
        <v>42552</v>
      </c>
      <c r="C96">
        <v>40</v>
      </c>
      <c r="E96" s="10">
        <v>10836</v>
      </c>
      <c r="F96" s="10" t="s">
        <v>1</v>
      </c>
      <c r="G96" s="20"/>
      <c r="H96" s="10">
        <f t="shared" si="7"/>
        <v>10836</v>
      </c>
      <c r="I96" s="10"/>
      <c r="J96" s="10">
        <v>677.8</v>
      </c>
      <c r="K96" s="19">
        <f t="shared" si="8"/>
        <v>270.89999999999998</v>
      </c>
      <c r="L96" s="20"/>
      <c r="M96" s="10">
        <f t="shared" si="9"/>
        <v>948.69999999999993</v>
      </c>
      <c r="N96" s="10"/>
      <c r="O96" s="10">
        <f t="shared" si="10"/>
        <v>9887.2999999999993</v>
      </c>
      <c r="P96" s="10"/>
      <c r="Q96" s="10"/>
    </row>
    <row r="97" spans="1:17" x14ac:dyDescent="0.25">
      <c r="A97" s="22" t="s">
        <v>74</v>
      </c>
      <c r="B97" s="9">
        <v>42629</v>
      </c>
      <c r="C97">
        <v>10</v>
      </c>
      <c r="E97" s="10">
        <v>1890</v>
      </c>
      <c r="F97" s="10" t="s">
        <v>1</v>
      </c>
      <c r="G97" s="20"/>
      <c r="H97" s="10">
        <f t="shared" si="7"/>
        <v>1890</v>
      </c>
      <c r="I97" s="10"/>
      <c r="J97" s="10">
        <v>519.75</v>
      </c>
      <c r="K97" s="19">
        <f t="shared" si="8"/>
        <v>189</v>
      </c>
      <c r="L97" s="20"/>
      <c r="M97" s="10">
        <f t="shared" si="9"/>
        <v>708.75</v>
      </c>
      <c r="N97" s="10"/>
      <c r="O97" s="10">
        <f t="shared" si="10"/>
        <v>1181.25</v>
      </c>
      <c r="P97" s="10"/>
      <c r="Q97" s="10"/>
    </row>
    <row r="98" spans="1:17" x14ac:dyDescent="0.25">
      <c r="A98" s="3" t="s">
        <v>75</v>
      </c>
      <c r="B98" s="9">
        <v>42917</v>
      </c>
      <c r="C98">
        <v>40</v>
      </c>
      <c r="E98" s="19">
        <v>5654</v>
      </c>
      <c r="F98" s="19" t="s">
        <v>1</v>
      </c>
      <c r="G98" s="20"/>
      <c r="H98" s="10">
        <f t="shared" si="7"/>
        <v>5654</v>
      </c>
      <c r="I98" s="10"/>
      <c r="J98" s="10">
        <v>212.02499999999998</v>
      </c>
      <c r="K98" s="19">
        <f t="shared" si="8"/>
        <v>141.35</v>
      </c>
      <c r="L98" s="20"/>
      <c r="M98" s="10">
        <f t="shared" si="9"/>
        <v>353.375</v>
      </c>
      <c r="N98" s="10"/>
      <c r="O98" s="10">
        <f t="shared" si="10"/>
        <v>5300.625</v>
      </c>
      <c r="P98" s="10"/>
      <c r="Q98" s="10"/>
    </row>
    <row r="99" spans="1:17" x14ac:dyDescent="0.25">
      <c r="A99" s="23" t="s">
        <v>76</v>
      </c>
      <c r="B99" s="9">
        <v>43008</v>
      </c>
      <c r="C99">
        <v>40</v>
      </c>
      <c r="E99" s="19">
        <v>174141</v>
      </c>
      <c r="F99" s="19" t="s">
        <v>1</v>
      </c>
      <c r="G99" s="20"/>
      <c r="H99" s="10">
        <f t="shared" si="7"/>
        <v>174141</v>
      </c>
      <c r="I99" s="10"/>
      <c r="J99" s="10">
        <v>5441.90625</v>
      </c>
      <c r="K99" s="19">
        <f t="shared" si="8"/>
        <v>4353.5249999999996</v>
      </c>
      <c r="L99" s="20"/>
      <c r="M99" s="10">
        <f t="shared" si="9"/>
        <v>9795.4312499999996</v>
      </c>
      <c r="N99" s="10"/>
      <c r="O99" s="10">
        <f t="shared" si="10"/>
        <v>164345.56875000001</v>
      </c>
      <c r="P99" s="10"/>
      <c r="Q99" s="10"/>
    </row>
    <row r="100" spans="1:17" x14ac:dyDescent="0.25">
      <c r="A100" s="23" t="s">
        <v>77</v>
      </c>
      <c r="B100" s="9">
        <v>43008</v>
      </c>
      <c r="C100">
        <v>40</v>
      </c>
      <c r="E100" s="19">
        <v>16335</v>
      </c>
      <c r="F100" s="19" t="s">
        <v>1</v>
      </c>
      <c r="G100" s="20"/>
      <c r="H100" s="10">
        <f t="shared" si="7"/>
        <v>16335</v>
      </c>
      <c r="I100" s="10"/>
      <c r="J100" s="10">
        <v>510.46875</v>
      </c>
      <c r="K100" s="19">
        <f t="shared" si="8"/>
        <v>408.375</v>
      </c>
      <c r="L100" s="20"/>
      <c r="M100" s="10">
        <f t="shared" si="9"/>
        <v>918.84375</v>
      </c>
      <c r="N100" s="10"/>
      <c r="O100" s="10">
        <f t="shared" si="10"/>
        <v>15416.15625</v>
      </c>
      <c r="P100" s="10"/>
      <c r="Q100" s="10"/>
    </row>
    <row r="101" spans="1:17" x14ac:dyDescent="0.25">
      <c r="A101" s="23" t="s">
        <v>78</v>
      </c>
      <c r="B101" s="9">
        <v>43008</v>
      </c>
      <c r="C101">
        <v>40</v>
      </c>
      <c r="E101" s="19">
        <v>698</v>
      </c>
      <c r="F101" s="19" t="s">
        <v>1</v>
      </c>
      <c r="G101" s="20"/>
      <c r="H101" s="10">
        <f t="shared" si="7"/>
        <v>698</v>
      </c>
      <c r="I101" s="10"/>
      <c r="J101" s="10">
        <v>21.8125</v>
      </c>
      <c r="K101" s="19">
        <f t="shared" si="8"/>
        <v>17.45</v>
      </c>
      <c r="L101" s="20"/>
      <c r="M101" s="10">
        <f t="shared" si="9"/>
        <v>39.262500000000003</v>
      </c>
      <c r="N101" s="10"/>
      <c r="O101" s="10">
        <f t="shared" si="10"/>
        <v>658.73749999999995</v>
      </c>
      <c r="P101" s="10"/>
      <c r="Q101" s="10"/>
    </row>
    <row r="102" spans="1:17" x14ac:dyDescent="0.25">
      <c r="A102" s="23" t="s">
        <v>79</v>
      </c>
      <c r="B102" s="9">
        <v>43008</v>
      </c>
      <c r="C102">
        <v>40</v>
      </c>
      <c r="E102" s="19">
        <v>2242</v>
      </c>
      <c r="F102" s="19" t="s">
        <v>1</v>
      </c>
      <c r="G102" s="20"/>
      <c r="H102" s="10">
        <f t="shared" si="7"/>
        <v>2242</v>
      </c>
      <c r="I102" s="10"/>
      <c r="J102" s="10">
        <v>70.0625</v>
      </c>
      <c r="K102" s="19">
        <f t="shared" si="8"/>
        <v>56.05</v>
      </c>
      <c r="L102" s="20"/>
      <c r="M102" s="10">
        <f t="shared" si="9"/>
        <v>126.1125</v>
      </c>
      <c r="N102" s="10"/>
      <c r="O102" s="10">
        <f t="shared" si="10"/>
        <v>2115.8874999999998</v>
      </c>
      <c r="P102" s="10"/>
      <c r="Q102" s="10"/>
    </row>
    <row r="103" spans="1:17" x14ac:dyDescent="0.25">
      <c r="A103" s="24" t="s">
        <v>80</v>
      </c>
      <c r="B103" s="9">
        <v>42916</v>
      </c>
      <c r="C103">
        <v>40</v>
      </c>
      <c r="E103" s="19">
        <v>5277</v>
      </c>
      <c r="F103" s="19" t="s">
        <v>1</v>
      </c>
      <c r="G103" s="20"/>
      <c r="H103" s="10">
        <f t="shared" si="7"/>
        <v>5277</v>
      </c>
      <c r="I103" s="10"/>
      <c r="J103" s="10">
        <v>197.88750000000002</v>
      </c>
      <c r="K103" s="19">
        <f t="shared" si="8"/>
        <v>131.92500000000001</v>
      </c>
      <c r="L103" s="20"/>
      <c r="M103" s="10">
        <f t="shared" si="9"/>
        <v>329.8125</v>
      </c>
      <c r="N103" s="10"/>
      <c r="O103" s="10">
        <f t="shared" si="10"/>
        <v>4947.1875</v>
      </c>
      <c r="P103" s="10"/>
      <c r="Q103" s="10"/>
    </row>
    <row r="104" spans="1:17" x14ac:dyDescent="0.25">
      <c r="A104" s="22" t="s">
        <v>81</v>
      </c>
      <c r="B104" s="9">
        <v>43008</v>
      </c>
      <c r="C104">
        <v>40</v>
      </c>
      <c r="E104" s="19">
        <v>19975</v>
      </c>
      <c r="F104" s="19" t="s">
        <v>1</v>
      </c>
      <c r="G104" s="20"/>
      <c r="H104" s="10">
        <f t="shared" si="7"/>
        <v>19975</v>
      </c>
      <c r="I104" s="10"/>
      <c r="J104" s="10">
        <v>624.21875</v>
      </c>
      <c r="K104" s="19">
        <f t="shared" si="8"/>
        <v>499.375</v>
      </c>
      <c r="L104" s="20"/>
      <c r="M104" s="10">
        <f t="shared" si="9"/>
        <v>1123.59375</v>
      </c>
      <c r="N104" s="10"/>
      <c r="O104" s="10">
        <f t="shared" si="10"/>
        <v>18851.40625</v>
      </c>
      <c r="P104" s="10"/>
      <c r="Q104" s="10"/>
    </row>
    <row r="105" spans="1:17" x14ac:dyDescent="0.25">
      <c r="A105" s="22" t="s">
        <v>82</v>
      </c>
      <c r="B105" s="9">
        <v>43281</v>
      </c>
      <c r="C105">
        <v>40</v>
      </c>
      <c r="E105" s="19">
        <v>9622</v>
      </c>
      <c r="F105" s="19" t="s">
        <v>1</v>
      </c>
      <c r="G105" s="20"/>
      <c r="H105" s="10">
        <f t="shared" si="7"/>
        <v>9622</v>
      </c>
      <c r="I105" s="10"/>
      <c r="J105" s="10">
        <v>240.55</v>
      </c>
      <c r="K105" s="19">
        <f>H105/C105</f>
        <v>240.55</v>
      </c>
      <c r="L105" s="20"/>
      <c r="M105" s="10">
        <f>SUM(J105:K105)</f>
        <v>481.1</v>
      </c>
      <c r="N105" s="10"/>
      <c r="O105" s="10">
        <f>H105-M105</f>
        <v>9140.9</v>
      </c>
      <c r="P105" s="10"/>
      <c r="Q105" s="10"/>
    </row>
    <row r="106" spans="1:17" x14ac:dyDescent="0.25">
      <c r="A106" s="22" t="s">
        <v>83</v>
      </c>
      <c r="B106" s="9">
        <v>43281</v>
      </c>
      <c r="C106">
        <v>40</v>
      </c>
      <c r="E106" s="19">
        <v>252442</v>
      </c>
      <c r="F106" s="19" t="s">
        <v>1</v>
      </c>
      <c r="G106" s="20"/>
      <c r="H106" s="10">
        <f t="shared" si="7"/>
        <v>252442</v>
      </c>
      <c r="I106" s="10"/>
      <c r="J106" s="10">
        <v>6311.05</v>
      </c>
      <c r="K106" s="19">
        <f>H106/C106</f>
        <v>6311.05</v>
      </c>
      <c r="L106" s="20"/>
      <c r="M106" s="10">
        <f>SUM(J106:K106)</f>
        <v>12622.1</v>
      </c>
      <c r="N106" s="10"/>
      <c r="O106" s="10">
        <f>H106-M106</f>
        <v>239819.9</v>
      </c>
      <c r="P106" s="10"/>
      <c r="Q106" s="10"/>
    </row>
    <row r="107" spans="1:17" x14ac:dyDescent="0.25">
      <c r="A107" s="22" t="s">
        <v>84</v>
      </c>
      <c r="B107" s="9">
        <v>43646</v>
      </c>
      <c r="C107">
        <v>40</v>
      </c>
      <c r="E107" s="19"/>
      <c r="F107" s="19">
        <v>5918</v>
      </c>
      <c r="G107" s="20"/>
      <c r="H107" s="10">
        <f t="shared" si="7"/>
        <v>5918</v>
      </c>
      <c r="I107" s="10"/>
      <c r="J107" s="10"/>
      <c r="K107" s="19">
        <v>74</v>
      </c>
      <c r="L107" s="20"/>
      <c r="M107" s="10">
        <f>SUM(J107:K107)</f>
        <v>74</v>
      </c>
      <c r="N107" s="10"/>
      <c r="O107" s="10">
        <f>H107-M107</f>
        <v>5844</v>
      </c>
      <c r="P107" s="10"/>
      <c r="Q107" s="10"/>
    </row>
    <row r="108" spans="1:17" x14ac:dyDescent="0.25">
      <c r="A108" s="22"/>
      <c r="B108" s="9"/>
      <c r="E108" s="19"/>
      <c r="F108" s="19"/>
      <c r="G108" s="20"/>
      <c r="H108" s="10"/>
      <c r="I108" s="10"/>
      <c r="J108" s="10"/>
      <c r="K108" s="19"/>
      <c r="L108" s="20"/>
      <c r="M108" s="10">
        <f>SUM(J108:K108)</f>
        <v>0</v>
      </c>
      <c r="N108" s="10"/>
      <c r="O108" s="10">
        <f>H108-M108</f>
        <v>0</v>
      </c>
      <c r="P108" s="10"/>
      <c r="Q108" s="10"/>
    </row>
    <row r="109" spans="1:17" s="1" customFormat="1" ht="13.5" thickBot="1" x14ac:dyDescent="0.25">
      <c r="A109" s="1" t="s">
        <v>85</v>
      </c>
      <c r="B109" s="13"/>
      <c r="E109" s="14">
        <f>SUM(E61:E108)</f>
        <v>1189811</v>
      </c>
      <c r="F109" s="14">
        <f>SUM(F61:F108)</f>
        <v>5918</v>
      </c>
      <c r="G109" s="25">
        <f>SUM(G61:G108)</f>
        <v>0</v>
      </c>
      <c r="H109" s="14">
        <f>SUM(H61:H108)</f>
        <v>1195729</v>
      </c>
      <c r="I109" s="15"/>
      <c r="J109" s="14">
        <f>SUM(J61:J108)</f>
        <v>337910.96625000006</v>
      </c>
      <c r="K109" s="14">
        <f>SUM(K61:K108)</f>
        <v>29961.024999999998</v>
      </c>
      <c r="L109" s="25">
        <f>SUM(L61:L108)</f>
        <v>0</v>
      </c>
      <c r="M109" s="14">
        <f>SUM(M61:M108)</f>
        <v>367871.99124999996</v>
      </c>
      <c r="N109" s="15"/>
      <c r="O109" s="14">
        <f>SUM(O61:O108)</f>
        <v>827857.00875000004</v>
      </c>
      <c r="P109" s="15"/>
      <c r="Q109" s="15"/>
    </row>
    <row r="110" spans="1:17" s="1" customFormat="1" ht="13.5" thickTop="1" x14ac:dyDescent="0.2">
      <c r="B110" s="13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x14ac:dyDescent="0.25">
      <c r="B111" s="9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x14ac:dyDescent="0.25">
      <c r="B112" s="9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x14ac:dyDescent="0.25">
      <c r="A113" s="11" t="s">
        <v>86</v>
      </c>
      <c r="B113" s="9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x14ac:dyDescent="0.25">
      <c r="A114" t="s">
        <v>87</v>
      </c>
      <c r="B114" s="9">
        <v>32690</v>
      </c>
      <c r="C114">
        <v>50</v>
      </c>
      <c r="E114" s="10">
        <v>729931</v>
      </c>
      <c r="F114" s="10"/>
      <c r="G114" s="10" t="s">
        <v>1</v>
      </c>
      <c r="H114" s="10">
        <f t="shared" ref="H114:H134" si="11">SUM(E114:G114)</f>
        <v>729931</v>
      </c>
      <c r="I114" s="10"/>
      <c r="J114" s="10">
        <v>430583.33999999997</v>
      </c>
      <c r="K114" s="10">
        <f t="shared" ref="K114:K143" si="12">H114/C114</f>
        <v>14598.62</v>
      </c>
      <c r="L114" s="10" t="s">
        <v>1</v>
      </c>
      <c r="M114" s="10">
        <f>SUM(J114:L114)</f>
        <v>445181.95999999996</v>
      </c>
      <c r="N114" s="10"/>
      <c r="O114" s="10">
        <f t="shared" ref="O114:O141" si="13">H114-M114</f>
        <v>284749.04000000004</v>
      </c>
      <c r="P114" s="10"/>
      <c r="Q114" s="10"/>
    </row>
    <row r="115" spans="1:17" x14ac:dyDescent="0.25">
      <c r="A115" t="s">
        <v>87</v>
      </c>
      <c r="B115" s="9">
        <v>32690</v>
      </c>
      <c r="C115">
        <v>50</v>
      </c>
      <c r="E115" s="10">
        <v>6000</v>
      </c>
      <c r="F115" s="10"/>
      <c r="G115" s="10"/>
      <c r="H115" s="10">
        <f t="shared" si="11"/>
        <v>6000</v>
      </c>
      <c r="I115" s="10"/>
      <c r="J115" s="10">
        <v>3540</v>
      </c>
      <c r="K115" s="10">
        <f t="shared" si="12"/>
        <v>120</v>
      </c>
      <c r="L115" s="10"/>
      <c r="M115" s="10">
        <f>SUM(J115:L115)</f>
        <v>3660</v>
      </c>
      <c r="N115" s="10"/>
      <c r="O115" s="10">
        <f t="shared" si="13"/>
        <v>2340</v>
      </c>
      <c r="P115" s="10"/>
      <c r="Q115" s="10"/>
    </row>
    <row r="116" spans="1:17" x14ac:dyDescent="0.25">
      <c r="A116" t="s">
        <v>87</v>
      </c>
      <c r="B116" s="9">
        <v>32721</v>
      </c>
      <c r="C116">
        <v>50</v>
      </c>
      <c r="E116" s="10">
        <v>1064</v>
      </c>
      <c r="F116" s="10"/>
      <c r="G116" s="10"/>
      <c r="H116" s="10">
        <f t="shared" si="11"/>
        <v>1064</v>
      </c>
      <c r="I116" s="10"/>
      <c r="J116" s="10">
        <v>623.95999999999981</v>
      </c>
      <c r="K116" s="10">
        <f t="shared" si="12"/>
        <v>21.28</v>
      </c>
      <c r="L116" s="10"/>
      <c r="M116" s="10">
        <f t="shared" ref="M116:M144" si="14">SUM(J116:L116)</f>
        <v>645.23999999999978</v>
      </c>
      <c r="N116" s="10"/>
      <c r="O116" s="10">
        <f t="shared" si="13"/>
        <v>418.76000000000022</v>
      </c>
      <c r="P116" s="10"/>
      <c r="Q116" s="10"/>
    </row>
    <row r="117" spans="1:17" x14ac:dyDescent="0.25">
      <c r="A117" t="s">
        <v>87</v>
      </c>
      <c r="B117" s="9">
        <v>33604</v>
      </c>
      <c r="C117">
        <v>50</v>
      </c>
      <c r="E117" s="10">
        <v>23522</v>
      </c>
      <c r="F117" s="10"/>
      <c r="G117" s="10"/>
      <c r="H117" s="10">
        <f t="shared" si="11"/>
        <v>23522</v>
      </c>
      <c r="I117" s="10"/>
      <c r="J117" s="10">
        <v>12697.080000000004</v>
      </c>
      <c r="K117" s="10">
        <f t="shared" si="12"/>
        <v>470.44</v>
      </c>
      <c r="L117" s="10"/>
      <c r="M117" s="10">
        <f t="shared" si="14"/>
        <v>13167.520000000004</v>
      </c>
      <c r="N117" s="10"/>
      <c r="O117" s="10">
        <f t="shared" si="13"/>
        <v>10354.479999999996</v>
      </c>
      <c r="P117" s="10"/>
      <c r="Q117" s="10"/>
    </row>
    <row r="118" spans="1:17" x14ac:dyDescent="0.25">
      <c r="A118" t="s">
        <v>87</v>
      </c>
      <c r="B118" s="9">
        <v>33420</v>
      </c>
      <c r="C118">
        <v>50</v>
      </c>
      <c r="E118" s="10">
        <v>64000</v>
      </c>
      <c r="F118" s="10"/>
      <c r="G118" s="10"/>
      <c r="H118" s="10">
        <f t="shared" si="11"/>
        <v>64000</v>
      </c>
      <c r="I118" s="10"/>
      <c r="J118" s="10">
        <v>35200</v>
      </c>
      <c r="K118" s="10">
        <f t="shared" si="12"/>
        <v>1280</v>
      </c>
      <c r="L118" s="10"/>
      <c r="M118" s="10">
        <f t="shared" si="14"/>
        <v>36480</v>
      </c>
      <c r="N118" s="10"/>
      <c r="O118" s="10">
        <f t="shared" si="13"/>
        <v>27520</v>
      </c>
      <c r="P118" s="10"/>
      <c r="Q118" s="10"/>
    </row>
    <row r="119" spans="1:17" x14ac:dyDescent="0.25">
      <c r="A119" t="s">
        <v>87</v>
      </c>
      <c r="B119" s="9">
        <v>34274</v>
      </c>
      <c r="C119">
        <v>50</v>
      </c>
      <c r="E119" s="10">
        <v>696591</v>
      </c>
      <c r="F119" s="10"/>
      <c r="G119" s="10"/>
      <c r="H119" s="10">
        <f t="shared" si="11"/>
        <v>696591</v>
      </c>
      <c r="I119" s="10"/>
      <c r="J119" s="10">
        <v>352355.74000000005</v>
      </c>
      <c r="K119" s="10">
        <f t="shared" si="12"/>
        <v>13931.82</v>
      </c>
      <c r="L119" s="10"/>
      <c r="M119" s="10">
        <f t="shared" si="14"/>
        <v>366287.56000000006</v>
      </c>
      <c r="N119" s="10"/>
      <c r="O119" s="10">
        <f t="shared" si="13"/>
        <v>330303.43999999994</v>
      </c>
      <c r="P119" s="10"/>
      <c r="Q119" s="10"/>
    </row>
    <row r="120" spans="1:17" x14ac:dyDescent="0.25">
      <c r="A120" t="s">
        <v>87</v>
      </c>
      <c r="B120" s="9">
        <v>35309</v>
      </c>
      <c r="C120">
        <v>50</v>
      </c>
      <c r="E120" s="10">
        <v>18075</v>
      </c>
      <c r="F120" s="10"/>
      <c r="G120" s="10"/>
      <c r="H120" s="10">
        <f t="shared" si="11"/>
        <v>18075</v>
      </c>
      <c r="I120" s="10"/>
      <c r="J120" s="10">
        <v>8046.5</v>
      </c>
      <c r="K120" s="10">
        <f t="shared" si="12"/>
        <v>361.5</v>
      </c>
      <c r="L120" s="10"/>
      <c r="M120" s="10">
        <f t="shared" si="14"/>
        <v>8408</v>
      </c>
      <c r="N120" s="10"/>
      <c r="O120" s="10">
        <f t="shared" si="13"/>
        <v>9667</v>
      </c>
      <c r="P120" s="10"/>
      <c r="Q120" s="10"/>
    </row>
    <row r="121" spans="1:17" x14ac:dyDescent="0.25">
      <c r="A121" t="s">
        <v>87</v>
      </c>
      <c r="B121" s="9">
        <v>35400</v>
      </c>
      <c r="C121">
        <v>50</v>
      </c>
      <c r="E121" s="10">
        <v>489330</v>
      </c>
      <c r="F121" s="10"/>
      <c r="G121" s="10"/>
      <c r="H121" s="10">
        <f t="shared" si="11"/>
        <v>489330</v>
      </c>
      <c r="I121" s="10"/>
      <c r="J121" s="10">
        <v>215595.20000000004</v>
      </c>
      <c r="K121" s="10">
        <f t="shared" si="12"/>
        <v>9786.6</v>
      </c>
      <c r="L121" s="10"/>
      <c r="M121" s="10">
        <f t="shared" si="14"/>
        <v>225381.80000000005</v>
      </c>
      <c r="N121" s="10"/>
      <c r="O121" s="10">
        <f t="shared" si="13"/>
        <v>263948.19999999995</v>
      </c>
      <c r="P121" s="10"/>
      <c r="Q121" s="10"/>
    </row>
    <row r="122" spans="1:17" x14ac:dyDescent="0.25">
      <c r="A122" t="s">
        <v>87</v>
      </c>
      <c r="B122" s="9">
        <v>35582</v>
      </c>
      <c r="C122">
        <v>50</v>
      </c>
      <c r="E122" s="10">
        <v>58135</v>
      </c>
      <c r="F122" s="10"/>
      <c r="G122" s="10"/>
      <c r="H122" s="10">
        <f t="shared" si="11"/>
        <v>58135</v>
      </c>
      <c r="I122" s="10"/>
      <c r="J122" s="10">
        <v>24997.900000000005</v>
      </c>
      <c r="K122" s="10">
        <f t="shared" si="12"/>
        <v>1162.7</v>
      </c>
      <c r="L122" s="10"/>
      <c r="M122" s="10">
        <f t="shared" si="14"/>
        <v>26160.600000000006</v>
      </c>
      <c r="N122" s="10"/>
      <c r="O122" s="10">
        <f t="shared" si="13"/>
        <v>31974.399999999994</v>
      </c>
      <c r="P122" s="10"/>
      <c r="Q122" s="10"/>
    </row>
    <row r="123" spans="1:17" x14ac:dyDescent="0.25">
      <c r="A123" t="s">
        <v>87</v>
      </c>
      <c r="B123" s="9">
        <v>35582</v>
      </c>
      <c r="C123">
        <v>50</v>
      </c>
      <c r="E123" s="10">
        <v>29351</v>
      </c>
      <c r="F123" s="10"/>
      <c r="G123" s="10"/>
      <c r="H123" s="10">
        <f t="shared" si="11"/>
        <v>29351</v>
      </c>
      <c r="I123" s="10"/>
      <c r="J123" s="10">
        <v>12621.140000000003</v>
      </c>
      <c r="K123" s="10">
        <f t="shared" si="12"/>
        <v>587.02</v>
      </c>
      <c r="L123" s="10"/>
      <c r="M123" s="10">
        <f t="shared" si="14"/>
        <v>13208.160000000003</v>
      </c>
      <c r="N123" s="10"/>
      <c r="O123" s="10">
        <f t="shared" si="13"/>
        <v>16142.839999999997</v>
      </c>
      <c r="P123" s="10"/>
      <c r="Q123" s="10"/>
    </row>
    <row r="124" spans="1:17" x14ac:dyDescent="0.25">
      <c r="A124" t="s">
        <v>87</v>
      </c>
      <c r="B124" s="9">
        <v>35977</v>
      </c>
      <c r="C124">
        <v>50</v>
      </c>
      <c r="E124" s="10">
        <v>4877</v>
      </c>
      <c r="F124" s="10"/>
      <c r="G124" s="10"/>
      <c r="H124" s="10">
        <f t="shared" si="11"/>
        <v>4877</v>
      </c>
      <c r="I124" s="10"/>
      <c r="J124" s="10">
        <v>2006.7799999999997</v>
      </c>
      <c r="K124" s="10">
        <f t="shared" si="12"/>
        <v>97.54</v>
      </c>
      <c r="L124" s="10"/>
      <c r="M124" s="10">
        <f t="shared" si="14"/>
        <v>2104.3199999999997</v>
      </c>
      <c r="N124" s="10"/>
      <c r="O124" s="10">
        <f t="shared" si="13"/>
        <v>2772.6800000000003</v>
      </c>
      <c r="P124" s="10"/>
      <c r="Q124" s="10"/>
    </row>
    <row r="125" spans="1:17" x14ac:dyDescent="0.25">
      <c r="A125" t="s">
        <v>88</v>
      </c>
      <c r="B125" s="9">
        <v>36647</v>
      </c>
      <c r="C125">
        <v>50</v>
      </c>
      <c r="E125" s="10">
        <v>521390</v>
      </c>
      <c r="F125" s="10"/>
      <c r="G125" s="10"/>
      <c r="H125" s="10">
        <f t="shared" si="11"/>
        <v>521390</v>
      </c>
      <c r="I125" s="10"/>
      <c r="J125" s="10">
        <v>194653.59999999992</v>
      </c>
      <c r="K125" s="10">
        <f t="shared" si="12"/>
        <v>10427.799999999999</v>
      </c>
      <c r="L125" s="10"/>
      <c r="M125" s="10">
        <f t="shared" si="14"/>
        <v>205081.39999999991</v>
      </c>
      <c r="N125" s="10"/>
      <c r="O125" s="10">
        <f t="shared" si="13"/>
        <v>316308.60000000009</v>
      </c>
      <c r="P125" s="10"/>
      <c r="Q125" s="10"/>
    </row>
    <row r="126" spans="1:17" x14ac:dyDescent="0.25">
      <c r="A126" t="s">
        <v>89</v>
      </c>
      <c r="B126" s="9">
        <v>36831</v>
      </c>
      <c r="C126">
        <v>50</v>
      </c>
      <c r="E126" s="10">
        <v>278501</v>
      </c>
      <c r="F126" s="10"/>
      <c r="G126" s="10"/>
      <c r="H126" s="10">
        <f t="shared" si="11"/>
        <v>278501</v>
      </c>
      <c r="I126" s="10"/>
      <c r="J126" s="10">
        <v>101188.14000000003</v>
      </c>
      <c r="K126" s="10">
        <f t="shared" si="12"/>
        <v>5570.02</v>
      </c>
      <c r="L126" s="10"/>
      <c r="M126" s="10">
        <f t="shared" si="14"/>
        <v>106758.16000000003</v>
      </c>
      <c r="N126" s="10"/>
      <c r="O126" s="10">
        <f t="shared" si="13"/>
        <v>171742.83999999997</v>
      </c>
      <c r="P126" s="10"/>
      <c r="Q126" s="10"/>
    </row>
    <row r="127" spans="1:17" x14ac:dyDescent="0.25">
      <c r="A127" t="s">
        <v>90</v>
      </c>
      <c r="B127" s="9">
        <v>36708</v>
      </c>
      <c r="C127">
        <v>50</v>
      </c>
      <c r="E127" s="10">
        <v>3500</v>
      </c>
      <c r="F127" s="10"/>
      <c r="G127" s="10"/>
      <c r="H127" s="10">
        <f t="shared" si="11"/>
        <v>3500</v>
      </c>
      <c r="I127" s="10"/>
      <c r="J127" s="10">
        <v>1294</v>
      </c>
      <c r="K127" s="10">
        <f t="shared" si="12"/>
        <v>70</v>
      </c>
      <c r="L127" s="10"/>
      <c r="M127" s="10">
        <f>SUM(J127:L127)</f>
        <v>1364</v>
      </c>
      <c r="N127" s="10"/>
      <c r="O127" s="10">
        <f t="shared" si="13"/>
        <v>2136</v>
      </c>
      <c r="P127" s="10"/>
      <c r="Q127" s="10"/>
    </row>
    <row r="128" spans="1:17" x14ac:dyDescent="0.25">
      <c r="A128" t="s">
        <v>91</v>
      </c>
      <c r="B128" s="9">
        <v>36708</v>
      </c>
      <c r="C128">
        <v>50</v>
      </c>
      <c r="E128" s="10">
        <v>15800</v>
      </c>
      <c r="F128" s="10"/>
      <c r="G128" s="10"/>
      <c r="H128" s="10">
        <f t="shared" si="11"/>
        <v>15800</v>
      </c>
      <c r="I128" s="10"/>
      <c r="J128" s="10">
        <v>5846</v>
      </c>
      <c r="K128" s="10">
        <f t="shared" si="12"/>
        <v>316</v>
      </c>
      <c r="L128" s="10"/>
      <c r="M128" s="10">
        <f>SUM(J128:L128)</f>
        <v>6162</v>
      </c>
      <c r="N128" s="10"/>
      <c r="O128" s="10">
        <f t="shared" si="13"/>
        <v>9638</v>
      </c>
      <c r="P128" s="10"/>
      <c r="Q128" s="10"/>
    </row>
    <row r="129" spans="1:17" x14ac:dyDescent="0.25">
      <c r="A129" t="s">
        <v>87</v>
      </c>
      <c r="B129" s="9">
        <v>37073</v>
      </c>
      <c r="C129">
        <v>50</v>
      </c>
      <c r="E129" s="10">
        <v>23579</v>
      </c>
      <c r="F129" s="10"/>
      <c r="G129" s="10"/>
      <c r="H129" s="10">
        <f t="shared" si="11"/>
        <v>23579</v>
      </c>
      <c r="I129" s="10"/>
      <c r="J129" s="10">
        <v>8253.06</v>
      </c>
      <c r="K129" s="10">
        <f t="shared" si="12"/>
        <v>471.58</v>
      </c>
      <c r="L129" s="10"/>
      <c r="M129" s="10">
        <f t="shared" si="14"/>
        <v>8724.64</v>
      </c>
      <c r="N129" s="10"/>
      <c r="O129" s="10">
        <f t="shared" si="13"/>
        <v>14854.36</v>
      </c>
      <c r="P129" s="10"/>
      <c r="Q129" s="10"/>
    </row>
    <row r="130" spans="1:17" x14ac:dyDescent="0.25">
      <c r="A130" t="s">
        <v>87</v>
      </c>
      <c r="B130" s="9">
        <v>37438</v>
      </c>
      <c r="C130">
        <v>50</v>
      </c>
      <c r="E130" s="10">
        <v>17984</v>
      </c>
      <c r="F130" s="10"/>
      <c r="G130" s="10"/>
      <c r="H130" s="10">
        <f t="shared" si="11"/>
        <v>17984</v>
      </c>
      <c r="I130" s="10"/>
      <c r="J130" s="10">
        <v>6025.7600000000011</v>
      </c>
      <c r="K130" s="10">
        <f t="shared" si="12"/>
        <v>359.68</v>
      </c>
      <c r="L130" s="10"/>
      <c r="M130" s="10">
        <f t="shared" si="14"/>
        <v>6385.4400000000014</v>
      </c>
      <c r="N130" s="10"/>
      <c r="O130" s="10">
        <f t="shared" si="13"/>
        <v>11598.559999999998</v>
      </c>
      <c r="P130" s="10"/>
      <c r="Q130" s="10"/>
    </row>
    <row r="131" spans="1:17" x14ac:dyDescent="0.25">
      <c r="A131" t="s">
        <v>92</v>
      </c>
      <c r="B131" s="9">
        <v>36647</v>
      </c>
      <c r="C131">
        <v>48</v>
      </c>
      <c r="E131" s="10">
        <v>41739</v>
      </c>
      <c r="F131" s="10"/>
      <c r="G131" s="10"/>
      <c r="H131" s="10">
        <f t="shared" si="11"/>
        <v>41739</v>
      </c>
      <c r="I131" s="10"/>
      <c r="J131" s="10">
        <v>13914.9375</v>
      </c>
      <c r="K131" s="10">
        <f t="shared" si="12"/>
        <v>869.5625</v>
      </c>
      <c r="L131" s="10"/>
      <c r="M131" s="10">
        <f t="shared" si="14"/>
        <v>14784.5</v>
      </c>
      <c r="N131" s="10"/>
      <c r="O131" s="10">
        <f t="shared" si="13"/>
        <v>26954.5</v>
      </c>
      <c r="P131" s="10"/>
      <c r="Q131" s="10"/>
    </row>
    <row r="132" spans="1:17" x14ac:dyDescent="0.25">
      <c r="A132" t="s">
        <v>93</v>
      </c>
      <c r="B132" s="9">
        <v>37834</v>
      </c>
      <c r="C132">
        <v>50</v>
      </c>
      <c r="E132" s="10">
        <v>264554</v>
      </c>
      <c r="F132" s="10"/>
      <c r="G132" s="10"/>
      <c r="H132" s="10">
        <f t="shared" si="11"/>
        <v>264554</v>
      </c>
      <c r="I132" s="10"/>
      <c r="J132" s="10">
        <v>81570.560000000012</v>
      </c>
      <c r="K132" s="10">
        <f t="shared" si="12"/>
        <v>5291.08</v>
      </c>
      <c r="L132" s="10"/>
      <c r="M132" s="10">
        <f t="shared" si="14"/>
        <v>86861.640000000014</v>
      </c>
      <c r="N132" s="10"/>
      <c r="O132" s="10">
        <f t="shared" si="13"/>
        <v>177692.36</v>
      </c>
      <c r="P132" s="10"/>
      <c r="Q132" s="10"/>
    </row>
    <row r="133" spans="1:17" x14ac:dyDescent="0.25">
      <c r="A133" t="s">
        <v>94</v>
      </c>
      <c r="B133" s="9">
        <v>37622</v>
      </c>
      <c r="C133">
        <v>50</v>
      </c>
      <c r="E133" s="10">
        <v>74335</v>
      </c>
      <c r="F133" s="10"/>
      <c r="G133" s="10"/>
      <c r="H133" s="10">
        <f t="shared" si="11"/>
        <v>74335</v>
      </c>
      <c r="I133" s="10"/>
      <c r="J133" s="10">
        <v>23787.900000000005</v>
      </c>
      <c r="K133" s="10">
        <f t="shared" si="12"/>
        <v>1486.7</v>
      </c>
      <c r="L133" s="10"/>
      <c r="M133" s="10">
        <f>SUM(J133:L133)</f>
        <v>25274.600000000006</v>
      </c>
      <c r="N133" s="10"/>
      <c r="O133" s="10">
        <f t="shared" si="13"/>
        <v>49060.399999999994</v>
      </c>
      <c r="P133" s="10"/>
      <c r="Q133" s="10"/>
    </row>
    <row r="134" spans="1:17" x14ac:dyDescent="0.25">
      <c r="A134" t="s">
        <v>95</v>
      </c>
      <c r="B134" s="9">
        <v>38169</v>
      </c>
      <c r="C134">
        <v>50</v>
      </c>
      <c r="E134" s="10">
        <v>22926</v>
      </c>
      <c r="F134" s="10"/>
      <c r="G134" s="10"/>
      <c r="H134" s="10">
        <f t="shared" si="11"/>
        <v>22926</v>
      </c>
      <c r="I134" s="10"/>
      <c r="J134" s="10">
        <v>6647.6400000000012</v>
      </c>
      <c r="K134" s="10">
        <f t="shared" si="12"/>
        <v>458.52</v>
      </c>
      <c r="L134" s="10" t="s">
        <v>1</v>
      </c>
      <c r="M134" s="10">
        <f>SUM(J134:L134)</f>
        <v>7106.1600000000017</v>
      </c>
      <c r="N134" s="10"/>
      <c r="O134" s="10">
        <f t="shared" si="13"/>
        <v>15819.839999999998</v>
      </c>
      <c r="P134" s="10"/>
      <c r="Q134" s="10"/>
    </row>
    <row r="135" spans="1:17" x14ac:dyDescent="0.25">
      <c r="A135" t="s">
        <v>96</v>
      </c>
      <c r="B135" s="9">
        <v>38169</v>
      </c>
      <c r="C135">
        <v>50</v>
      </c>
      <c r="E135" s="10">
        <v>63031</v>
      </c>
      <c r="F135" s="10"/>
      <c r="G135" s="10"/>
      <c r="H135" s="10">
        <f t="shared" ref="H135:H140" si="15">SUM(E135:G135)</f>
        <v>63031</v>
      </c>
      <c r="I135" s="10"/>
      <c r="J135" s="10">
        <v>18279.339999999993</v>
      </c>
      <c r="K135" s="10">
        <f t="shared" si="12"/>
        <v>1260.6199999999999</v>
      </c>
      <c r="L135" s="10"/>
      <c r="M135" s="10">
        <f>SUM(J135:L135)</f>
        <v>19539.959999999992</v>
      </c>
      <c r="N135" s="10"/>
      <c r="O135" s="10">
        <f t="shared" si="13"/>
        <v>43491.040000000008</v>
      </c>
      <c r="P135" s="10"/>
      <c r="Q135" s="10"/>
    </row>
    <row r="136" spans="1:17" x14ac:dyDescent="0.25">
      <c r="A136" t="s">
        <v>97</v>
      </c>
      <c r="B136" s="9">
        <v>38899</v>
      </c>
      <c r="C136">
        <v>50</v>
      </c>
      <c r="E136" s="10">
        <v>281316</v>
      </c>
      <c r="F136" s="10"/>
      <c r="G136" s="10"/>
      <c r="H136" s="10">
        <f t="shared" si="15"/>
        <v>281316</v>
      </c>
      <c r="I136" s="10"/>
      <c r="J136" s="10">
        <v>70329.239999999991</v>
      </c>
      <c r="K136" s="10">
        <f t="shared" si="12"/>
        <v>5626.32</v>
      </c>
      <c r="L136" s="10"/>
      <c r="M136" s="10">
        <f>SUM(J136:L136)</f>
        <v>75955.56</v>
      </c>
      <c r="N136" s="10"/>
      <c r="O136" s="10">
        <f t="shared" si="13"/>
        <v>205360.44</v>
      </c>
      <c r="P136" s="10"/>
      <c r="Q136" s="10"/>
    </row>
    <row r="137" spans="1:17" x14ac:dyDescent="0.25">
      <c r="A137" t="s">
        <v>98</v>
      </c>
      <c r="B137" s="9">
        <v>39295</v>
      </c>
      <c r="C137">
        <v>50</v>
      </c>
      <c r="E137" s="10">
        <v>292833</v>
      </c>
      <c r="F137" s="10" t="s">
        <v>1</v>
      </c>
      <c r="G137" s="10"/>
      <c r="H137" s="10">
        <f t="shared" si="15"/>
        <v>292833</v>
      </c>
      <c r="I137" s="10"/>
      <c r="J137" s="10">
        <v>66883.62000000001</v>
      </c>
      <c r="K137" s="10">
        <f t="shared" si="12"/>
        <v>5856.66</v>
      </c>
      <c r="L137" s="10"/>
      <c r="M137" s="10">
        <f t="shared" si="14"/>
        <v>72740.280000000013</v>
      </c>
      <c r="N137" s="10"/>
      <c r="O137" s="10">
        <f t="shared" si="13"/>
        <v>220092.71999999997</v>
      </c>
      <c r="P137" s="10"/>
      <c r="Q137" s="10"/>
    </row>
    <row r="138" spans="1:17" x14ac:dyDescent="0.25">
      <c r="A138" t="s">
        <v>99</v>
      </c>
      <c r="B138" s="9">
        <v>39600</v>
      </c>
      <c r="C138">
        <v>50</v>
      </c>
      <c r="E138" s="10">
        <v>10366</v>
      </c>
      <c r="F138" s="10"/>
      <c r="G138" s="10"/>
      <c r="H138" s="10">
        <f t="shared" si="15"/>
        <v>10366</v>
      </c>
      <c r="I138" s="10"/>
      <c r="J138" s="10">
        <v>2280.2399999999998</v>
      </c>
      <c r="K138" s="10">
        <f t="shared" si="12"/>
        <v>207.32</v>
      </c>
      <c r="L138" s="10"/>
      <c r="M138" s="10">
        <f>SUM(J138:L138)</f>
        <v>2487.56</v>
      </c>
      <c r="N138" s="10"/>
      <c r="O138" s="10">
        <f t="shared" si="13"/>
        <v>7878.4400000000005</v>
      </c>
      <c r="P138" s="10"/>
      <c r="Q138" s="10"/>
    </row>
    <row r="139" spans="1:17" x14ac:dyDescent="0.25">
      <c r="A139" t="s">
        <v>100</v>
      </c>
      <c r="B139" s="9">
        <v>39600</v>
      </c>
      <c r="C139">
        <v>50</v>
      </c>
      <c r="E139" s="10">
        <v>76061</v>
      </c>
      <c r="F139" s="10"/>
      <c r="G139" s="10"/>
      <c r="H139" s="10">
        <f t="shared" si="15"/>
        <v>76061</v>
      </c>
      <c r="I139" s="10"/>
      <c r="J139" s="10">
        <v>16732.539999999997</v>
      </c>
      <c r="K139" s="10">
        <f t="shared" si="12"/>
        <v>1521.22</v>
      </c>
      <c r="L139" s="10" t="s">
        <v>1</v>
      </c>
      <c r="M139" s="10">
        <f>SUM(J139:L139)</f>
        <v>18253.759999999998</v>
      </c>
      <c r="N139" s="10"/>
      <c r="O139" s="10">
        <f t="shared" si="13"/>
        <v>57807.240000000005</v>
      </c>
      <c r="P139" s="10"/>
      <c r="Q139" s="10"/>
    </row>
    <row r="140" spans="1:17" x14ac:dyDescent="0.25">
      <c r="A140" t="s">
        <v>101</v>
      </c>
      <c r="B140" s="9">
        <v>39814</v>
      </c>
      <c r="C140">
        <v>50</v>
      </c>
      <c r="E140" s="10">
        <v>10636</v>
      </c>
      <c r="F140" s="10" t="s">
        <v>1</v>
      </c>
      <c r="G140" s="10"/>
      <c r="H140" s="10">
        <f t="shared" si="15"/>
        <v>10636</v>
      </c>
      <c r="I140" s="10"/>
      <c r="J140" s="10">
        <v>2127.04</v>
      </c>
      <c r="K140" s="10">
        <f t="shared" si="12"/>
        <v>212.72</v>
      </c>
      <c r="L140" s="10"/>
      <c r="M140" s="10">
        <f t="shared" si="14"/>
        <v>2339.7599999999998</v>
      </c>
      <c r="N140" s="10"/>
      <c r="O140" s="10">
        <f t="shared" si="13"/>
        <v>8296.24</v>
      </c>
      <c r="P140" s="10"/>
      <c r="Q140" s="10"/>
    </row>
    <row r="141" spans="1:17" x14ac:dyDescent="0.25">
      <c r="A141" t="s">
        <v>102</v>
      </c>
      <c r="B141" s="9">
        <v>40330</v>
      </c>
      <c r="C141">
        <v>50</v>
      </c>
      <c r="E141" s="10">
        <v>45560</v>
      </c>
      <c r="G141" s="10"/>
      <c r="H141" s="10">
        <f t="shared" ref="H141:H146" si="16">SUM(E141:G141)</f>
        <v>45560</v>
      </c>
      <c r="I141" s="10"/>
      <c r="J141" s="10">
        <v>7745.3999999999987</v>
      </c>
      <c r="K141" s="10">
        <f t="shared" si="12"/>
        <v>911.2</v>
      </c>
      <c r="L141" s="10"/>
      <c r="M141" s="10">
        <f>SUM(J141:L141)</f>
        <v>8656.5999999999985</v>
      </c>
      <c r="N141" s="10"/>
      <c r="O141" s="10">
        <f t="shared" si="13"/>
        <v>36903.4</v>
      </c>
      <c r="P141" s="10"/>
      <c r="Q141" s="10"/>
    </row>
    <row r="142" spans="1:17" x14ac:dyDescent="0.25">
      <c r="A142" t="s">
        <v>103</v>
      </c>
      <c r="B142" s="9">
        <v>41091</v>
      </c>
      <c r="C142">
        <v>50</v>
      </c>
      <c r="E142" s="10">
        <v>43590</v>
      </c>
      <c r="G142" s="10"/>
      <c r="H142" s="10">
        <f t="shared" si="16"/>
        <v>43590</v>
      </c>
      <c r="I142" s="10"/>
      <c r="J142" s="10">
        <v>5666.7000000000007</v>
      </c>
      <c r="K142" s="10">
        <f t="shared" si="12"/>
        <v>871.8</v>
      </c>
      <c r="L142" s="10"/>
      <c r="M142" s="10">
        <f t="shared" si="14"/>
        <v>6538.5000000000009</v>
      </c>
      <c r="N142" s="10"/>
      <c r="O142" s="10">
        <f t="shared" ref="O142:O147" si="17">H142-M142</f>
        <v>37051.5</v>
      </c>
      <c r="P142" s="10"/>
      <c r="Q142" s="10"/>
    </row>
    <row r="143" spans="1:17" x14ac:dyDescent="0.25">
      <c r="A143" t="s">
        <v>104</v>
      </c>
      <c r="B143" s="9">
        <v>41091</v>
      </c>
      <c r="C143">
        <v>50</v>
      </c>
      <c r="E143" s="10">
        <v>139141</v>
      </c>
      <c r="G143" s="10"/>
      <c r="H143" s="10">
        <f t="shared" si="16"/>
        <v>139141</v>
      </c>
      <c r="I143" s="10"/>
      <c r="J143" s="10">
        <v>18088.330000000002</v>
      </c>
      <c r="K143" s="10">
        <f t="shared" si="12"/>
        <v>2782.82</v>
      </c>
      <c r="L143" s="10"/>
      <c r="M143" s="10">
        <f t="shared" si="14"/>
        <v>20871.150000000001</v>
      </c>
      <c r="N143" s="10"/>
      <c r="O143" s="10">
        <f t="shared" si="17"/>
        <v>118269.85</v>
      </c>
      <c r="P143" s="10"/>
      <c r="Q143" s="10"/>
    </row>
    <row r="144" spans="1:17" x14ac:dyDescent="0.25">
      <c r="A144" s="3" t="s">
        <v>105</v>
      </c>
      <c r="B144" s="9">
        <v>41456</v>
      </c>
      <c r="C144">
        <v>50</v>
      </c>
      <c r="E144" s="10">
        <v>123940</v>
      </c>
      <c r="F144" s="10"/>
      <c r="G144" s="10"/>
      <c r="H144" s="10">
        <f t="shared" si="16"/>
        <v>123940</v>
      </c>
      <c r="I144" s="10"/>
      <c r="J144" s="10">
        <v>9915.2000000000007</v>
      </c>
      <c r="K144" s="10">
        <f>H144/C144</f>
        <v>2478.8000000000002</v>
      </c>
      <c r="L144" s="10"/>
      <c r="M144" s="10">
        <f t="shared" si="14"/>
        <v>12394</v>
      </c>
      <c r="N144" s="10"/>
      <c r="O144" s="10">
        <f t="shared" si="17"/>
        <v>111546</v>
      </c>
      <c r="P144" s="10"/>
      <c r="Q144" s="10"/>
    </row>
    <row r="145" spans="1:17" x14ac:dyDescent="0.25">
      <c r="A145" s="3" t="s">
        <v>106</v>
      </c>
      <c r="B145" s="9">
        <v>42917</v>
      </c>
      <c r="C145">
        <v>50</v>
      </c>
      <c r="E145" s="10">
        <v>7734</v>
      </c>
      <c r="F145" s="17" t="s">
        <v>1</v>
      </c>
      <c r="G145" s="10"/>
      <c r="H145" s="10">
        <f t="shared" si="16"/>
        <v>7734</v>
      </c>
      <c r="I145" s="10"/>
      <c r="J145" s="10">
        <v>232.02</v>
      </c>
      <c r="K145" s="10">
        <f>H145/C145</f>
        <v>154.68</v>
      </c>
      <c r="L145" s="10"/>
      <c r="M145" s="10">
        <f>SUM(J145:L145)</f>
        <v>386.70000000000005</v>
      </c>
      <c r="N145" s="10"/>
      <c r="O145" s="10">
        <f t="shared" si="17"/>
        <v>7347.3</v>
      </c>
      <c r="P145" s="10"/>
      <c r="Q145" s="10"/>
    </row>
    <row r="146" spans="1:17" x14ac:dyDescent="0.25">
      <c r="A146" s="3" t="s">
        <v>107</v>
      </c>
      <c r="B146" s="9">
        <v>43586</v>
      </c>
      <c r="E146" s="10"/>
      <c r="F146" s="17">
        <v>4399</v>
      </c>
      <c r="G146" s="10"/>
      <c r="H146" s="10">
        <f t="shared" si="16"/>
        <v>4399</v>
      </c>
      <c r="I146" s="10"/>
      <c r="J146" s="10"/>
      <c r="K146" s="10">
        <v>88</v>
      </c>
      <c r="L146" s="10"/>
      <c r="M146" s="10">
        <f>SUM(J146:L146)</f>
        <v>88</v>
      </c>
      <c r="N146" s="10"/>
      <c r="O146" s="10">
        <f t="shared" si="17"/>
        <v>4311</v>
      </c>
      <c r="P146" s="10"/>
      <c r="Q146" s="10"/>
    </row>
    <row r="147" spans="1:17" x14ac:dyDescent="0.25">
      <c r="B147" s="9"/>
      <c r="E147" s="10"/>
      <c r="F147" s="10"/>
      <c r="G147" s="10"/>
      <c r="H147" s="10">
        <v>0</v>
      </c>
      <c r="I147" s="10"/>
      <c r="J147" s="10">
        <v>-6</v>
      </c>
      <c r="K147" s="10"/>
      <c r="L147" s="10"/>
      <c r="M147" s="10">
        <v>-6</v>
      </c>
      <c r="N147" s="10"/>
      <c r="O147" s="10">
        <f t="shared" si="17"/>
        <v>6</v>
      </c>
      <c r="P147" s="10"/>
      <c r="Q147" s="10"/>
    </row>
    <row r="148" spans="1:17" s="1" customFormat="1" ht="13.5" thickBot="1" x14ac:dyDescent="0.25">
      <c r="A148" s="1" t="s">
        <v>108</v>
      </c>
      <c r="B148" s="13"/>
      <c r="E148" s="14">
        <f>SUM(E114:E147)</f>
        <v>4479392</v>
      </c>
      <c r="F148" s="14">
        <f>SUM(F114:F147)</f>
        <v>4399</v>
      </c>
      <c r="G148" s="14">
        <f>SUM(G114:G147)</f>
        <v>0</v>
      </c>
      <c r="H148" s="14">
        <f>SUM(H114:H147)</f>
        <v>4483791</v>
      </c>
      <c r="I148" s="15"/>
      <c r="J148" s="14">
        <f t="shared" ref="J148:O148" si="18">SUM(J114:J147)</f>
        <v>1759722.9075</v>
      </c>
      <c r="K148" s="14">
        <f t="shared" si="18"/>
        <v>89710.622500000012</v>
      </c>
      <c r="L148" s="14">
        <f t="shared" si="18"/>
        <v>0</v>
      </c>
      <c r="M148" s="14">
        <f t="shared" si="18"/>
        <v>1849433.53</v>
      </c>
      <c r="N148" s="15">
        <f t="shared" si="18"/>
        <v>0</v>
      </c>
      <c r="O148" s="14">
        <f t="shared" si="18"/>
        <v>2634357.4700000002</v>
      </c>
      <c r="P148" s="15"/>
      <c r="Q148" s="15"/>
    </row>
    <row r="149" spans="1:17" ht="15.75" thickTop="1" x14ac:dyDescent="0.25">
      <c r="B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x14ac:dyDescent="0.25">
      <c r="B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x14ac:dyDescent="0.25">
      <c r="B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x14ac:dyDescent="0.25">
      <c r="A152" s="11" t="s">
        <v>109</v>
      </c>
      <c r="B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x14ac:dyDescent="0.25">
      <c r="A153" t="s">
        <v>110</v>
      </c>
      <c r="B153" s="9">
        <v>34274</v>
      </c>
      <c r="C153">
        <v>20</v>
      </c>
      <c r="E153" s="19">
        <v>11433</v>
      </c>
      <c r="F153" s="19"/>
      <c r="G153" s="19"/>
      <c r="H153" s="19">
        <f>SUM(E153:G153)</f>
        <v>11433</v>
      </c>
      <c r="I153" s="19"/>
      <c r="J153" s="19">
        <v>11432.65</v>
      </c>
      <c r="K153" s="19">
        <v>0</v>
      </c>
      <c r="L153" s="19"/>
      <c r="M153" s="19">
        <f>SUM(J153:K153)</f>
        <v>11432.65</v>
      </c>
      <c r="N153" s="19"/>
      <c r="O153" s="19">
        <f>H153-M153</f>
        <v>0.3500000000003638</v>
      </c>
      <c r="P153" s="19"/>
      <c r="Q153" s="19"/>
    </row>
    <row r="154" spans="1:17" x14ac:dyDescent="0.25">
      <c r="A154" t="s">
        <v>111</v>
      </c>
      <c r="B154" s="9">
        <v>34547</v>
      </c>
      <c r="C154">
        <v>20</v>
      </c>
      <c r="E154" s="10">
        <v>785</v>
      </c>
      <c r="F154" s="10"/>
      <c r="G154" s="10"/>
      <c r="H154" s="10">
        <f>SUM(E154:G154)</f>
        <v>785</v>
      </c>
      <c r="I154" s="10"/>
      <c r="J154" s="10"/>
      <c r="K154" s="10"/>
      <c r="L154" s="10"/>
      <c r="M154" s="10"/>
      <c r="N154" s="10"/>
      <c r="O154" s="10">
        <f>H154-M154</f>
        <v>785</v>
      </c>
      <c r="P154" s="10"/>
      <c r="Q154" s="10"/>
    </row>
    <row r="155" spans="1:17" x14ac:dyDescent="0.25">
      <c r="A155" t="s">
        <v>112</v>
      </c>
      <c r="B155" s="9">
        <v>39387</v>
      </c>
      <c r="C155">
        <v>20</v>
      </c>
      <c r="E155" s="10">
        <v>9950</v>
      </c>
      <c r="F155" s="10"/>
      <c r="G155" s="10"/>
      <c r="H155" s="10">
        <f>SUM(E155:G155)</f>
        <v>9950</v>
      </c>
      <c r="I155" s="10"/>
      <c r="J155" s="10">
        <v>5556</v>
      </c>
      <c r="K155" s="10">
        <f>H155/C155</f>
        <v>497.5</v>
      </c>
      <c r="L155" s="10"/>
      <c r="M155" s="10">
        <f>SUM(J155:K155)</f>
        <v>6053.5</v>
      </c>
      <c r="N155" s="10"/>
      <c r="O155" s="10">
        <f>H155-M155</f>
        <v>3896.5</v>
      </c>
      <c r="P155" s="10"/>
      <c r="Q155" s="10"/>
    </row>
    <row r="156" spans="1:17" x14ac:dyDescent="0.25">
      <c r="A156" s="3" t="s">
        <v>113</v>
      </c>
      <c r="B156" s="9">
        <v>43039</v>
      </c>
      <c r="C156">
        <v>20</v>
      </c>
      <c r="E156" s="10">
        <v>1201</v>
      </c>
      <c r="F156" s="17" t="s">
        <v>1</v>
      </c>
      <c r="G156" s="10"/>
      <c r="H156" s="10">
        <f>SUM(E156:G156)</f>
        <v>1201</v>
      </c>
      <c r="I156" s="10"/>
      <c r="J156" s="10">
        <v>70.258499999999998</v>
      </c>
      <c r="K156" s="10">
        <f>H156/C156</f>
        <v>60.05</v>
      </c>
      <c r="L156" s="10"/>
      <c r="M156" s="10">
        <f>SUM(J156:K156)</f>
        <v>130.30849999999998</v>
      </c>
      <c r="N156" s="10"/>
      <c r="O156" s="10">
        <f>H156-M156</f>
        <v>1070.6914999999999</v>
      </c>
      <c r="P156" s="10"/>
      <c r="Q156" s="10"/>
    </row>
    <row r="157" spans="1:17" x14ac:dyDescent="0.25">
      <c r="B157" s="9"/>
      <c r="E157" s="10"/>
      <c r="F157" s="10"/>
      <c r="G157" s="10"/>
      <c r="H157" s="10"/>
      <c r="I157" s="10"/>
      <c r="J157" s="10">
        <v>0</v>
      </c>
      <c r="K157" s="10"/>
      <c r="L157" s="10"/>
      <c r="M157" s="10">
        <f>SUM(J157:K157)</f>
        <v>0</v>
      </c>
      <c r="N157" s="10"/>
      <c r="O157" s="10"/>
      <c r="P157" s="10"/>
      <c r="Q157" s="10"/>
    </row>
    <row r="158" spans="1:17" s="1" customFormat="1" ht="13.5" thickBot="1" x14ac:dyDescent="0.25">
      <c r="B158" s="13"/>
      <c r="E158" s="14">
        <f>SUM(E153:E157)</f>
        <v>23369</v>
      </c>
      <c r="F158" s="14">
        <f>SUM(F153:F157)</f>
        <v>0</v>
      </c>
      <c r="G158" s="14">
        <f>SUM(G153:G157)</f>
        <v>0</v>
      </c>
      <c r="H158" s="14">
        <f>SUM(H153:H157)</f>
        <v>23369</v>
      </c>
      <c r="I158" s="15"/>
      <c r="J158" s="14">
        <f>SUM(J153:J157)</f>
        <v>17058.908500000001</v>
      </c>
      <c r="K158" s="14">
        <f>SUM(K153:K157)</f>
        <v>557.54999999999995</v>
      </c>
      <c r="L158" s="14">
        <f>SUM(L153:L157)</f>
        <v>0</v>
      </c>
      <c r="M158" s="14">
        <f>SUM(M153:M157)</f>
        <v>17616.458500000001</v>
      </c>
      <c r="N158" s="15"/>
      <c r="O158" s="14">
        <f>SUM(O153:O157)</f>
        <v>5752.5415000000003</v>
      </c>
      <c r="P158" s="15"/>
      <c r="Q158" s="15"/>
    </row>
    <row r="159" spans="1:17" s="1" customFormat="1" ht="13.5" thickTop="1" x14ac:dyDescent="0.2">
      <c r="B159" s="13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x14ac:dyDescent="0.25">
      <c r="A160" s="11" t="s">
        <v>114</v>
      </c>
      <c r="B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x14ac:dyDescent="0.25">
      <c r="A161" t="s">
        <v>115</v>
      </c>
      <c r="B161" s="9">
        <v>32690</v>
      </c>
      <c r="C161">
        <v>30</v>
      </c>
      <c r="E161" s="10">
        <v>19283</v>
      </c>
      <c r="F161" s="10"/>
      <c r="G161" s="10"/>
      <c r="H161" s="10">
        <f t="shared" ref="H161:H198" si="19">SUM(E161:G161)</f>
        <v>19283</v>
      </c>
      <c r="I161" s="10"/>
      <c r="J161" s="10">
        <v>18961.366666666665</v>
      </c>
      <c r="K161" s="10">
        <v>642.45000000000005</v>
      </c>
      <c r="L161" s="10"/>
      <c r="M161" s="10">
        <f t="shared" ref="M161:M193" si="20">SUM(J161:K161)</f>
        <v>19603.816666666666</v>
      </c>
      <c r="N161" s="10"/>
      <c r="O161" s="10">
        <f t="shared" ref="O161:O193" si="21">H161-M161</f>
        <v>-320.8166666666657</v>
      </c>
      <c r="P161" s="10"/>
      <c r="Q161" s="10"/>
    </row>
    <row r="162" spans="1:17" x14ac:dyDescent="0.25">
      <c r="A162" t="s">
        <v>115</v>
      </c>
      <c r="B162" s="9">
        <v>32721</v>
      </c>
      <c r="C162">
        <v>30</v>
      </c>
      <c r="E162" s="10">
        <v>3960</v>
      </c>
      <c r="F162" s="10"/>
      <c r="G162" s="10"/>
      <c r="H162" s="10">
        <f t="shared" si="19"/>
        <v>3960</v>
      </c>
      <c r="I162" s="10"/>
      <c r="J162" s="10">
        <v>3883</v>
      </c>
      <c r="K162" s="10">
        <f t="shared" ref="K162:K197" si="22">H162/C162</f>
        <v>132</v>
      </c>
      <c r="L162" s="10"/>
      <c r="M162" s="10">
        <f>SUM(J162:K162)</f>
        <v>4015</v>
      </c>
      <c r="N162" s="10"/>
      <c r="O162" s="10">
        <f t="shared" si="21"/>
        <v>-55</v>
      </c>
      <c r="P162" s="10"/>
      <c r="Q162" s="10"/>
    </row>
    <row r="163" spans="1:17" x14ac:dyDescent="0.25">
      <c r="A163" t="s">
        <v>115</v>
      </c>
      <c r="B163" s="9">
        <v>33055</v>
      </c>
      <c r="C163">
        <v>30</v>
      </c>
      <c r="E163" s="10">
        <v>10898</v>
      </c>
      <c r="F163" s="10"/>
      <c r="G163" s="10"/>
      <c r="H163" s="10">
        <f t="shared" si="19"/>
        <v>10898</v>
      </c>
      <c r="I163" s="10"/>
      <c r="J163" s="10">
        <v>10350.866666666665</v>
      </c>
      <c r="K163" s="10">
        <f t="shared" si="22"/>
        <v>363.26666666666665</v>
      </c>
      <c r="L163" s="10"/>
      <c r="M163" s="10">
        <f>SUM(J163:K163)</f>
        <v>10714.133333333331</v>
      </c>
      <c r="N163" s="10"/>
      <c r="O163" s="10">
        <f t="shared" si="21"/>
        <v>183.86666666666861</v>
      </c>
      <c r="P163" s="10"/>
      <c r="Q163" s="10"/>
    </row>
    <row r="164" spans="1:17" x14ac:dyDescent="0.25">
      <c r="A164" t="s">
        <v>115</v>
      </c>
      <c r="B164" s="9">
        <v>33420</v>
      </c>
      <c r="C164">
        <v>30</v>
      </c>
      <c r="E164" s="10">
        <v>3850</v>
      </c>
      <c r="F164" s="10"/>
      <c r="G164" s="10"/>
      <c r="H164" s="10">
        <f t="shared" si="19"/>
        <v>3850</v>
      </c>
      <c r="I164" s="10"/>
      <c r="J164" s="10">
        <v>3525.3333333333344</v>
      </c>
      <c r="K164" s="10">
        <f t="shared" si="22"/>
        <v>128.33333333333334</v>
      </c>
      <c r="L164" s="10"/>
      <c r="M164" s="10">
        <f t="shared" si="20"/>
        <v>3653.6666666666679</v>
      </c>
      <c r="N164" s="10"/>
      <c r="O164" s="10">
        <f t="shared" si="21"/>
        <v>196.33333333333212</v>
      </c>
      <c r="P164" s="10"/>
      <c r="Q164" s="10"/>
    </row>
    <row r="165" spans="1:17" x14ac:dyDescent="0.25">
      <c r="A165" t="s">
        <v>115</v>
      </c>
      <c r="B165" s="9">
        <v>33604</v>
      </c>
      <c r="C165">
        <v>30</v>
      </c>
      <c r="E165" s="10">
        <v>1550</v>
      </c>
      <c r="F165" s="10"/>
      <c r="G165" s="10"/>
      <c r="H165" s="10">
        <f t="shared" si="19"/>
        <v>1550</v>
      </c>
      <c r="I165" s="10"/>
      <c r="J165" s="10">
        <v>1398.6666666666672</v>
      </c>
      <c r="K165" s="10">
        <f t="shared" si="22"/>
        <v>51.666666666666664</v>
      </c>
      <c r="L165" s="10"/>
      <c r="M165" s="10">
        <f>SUM(J165:K165)</f>
        <v>1450.3333333333339</v>
      </c>
      <c r="N165" s="10"/>
      <c r="O165" s="10">
        <f t="shared" si="21"/>
        <v>99.66666666666606</v>
      </c>
      <c r="P165" s="10"/>
      <c r="Q165" s="10"/>
    </row>
    <row r="166" spans="1:17" x14ac:dyDescent="0.25">
      <c r="A166" t="s">
        <v>115</v>
      </c>
      <c r="B166" s="9">
        <v>33786</v>
      </c>
      <c r="C166">
        <v>30</v>
      </c>
      <c r="E166" s="10">
        <v>1600</v>
      </c>
      <c r="F166" s="10"/>
      <c r="G166" s="10"/>
      <c r="H166" s="10">
        <f t="shared" si="19"/>
        <v>1600</v>
      </c>
      <c r="I166" s="10"/>
      <c r="J166" s="10">
        <v>1410.3333333333328</v>
      </c>
      <c r="K166" s="10">
        <f t="shared" si="22"/>
        <v>53.333333333333336</v>
      </c>
      <c r="L166" s="10"/>
      <c r="M166" s="10">
        <f t="shared" si="20"/>
        <v>1463.6666666666661</v>
      </c>
      <c r="N166" s="10"/>
      <c r="O166" s="10">
        <f t="shared" si="21"/>
        <v>136.33333333333394</v>
      </c>
      <c r="P166" s="10"/>
      <c r="Q166" s="10"/>
    </row>
    <row r="167" spans="1:17" x14ac:dyDescent="0.25">
      <c r="A167" t="s">
        <v>115</v>
      </c>
      <c r="B167" s="9">
        <v>34151</v>
      </c>
      <c r="C167">
        <v>30</v>
      </c>
      <c r="E167" s="10">
        <v>2937</v>
      </c>
      <c r="F167" s="10"/>
      <c r="G167" s="10"/>
      <c r="H167" s="10">
        <f t="shared" si="19"/>
        <v>2937</v>
      </c>
      <c r="I167" s="10"/>
      <c r="J167" s="10">
        <v>2491.3000000000006</v>
      </c>
      <c r="K167" s="10">
        <f t="shared" si="22"/>
        <v>97.9</v>
      </c>
      <c r="L167" s="10"/>
      <c r="M167" s="10">
        <f t="shared" si="20"/>
        <v>2589.2000000000007</v>
      </c>
      <c r="N167" s="10"/>
      <c r="O167" s="10">
        <f t="shared" si="21"/>
        <v>347.79999999999927</v>
      </c>
      <c r="P167" s="10"/>
      <c r="Q167" s="10"/>
    </row>
    <row r="168" spans="1:17" x14ac:dyDescent="0.25">
      <c r="A168" t="s">
        <v>115</v>
      </c>
      <c r="B168" s="9">
        <v>34274</v>
      </c>
      <c r="C168">
        <v>30</v>
      </c>
      <c r="E168" s="10">
        <v>16259</v>
      </c>
      <c r="F168" s="10"/>
      <c r="G168" s="10"/>
      <c r="H168" s="10">
        <f t="shared" si="19"/>
        <v>16259</v>
      </c>
      <c r="I168" s="10"/>
      <c r="J168" s="10">
        <v>13755.76666666667</v>
      </c>
      <c r="K168" s="10">
        <f t="shared" si="22"/>
        <v>541.9666666666667</v>
      </c>
      <c r="L168" s="10"/>
      <c r="M168" s="10">
        <f t="shared" si="20"/>
        <v>14297.733333333337</v>
      </c>
      <c r="N168" s="10"/>
      <c r="O168" s="10">
        <f t="shared" si="21"/>
        <v>1961.2666666666628</v>
      </c>
      <c r="P168" s="10"/>
      <c r="Q168" s="10"/>
    </row>
    <row r="169" spans="1:17" x14ac:dyDescent="0.25">
      <c r="A169" t="s">
        <v>115</v>
      </c>
      <c r="B169" s="9">
        <v>34516</v>
      </c>
      <c r="C169">
        <v>30</v>
      </c>
      <c r="E169" s="10">
        <v>8498</v>
      </c>
      <c r="F169" s="10"/>
      <c r="G169" s="10"/>
      <c r="H169" s="10">
        <f t="shared" si="19"/>
        <v>8498</v>
      </c>
      <c r="I169" s="10"/>
      <c r="J169" s="10">
        <v>6938.866666666665</v>
      </c>
      <c r="K169" s="10">
        <f t="shared" si="22"/>
        <v>283.26666666666665</v>
      </c>
      <c r="L169" s="10"/>
      <c r="M169" s="10">
        <f t="shared" si="20"/>
        <v>7222.1333333333314</v>
      </c>
      <c r="N169" s="10"/>
      <c r="O169" s="10">
        <f t="shared" si="21"/>
        <v>1275.8666666666686</v>
      </c>
      <c r="P169" s="10"/>
      <c r="Q169" s="10"/>
    </row>
    <row r="170" spans="1:17" x14ac:dyDescent="0.25">
      <c r="A170" t="s">
        <v>115</v>
      </c>
      <c r="B170" s="9">
        <v>34881</v>
      </c>
      <c r="C170">
        <v>30</v>
      </c>
      <c r="E170" s="10">
        <v>16248</v>
      </c>
      <c r="F170" s="10"/>
      <c r="G170" s="10"/>
      <c r="H170" s="10">
        <f t="shared" si="19"/>
        <v>16248</v>
      </c>
      <c r="I170" s="10"/>
      <c r="J170" s="10">
        <v>12731.200000000003</v>
      </c>
      <c r="K170" s="10">
        <f t="shared" si="22"/>
        <v>541.6</v>
      </c>
      <c r="L170" s="10"/>
      <c r="M170" s="10">
        <f t="shared" si="20"/>
        <v>13272.800000000003</v>
      </c>
      <c r="N170" s="10"/>
      <c r="O170" s="10">
        <f t="shared" si="21"/>
        <v>2975.1999999999971</v>
      </c>
      <c r="P170" s="10"/>
      <c r="Q170" s="10"/>
    </row>
    <row r="171" spans="1:17" x14ac:dyDescent="0.25">
      <c r="A171" t="s">
        <v>115</v>
      </c>
      <c r="B171" s="9">
        <v>35247</v>
      </c>
      <c r="C171">
        <v>30</v>
      </c>
      <c r="E171" s="10">
        <v>18177</v>
      </c>
      <c r="F171" s="10"/>
      <c r="G171" s="10"/>
      <c r="H171" s="10">
        <f t="shared" si="19"/>
        <v>18177</v>
      </c>
      <c r="I171" s="10"/>
      <c r="J171" s="10">
        <v>13634.299999999997</v>
      </c>
      <c r="K171" s="10">
        <f t="shared" si="22"/>
        <v>605.9</v>
      </c>
      <c r="L171" s="10"/>
      <c r="M171" s="10">
        <f t="shared" si="20"/>
        <v>14240.199999999997</v>
      </c>
      <c r="N171" s="10"/>
      <c r="O171" s="10">
        <f t="shared" si="21"/>
        <v>3936.8000000000029</v>
      </c>
      <c r="P171" s="10"/>
      <c r="Q171" s="10"/>
    </row>
    <row r="172" spans="1:17" x14ac:dyDescent="0.25">
      <c r="A172" t="s">
        <v>115</v>
      </c>
      <c r="B172" s="9">
        <v>35612</v>
      </c>
      <c r="C172">
        <v>30</v>
      </c>
      <c r="E172" s="10">
        <v>29636</v>
      </c>
      <c r="F172" s="10"/>
      <c r="G172" s="10"/>
      <c r="H172" s="10">
        <f t="shared" si="19"/>
        <v>29636</v>
      </c>
      <c r="I172" s="10"/>
      <c r="J172" s="10">
        <v>21297.066666666658</v>
      </c>
      <c r="K172" s="10">
        <f t="shared" si="22"/>
        <v>987.86666666666667</v>
      </c>
      <c r="L172" s="10"/>
      <c r="M172" s="10">
        <f t="shared" si="20"/>
        <v>22284.933333333323</v>
      </c>
      <c r="N172" s="10"/>
      <c r="O172" s="10">
        <f t="shared" si="21"/>
        <v>7351.0666666666766</v>
      </c>
      <c r="P172" s="10"/>
      <c r="Q172" s="10"/>
    </row>
    <row r="173" spans="1:17" x14ac:dyDescent="0.25">
      <c r="A173" t="s">
        <v>115</v>
      </c>
      <c r="B173" s="9">
        <v>35977</v>
      </c>
      <c r="C173">
        <v>30</v>
      </c>
      <c r="E173" s="10">
        <v>28340</v>
      </c>
      <c r="F173" s="10"/>
      <c r="G173" s="10"/>
      <c r="H173" s="10">
        <f t="shared" si="19"/>
        <v>28340</v>
      </c>
      <c r="I173" s="10"/>
      <c r="J173" s="10">
        <v>18894.666666666668</v>
      </c>
      <c r="K173" s="10">
        <f t="shared" si="22"/>
        <v>944.66666666666663</v>
      </c>
      <c r="L173" s="10"/>
      <c r="M173" s="10">
        <f t="shared" si="20"/>
        <v>19839.333333333336</v>
      </c>
      <c r="N173" s="10"/>
      <c r="O173" s="10">
        <f t="shared" si="21"/>
        <v>8500.6666666666642</v>
      </c>
      <c r="P173" s="10"/>
      <c r="Q173" s="10"/>
    </row>
    <row r="174" spans="1:17" x14ac:dyDescent="0.25">
      <c r="A174" t="s">
        <v>115</v>
      </c>
      <c r="B174" s="9">
        <v>36342</v>
      </c>
      <c r="C174">
        <v>30</v>
      </c>
      <c r="E174" s="10">
        <v>28588</v>
      </c>
      <c r="F174" s="10"/>
      <c r="G174" s="10"/>
      <c r="H174" s="10">
        <f t="shared" si="19"/>
        <v>28588</v>
      </c>
      <c r="I174" s="10"/>
      <c r="J174" s="10">
        <v>18581.533333333333</v>
      </c>
      <c r="K174" s="10">
        <f t="shared" si="22"/>
        <v>952.93333333333328</v>
      </c>
      <c r="L174" s="10"/>
      <c r="M174" s="10">
        <f t="shared" si="20"/>
        <v>19534.466666666667</v>
      </c>
      <c r="N174" s="10"/>
      <c r="O174" s="10">
        <f t="shared" si="21"/>
        <v>9053.5333333333328</v>
      </c>
      <c r="P174" s="10"/>
      <c r="Q174" s="10"/>
    </row>
    <row r="175" spans="1:17" x14ac:dyDescent="0.25">
      <c r="A175" t="s">
        <v>115</v>
      </c>
      <c r="B175" s="9">
        <v>36708</v>
      </c>
      <c r="C175">
        <v>30</v>
      </c>
      <c r="E175" s="10">
        <v>13463</v>
      </c>
      <c r="F175" s="10"/>
      <c r="G175" s="10"/>
      <c r="H175" s="10">
        <f t="shared" si="19"/>
        <v>13463</v>
      </c>
      <c r="I175" s="10"/>
      <c r="J175" s="10">
        <v>8303.366666666665</v>
      </c>
      <c r="K175" s="10">
        <f t="shared" si="22"/>
        <v>448.76666666666665</v>
      </c>
      <c r="L175" s="10"/>
      <c r="M175" s="10">
        <f t="shared" si="20"/>
        <v>8752.1333333333314</v>
      </c>
      <c r="N175" s="10"/>
      <c r="O175" s="10">
        <f t="shared" si="21"/>
        <v>4710.8666666666686</v>
      </c>
      <c r="P175" s="10"/>
      <c r="Q175" s="10"/>
    </row>
    <row r="176" spans="1:17" x14ac:dyDescent="0.25">
      <c r="A176" t="s">
        <v>115</v>
      </c>
      <c r="B176" s="9">
        <v>37073</v>
      </c>
      <c r="C176">
        <v>30</v>
      </c>
      <c r="E176" s="10">
        <v>5795</v>
      </c>
      <c r="F176" s="10"/>
      <c r="G176" s="10"/>
      <c r="H176" s="10">
        <f t="shared" si="19"/>
        <v>5795</v>
      </c>
      <c r="I176" s="10"/>
      <c r="J176" s="10">
        <v>3380.1666666666656</v>
      </c>
      <c r="K176" s="10">
        <f t="shared" si="22"/>
        <v>193.16666666666666</v>
      </c>
      <c r="L176" s="10"/>
      <c r="M176" s="10">
        <f t="shared" si="20"/>
        <v>3573.3333333333321</v>
      </c>
      <c r="N176" s="10"/>
      <c r="O176" s="10">
        <f t="shared" si="21"/>
        <v>2221.6666666666679</v>
      </c>
      <c r="P176" s="10"/>
      <c r="Q176" s="10"/>
    </row>
    <row r="177" spans="1:17" x14ac:dyDescent="0.25">
      <c r="A177" t="s">
        <v>115</v>
      </c>
      <c r="B177" s="9">
        <v>37438</v>
      </c>
      <c r="C177">
        <v>30</v>
      </c>
      <c r="E177" s="10">
        <v>6455</v>
      </c>
      <c r="F177" s="10"/>
      <c r="G177" s="10"/>
      <c r="H177" s="10">
        <f t="shared" si="19"/>
        <v>6455</v>
      </c>
      <c r="I177" s="10"/>
      <c r="J177" s="10">
        <v>3550.1666666666656</v>
      </c>
      <c r="K177" s="10">
        <f t="shared" si="22"/>
        <v>215.16666666666666</v>
      </c>
      <c r="L177" s="10"/>
      <c r="M177" s="10">
        <f t="shared" si="20"/>
        <v>3765.3333333333321</v>
      </c>
      <c r="N177" s="10"/>
      <c r="O177" s="10">
        <f t="shared" si="21"/>
        <v>2689.6666666666679</v>
      </c>
      <c r="P177" s="10"/>
      <c r="Q177" s="10"/>
    </row>
    <row r="178" spans="1:17" x14ac:dyDescent="0.25">
      <c r="A178" t="s">
        <v>115</v>
      </c>
      <c r="B178" s="9">
        <v>37803</v>
      </c>
      <c r="C178">
        <v>30</v>
      </c>
      <c r="E178" s="10">
        <v>4841</v>
      </c>
      <c r="F178" s="10"/>
      <c r="G178" s="10"/>
      <c r="H178" s="10">
        <f t="shared" si="19"/>
        <v>4841</v>
      </c>
      <c r="I178" s="10"/>
      <c r="J178" s="10">
        <v>2500.5666666666675</v>
      </c>
      <c r="K178" s="10">
        <f t="shared" si="22"/>
        <v>161.36666666666667</v>
      </c>
      <c r="L178" s="10"/>
      <c r="M178" s="10">
        <f t="shared" si="20"/>
        <v>2661.9333333333343</v>
      </c>
      <c r="N178" s="10"/>
      <c r="O178" s="10">
        <f t="shared" si="21"/>
        <v>2179.0666666666657</v>
      </c>
      <c r="P178" s="10"/>
      <c r="Q178" s="10"/>
    </row>
    <row r="179" spans="1:17" x14ac:dyDescent="0.25">
      <c r="A179" t="s">
        <v>115</v>
      </c>
      <c r="B179" s="9">
        <v>38169</v>
      </c>
      <c r="C179">
        <v>30</v>
      </c>
      <c r="E179" s="10">
        <v>3814</v>
      </c>
      <c r="F179" s="10"/>
      <c r="G179" s="10"/>
      <c r="H179" s="10">
        <f t="shared" si="19"/>
        <v>3814</v>
      </c>
      <c r="I179" s="10"/>
      <c r="J179" s="10">
        <v>1842.9333333333341</v>
      </c>
      <c r="K179" s="10">
        <f t="shared" si="22"/>
        <v>127.13333333333334</v>
      </c>
      <c r="L179" s="10"/>
      <c r="M179" s="10">
        <f t="shared" si="20"/>
        <v>1970.0666666666675</v>
      </c>
      <c r="N179" s="10"/>
      <c r="O179" s="10">
        <f t="shared" si="21"/>
        <v>1843.9333333333325</v>
      </c>
      <c r="P179" s="10"/>
      <c r="Q179" s="10"/>
    </row>
    <row r="180" spans="1:17" x14ac:dyDescent="0.25">
      <c r="A180" t="s">
        <v>115</v>
      </c>
      <c r="B180" s="9">
        <v>38534</v>
      </c>
      <c r="C180">
        <v>30</v>
      </c>
      <c r="E180" s="10">
        <v>3741</v>
      </c>
      <c r="F180" s="10"/>
      <c r="G180" s="10"/>
      <c r="H180" s="10">
        <f t="shared" si="19"/>
        <v>3741</v>
      </c>
      <c r="I180" s="10"/>
      <c r="J180" s="10">
        <v>1682.9000000000003</v>
      </c>
      <c r="K180" s="10">
        <f t="shared" si="22"/>
        <v>124.7</v>
      </c>
      <c r="L180" s="10"/>
      <c r="M180" s="10">
        <f t="shared" si="20"/>
        <v>1807.6000000000004</v>
      </c>
      <c r="N180" s="10"/>
      <c r="O180" s="10">
        <f t="shared" si="21"/>
        <v>1933.3999999999996</v>
      </c>
      <c r="P180" s="10"/>
      <c r="Q180" s="10"/>
    </row>
    <row r="181" spans="1:17" x14ac:dyDescent="0.25">
      <c r="A181" t="s">
        <v>115</v>
      </c>
      <c r="B181" s="9">
        <v>38899</v>
      </c>
      <c r="C181">
        <v>30</v>
      </c>
      <c r="E181" s="10">
        <v>2807</v>
      </c>
      <c r="F181" s="10"/>
      <c r="G181" s="10"/>
      <c r="H181" s="10">
        <f t="shared" si="19"/>
        <v>2807</v>
      </c>
      <c r="I181" s="10"/>
      <c r="J181" s="10">
        <v>1169.9666666666662</v>
      </c>
      <c r="K181" s="10">
        <f t="shared" si="22"/>
        <v>93.566666666666663</v>
      </c>
      <c r="L181" s="10"/>
      <c r="M181" s="10">
        <f t="shared" si="20"/>
        <v>1263.5333333333328</v>
      </c>
      <c r="N181" s="10"/>
      <c r="O181" s="10">
        <f t="shared" si="21"/>
        <v>1543.4666666666672</v>
      </c>
      <c r="P181" s="10"/>
      <c r="Q181" s="10"/>
    </row>
    <row r="182" spans="1:17" x14ac:dyDescent="0.25">
      <c r="A182" t="s">
        <v>115</v>
      </c>
      <c r="B182" s="9">
        <v>39264</v>
      </c>
      <c r="C182">
        <v>30</v>
      </c>
      <c r="E182" s="10">
        <v>2667</v>
      </c>
      <c r="F182" s="10"/>
      <c r="G182" s="10"/>
      <c r="H182" s="10">
        <f t="shared" si="19"/>
        <v>2667</v>
      </c>
      <c r="I182" s="10"/>
      <c r="J182" s="10">
        <v>1022.2999999999998</v>
      </c>
      <c r="K182" s="10">
        <f t="shared" si="22"/>
        <v>88.9</v>
      </c>
      <c r="L182" s="10"/>
      <c r="M182" s="10">
        <f>SUM(J182:K182)</f>
        <v>1111.1999999999998</v>
      </c>
      <c r="N182" s="10"/>
      <c r="O182" s="10">
        <f>H182-M182</f>
        <v>1555.8000000000002</v>
      </c>
      <c r="P182" s="10"/>
      <c r="Q182" s="10"/>
    </row>
    <row r="183" spans="1:17" x14ac:dyDescent="0.25">
      <c r="A183" t="s">
        <v>116</v>
      </c>
      <c r="B183" s="9">
        <v>39447</v>
      </c>
      <c r="C183">
        <v>30</v>
      </c>
      <c r="E183" s="10">
        <v>167</v>
      </c>
      <c r="F183" s="10"/>
      <c r="G183" s="10"/>
      <c r="H183" s="10">
        <f t="shared" si="19"/>
        <v>167</v>
      </c>
      <c r="I183" s="10"/>
      <c r="J183" s="10">
        <v>61.966666666666654</v>
      </c>
      <c r="K183" s="10">
        <f t="shared" si="22"/>
        <v>5.5666666666666664</v>
      </c>
      <c r="L183" s="10"/>
      <c r="M183" s="10">
        <f>SUM(J183:K183)</f>
        <v>67.533333333333317</v>
      </c>
      <c r="N183" s="10"/>
      <c r="O183" s="10">
        <f>H183-M183</f>
        <v>99.466666666666683</v>
      </c>
      <c r="P183" s="10"/>
      <c r="Q183" s="10"/>
    </row>
    <row r="184" spans="1:17" x14ac:dyDescent="0.25">
      <c r="A184" t="s">
        <v>115</v>
      </c>
      <c r="B184" s="9">
        <v>39630</v>
      </c>
      <c r="C184">
        <v>30</v>
      </c>
      <c r="E184" s="10">
        <v>3131</v>
      </c>
      <c r="F184" s="10"/>
      <c r="G184" s="10"/>
      <c r="H184" s="10">
        <f t="shared" si="19"/>
        <v>3131</v>
      </c>
      <c r="I184" s="10"/>
      <c r="J184" s="10">
        <v>1147.5666666666666</v>
      </c>
      <c r="K184" s="10">
        <f t="shared" si="22"/>
        <v>104.36666666666666</v>
      </c>
      <c r="L184" s="10"/>
      <c r="M184" s="10">
        <f>SUM(J184:K184)</f>
        <v>1251.9333333333332</v>
      </c>
      <c r="N184" s="10"/>
      <c r="O184" s="10">
        <f t="shared" si="21"/>
        <v>1879.0666666666668</v>
      </c>
      <c r="P184" s="10"/>
      <c r="Q184" s="10"/>
    </row>
    <row r="185" spans="1:17" x14ac:dyDescent="0.25">
      <c r="A185" t="s">
        <v>115</v>
      </c>
      <c r="B185" s="9">
        <v>39995</v>
      </c>
      <c r="C185">
        <v>30</v>
      </c>
      <c r="E185" s="10">
        <v>740</v>
      </c>
      <c r="F185" s="10" t="s">
        <v>1</v>
      </c>
      <c r="G185" s="10"/>
      <c r="H185" s="10">
        <f t="shared" si="19"/>
        <v>740</v>
      </c>
      <c r="I185" s="10"/>
      <c r="J185" s="10">
        <v>234.66666666666663</v>
      </c>
      <c r="K185" s="18">
        <f t="shared" si="22"/>
        <v>24.666666666666668</v>
      </c>
      <c r="L185" s="10"/>
      <c r="M185" s="10">
        <f t="shared" si="20"/>
        <v>259.33333333333331</v>
      </c>
      <c r="N185" s="10"/>
      <c r="O185" s="10">
        <f t="shared" si="21"/>
        <v>480.66666666666669</v>
      </c>
      <c r="P185" s="10"/>
      <c r="Q185" s="10"/>
    </row>
    <row r="186" spans="1:17" x14ac:dyDescent="0.25">
      <c r="A186" t="s">
        <v>115</v>
      </c>
      <c r="B186" s="9">
        <v>40360</v>
      </c>
      <c r="C186">
        <v>30</v>
      </c>
      <c r="E186" s="10">
        <v>1475</v>
      </c>
      <c r="G186" s="10"/>
      <c r="H186" s="10">
        <f t="shared" si="19"/>
        <v>1475</v>
      </c>
      <c r="I186" s="10"/>
      <c r="J186" s="10">
        <v>418.16666666666669</v>
      </c>
      <c r="K186" s="18">
        <f t="shared" si="22"/>
        <v>49.166666666666664</v>
      </c>
      <c r="L186" s="10"/>
      <c r="M186" s="10">
        <f t="shared" si="20"/>
        <v>467.33333333333337</v>
      </c>
      <c r="N186" s="10"/>
      <c r="O186" s="10">
        <f t="shared" si="21"/>
        <v>1007.6666666666666</v>
      </c>
      <c r="P186" s="10"/>
      <c r="Q186" s="10"/>
    </row>
    <row r="187" spans="1:17" x14ac:dyDescent="0.25">
      <c r="A187" t="s">
        <v>115</v>
      </c>
      <c r="B187" s="9">
        <v>40725</v>
      </c>
      <c r="C187">
        <v>30</v>
      </c>
      <c r="E187" s="10">
        <v>2262</v>
      </c>
      <c r="F187" t="s">
        <v>1</v>
      </c>
      <c r="G187" s="10"/>
      <c r="H187" s="10">
        <f t="shared" si="19"/>
        <v>2262</v>
      </c>
      <c r="I187" s="10"/>
      <c r="J187" s="10">
        <v>565.79999999999995</v>
      </c>
      <c r="K187" s="18">
        <f t="shared" si="22"/>
        <v>75.400000000000006</v>
      </c>
      <c r="L187" s="10"/>
      <c r="M187" s="10">
        <f t="shared" si="20"/>
        <v>641.19999999999993</v>
      </c>
      <c r="N187" s="10"/>
      <c r="O187" s="10">
        <f t="shared" si="21"/>
        <v>1620.8000000000002</v>
      </c>
      <c r="P187" s="10"/>
      <c r="Q187" s="10"/>
    </row>
    <row r="188" spans="1:17" x14ac:dyDescent="0.25">
      <c r="A188" t="s">
        <v>115</v>
      </c>
      <c r="B188" s="9">
        <v>41091</v>
      </c>
      <c r="C188">
        <v>30</v>
      </c>
      <c r="E188" s="10">
        <v>2123</v>
      </c>
      <c r="G188" s="10"/>
      <c r="H188" s="10">
        <f t="shared" si="19"/>
        <v>2123</v>
      </c>
      <c r="I188" s="10"/>
      <c r="J188" s="10">
        <v>459.98333333333329</v>
      </c>
      <c r="K188" s="18">
        <f t="shared" si="22"/>
        <v>70.766666666666666</v>
      </c>
      <c r="L188" s="10"/>
      <c r="M188" s="10">
        <f t="shared" si="20"/>
        <v>530.75</v>
      </c>
      <c r="N188" s="10"/>
      <c r="O188" s="10">
        <f t="shared" si="21"/>
        <v>1592.25</v>
      </c>
      <c r="P188" s="10"/>
      <c r="Q188" s="10"/>
    </row>
    <row r="189" spans="1:17" x14ac:dyDescent="0.25">
      <c r="A189" s="3" t="s">
        <v>115</v>
      </c>
      <c r="B189" s="9">
        <v>41456</v>
      </c>
      <c r="C189">
        <v>30</v>
      </c>
      <c r="E189" s="10">
        <v>3480</v>
      </c>
      <c r="F189" s="10"/>
      <c r="G189" s="10"/>
      <c r="H189" s="10">
        <f t="shared" si="19"/>
        <v>3480</v>
      </c>
      <c r="I189" s="10"/>
      <c r="J189" s="10">
        <v>638</v>
      </c>
      <c r="K189" s="18">
        <f t="shared" si="22"/>
        <v>116</v>
      </c>
      <c r="L189" s="10"/>
      <c r="M189" s="10">
        <f t="shared" si="20"/>
        <v>754</v>
      </c>
      <c r="N189" s="10"/>
      <c r="O189" s="10">
        <f t="shared" si="21"/>
        <v>2726</v>
      </c>
      <c r="P189" s="10"/>
      <c r="Q189" s="10"/>
    </row>
    <row r="190" spans="1:17" x14ac:dyDescent="0.25">
      <c r="A190" s="3" t="s">
        <v>115</v>
      </c>
      <c r="B190" s="9">
        <v>41821</v>
      </c>
      <c r="C190">
        <v>30</v>
      </c>
      <c r="E190" s="10">
        <v>3770</v>
      </c>
      <c r="G190" s="10"/>
      <c r="H190" s="10">
        <f t="shared" si="19"/>
        <v>3770</v>
      </c>
      <c r="I190" s="10"/>
      <c r="J190" s="10">
        <v>534.08333333333337</v>
      </c>
      <c r="K190" s="18">
        <f t="shared" si="22"/>
        <v>125.66666666666667</v>
      </c>
      <c r="L190" s="10"/>
      <c r="M190" s="10">
        <f t="shared" si="20"/>
        <v>659.75</v>
      </c>
      <c r="N190" s="10"/>
      <c r="O190" s="10">
        <f t="shared" si="21"/>
        <v>3110.25</v>
      </c>
      <c r="P190" s="10"/>
      <c r="Q190" s="10"/>
    </row>
    <row r="191" spans="1:17" x14ac:dyDescent="0.25">
      <c r="A191" s="3" t="s">
        <v>115</v>
      </c>
      <c r="B191" s="9">
        <v>42186</v>
      </c>
      <c r="C191">
        <v>30</v>
      </c>
      <c r="E191" s="10">
        <v>3190</v>
      </c>
      <c r="G191" s="10"/>
      <c r="H191" s="10">
        <f t="shared" si="19"/>
        <v>3190</v>
      </c>
      <c r="I191" s="10"/>
      <c r="J191" s="10">
        <v>372.16666666666663</v>
      </c>
      <c r="K191" s="19">
        <f t="shared" si="22"/>
        <v>106.33333333333333</v>
      </c>
      <c r="L191" s="10"/>
      <c r="M191" s="10">
        <f t="shared" si="20"/>
        <v>478.49999999999994</v>
      </c>
      <c r="N191" s="10"/>
      <c r="O191" s="10">
        <f t="shared" si="21"/>
        <v>2711.5</v>
      </c>
      <c r="P191" s="10"/>
      <c r="Q191" s="10"/>
    </row>
    <row r="192" spans="1:17" x14ac:dyDescent="0.25">
      <c r="A192" s="3" t="s">
        <v>117</v>
      </c>
      <c r="B192" s="9">
        <v>42278</v>
      </c>
      <c r="C192">
        <v>30</v>
      </c>
      <c r="E192" s="10">
        <v>540</v>
      </c>
      <c r="G192" s="10"/>
      <c r="H192" s="10">
        <f t="shared" si="19"/>
        <v>540</v>
      </c>
      <c r="I192" s="10"/>
      <c r="J192" s="10">
        <v>58.5</v>
      </c>
      <c r="K192" s="19">
        <f t="shared" si="22"/>
        <v>18</v>
      </c>
      <c r="L192" s="10"/>
      <c r="M192" s="10">
        <f t="shared" si="20"/>
        <v>76.5</v>
      </c>
      <c r="N192" s="10"/>
      <c r="O192" s="10">
        <f t="shared" si="21"/>
        <v>463.5</v>
      </c>
      <c r="P192" s="10"/>
      <c r="Q192" s="10"/>
    </row>
    <row r="193" spans="1:17" x14ac:dyDescent="0.25">
      <c r="A193" s="3" t="s">
        <v>115</v>
      </c>
      <c r="B193" s="9">
        <v>42552</v>
      </c>
      <c r="C193">
        <v>30</v>
      </c>
      <c r="E193" s="10">
        <v>5800</v>
      </c>
      <c r="F193" s="10" t="s">
        <v>1</v>
      </c>
      <c r="G193" s="10"/>
      <c r="H193" s="10">
        <f t="shared" si="19"/>
        <v>5800</v>
      </c>
      <c r="I193" s="10"/>
      <c r="J193" s="10">
        <v>435</v>
      </c>
      <c r="K193" s="19">
        <f t="shared" si="22"/>
        <v>193.33333333333334</v>
      </c>
      <c r="L193" s="10"/>
      <c r="M193" s="10">
        <f t="shared" si="20"/>
        <v>628.33333333333337</v>
      </c>
      <c r="N193" s="10"/>
      <c r="O193" s="10">
        <f t="shared" si="21"/>
        <v>5171.666666666667</v>
      </c>
      <c r="P193" s="10"/>
      <c r="Q193" s="10"/>
    </row>
    <row r="194" spans="1:17" x14ac:dyDescent="0.25">
      <c r="A194" s="3" t="s">
        <v>115</v>
      </c>
      <c r="B194" s="9">
        <v>42917</v>
      </c>
      <c r="C194">
        <v>30</v>
      </c>
      <c r="E194" s="10">
        <v>2160</v>
      </c>
      <c r="F194" s="17" t="s">
        <v>1</v>
      </c>
      <c r="G194" s="10"/>
      <c r="H194" s="10">
        <f t="shared" si="19"/>
        <v>2160</v>
      </c>
      <c r="I194" s="10"/>
      <c r="J194" s="10">
        <v>108</v>
      </c>
      <c r="K194" s="19">
        <f t="shared" si="22"/>
        <v>72</v>
      </c>
      <c r="L194" s="10"/>
      <c r="M194" s="10">
        <f>SUM(J194:K194)</f>
        <v>180</v>
      </c>
      <c r="N194" s="10"/>
      <c r="O194" s="10">
        <f>H194-M194</f>
        <v>1980</v>
      </c>
      <c r="P194" s="10"/>
      <c r="Q194" s="10"/>
    </row>
    <row r="195" spans="1:17" x14ac:dyDescent="0.25">
      <c r="A195" s="3" t="s">
        <v>118</v>
      </c>
      <c r="B195" s="9">
        <v>42917</v>
      </c>
      <c r="C195">
        <v>30</v>
      </c>
      <c r="E195" s="10">
        <v>20606</v>
      </c>
      <c r="F195" s="17" t="s">
        <v>1</v>
      </c>
      <c r="G195" s="10"/>
      <c r="H195" s="10">
        <f t="shared" si="19"/>
        <v>20606</v>
      </c>
      <c r="I195" s="10"/>
      <c r="J195" s="10">
        <v>1030.3</v>
      </c>
      <c r="K195" s="19">
        <f t="shared" si="22"/>
        <v>686.86666666666667</v>
      </c>
      <c r="L195" s="10"/>
      <c r="M195" s="10">
        <f>SUM(J195:K195)</f>
        <v>1717.1666666666665</v>
      </c>
      <c r="N195" s="10"/>
      <c r="O195" s="10">
        <f>H195-M195</f>
        <v>18888.833333333332</v>
      </c>
      <c r="P195" s="10"/>
      <c r="Q195" s="10"/>
    </row>
    <row r="196" spans="1:17" x14ac:dyDescent="0.25">
      <c r="A196" s="3" t="s">
        <v>115</v>
      </c>
      <c r="B196" s="9">
        <v>43282</v>
      </c>
      <c r="C196">
        <v>30</v>
      </c>
      <c r="E196" s="10">
        <v>3600</v>
      </c>
      <c r="F196" s="10" t="s">
        <v>1</v>
      </c>
      <c r="G196" s="10"/>
      <c r="H196" s="10">
        <f t="shared" si="19"/>
        <v>3600</v>
      </c>
      <c r="I196" s="10"/>
      <c r="J196" s="10">
        <v>120</v>
      </c>
      <c r="K196" s="19">
        <f t="shared" si="22"/>
        <v>120</v>
      </c>
      <c r="L196" s="10"/>
      <c r="M196" s="10">
        <f>SUM(J196:K196)</f>
        <v>240</v>
      </c>
      <c r="N196" s="10"/>
      <c r="O196" s="10">
        <f>H196-M196</f>
        <v>3360</v>
      </c>
      <c r="P196" s="10"/>
      <c r="Q196" s="10"/>
    </row>
    <row r="197" spans="1:17" x14ac:dyDescent="0.25">
      <c r="A197" s="3" t="s">
        <v>115</v>
      </c>
      <c r="B197" s="9">
        <v>43282</v>
      </c>
      <c r="C197">
        <v>30</v>
      </c>
      <c r="E197" s="10">
        <v>15302</v>
      </c>
      <c r="F197" s="10"/>
      <c r="G197" s="10"/>
      <c r="H197" s="10">
        <f t="shared" si="19"/>
        <v>15302</v>
      </c>
      <c r="I197" s="10"/>
      <c r="J197" s="10">
        <v>510</v>
      </c>
      <c r="K197" s="19">
        <f t="shared" si="22"/>
        <v>510.06666666666666</v>
      </c>
      <c r="L197" s="10"/>
      <c r="M197" s="10">
        <f>SUM(J197:K197)</f>
        <v>1020.0666666666666</v>
      </c>
      <c r="N197" s="10"/>
      <c r="O197" s="10">
        <f>H197-M197</f>
        <v>14281.933333333334</v>
      </c>
      <c r="P197" s="10"/>
      <c r="Q197" s="10"/>
    </row>
    <row r="198" spans="1:17" x14ac:dyDescent="0.25">
      <c r="A198" s="3" t="s">
        <v>118</v>
      </c>
      <c r="B198" s="9">
        <v>43647</v>
      </c>
      <c r="C198">
        <v>30</v>
      </c>
      <c r="E198" s="10">
        <v>0</v>
      </c>
      <c r="F198" s="10">
        <v>2400</v>
      </c>
      <c r="G198" s="10"/>
      <c r="H198" s="10">
        <f t="shared" si="19"/>
        <v>2400</v>
      </c>
      <c r="I198" s="10"/>
      <c r="J198" s="17" t="s">
        <v>1</v>
      </c>
      <c r="K198" s="10">
        <v>40</v>
      </c>
      <c r="L198" s="10"/>
      <c r="M198" s="10">
        <f>SUM(J198:K198)</f>
        <v>40</v>
      </c>
      <c r="N198" s="10"/>
      <c r="O198" s="10">
        <f>H198-M198</f>
        <v>2360</v>
      </c>
      <c r="P198" s="10"/>
      <c r="Q198" s="10"/>
    </row>
    <row r="199" spans="1:17" s="1" customFormat="1" ht="13.5" thickBot="1" x14ac:dyDescent="0.25">
      <c r="A199" s="1" t="s">
        <v>119</v>
      </c>
      <c r="B199" s="13"/>
      <c r="E199" s="14">
        <f>SUM(E161:E198)</f>
        <v>301753</v>
      </c>
      <c r="F199" s="14">
        <f>SUM(F161:F198)</f>
        <v>2400</v>
      </c>
      <c r="G199" s="14">
        <f>SUM(G161:G198)</f>
        <v>0</v>
      </c>
      <c r="H199" s="14">
        <f>SUM(H161:H198)</f>
        <v>304153</v>
      </c>
      <c r="I199" s="15" t="s">
        <v>1</v>
      </c>
      <c r="J199" s="14">
        <f>SUM(J161:J198)</f>
        <v>178000.83333333328</v>
      </c>
      <c r="K199" s="14">
        <f>SUM(K161:K198)</f>
        <v>10098.116666666669</v>
      </c>
      <c r="L199" s="14">
        <f>SUM(L161:L198)</f>
        <v>0</v>
      </c>
      <c r="M199" s="14">
        <f>SUM(M161:M198)</f>
        <v>188098.95000000007</v>
      </c>
      <c r="N199" s="15"/>
      <c r="O199" s="14">
        <f>SUM(O161:O198)</f>
        <v>116054.05000000003</v>
      </c>
      <c r="P199" s="15"/>
      <c r="Q199" s="15"/>
    </row>
    <row r="200" spans="1:17" ht="15.75" thickTop="1" x14ac:dyDescent="0.25">
      <c r="B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x14ac:dyDescent="0.25">
      <c r="B201" s="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x14ac:dyDescent="0.25">
      <c r="A202" s="11" t="s">
        <v>120</v>
      </c>
      <c r="B202" s="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x14ac:dyDescent="0.25">
      <c r="A203" t="s">
        <v>121</v>
      </c>
      <c r="B203" s="9">
        <v>35947</v>
      </c>
      <c r="C203">
        <v>5</v>
      </c>
      <c r="E203" s="10">
        <v>22885</v>
      </c>
      <c r="F203" s="10"/>
      <c r="G203" s="10"/>
      <c r="H203" s="10">
        <f t="shared" ref="H203:H211" si="23">SUM(E203:G203)</f>
        <v>22885</v>
      </c>
      <c r="I203" s="10"/>
      <c r="J203" s="10">
        <v>22884.667000000001</v>
      </c>
      <c r="K203" s="10"/>
      <c r="L203" s="10"/>
      <c r="M203" s="10">
        <f>SUM(J203:K203)</f>
        <v>22884.667000000001</v>
      </c>
      <c r="N203" s="10" t="s">
        <v>122</v>
      </c>
      <c r="O203" s="10">
        <f t="shared" ref="O203:O208" si="24">H203-M203</f>
        <v>0.33299999999871943</v>
      </c>
      <c r="P203" s="10"/>
      <c r="Q203" s="10"/>
    </row>
    <row r="204" spans="1:17" x14ac:dyDescent="0.25">
      <c r="A204" t="s">
        <v>123</v>
      </c>
      <c r="B204" s="9">
        <v>35947</v>
      </c>
      <c r="C204">
        <v>10</v>
      </c>
      <c r="E204" s="10">
        <v>2250</v>
      </c>
      <c r="F204" s="10"/>
      <c r="G204" s="10" t="s">
        <v>1</v>
      </c>
      <c r="H204" s="10">
        <f t="shared" si="23"/>
        <v>2250</v>
      </c>
      <c r="I204" s="10"/>
      <c r="J204" s="10">
        <v>2250.12</v>
      </c>
      <c r="K204" s="10"/>
      <c r="L204" s="10"/>
      <c r="M204" s="10">
        <f>SUM(J204:L204)</f>
        <v>2250.12</v>
      </c>
      <c r="N204" s="10"/>
      <c r="O204" s="10">
        <f t="shared" si="24"/>
        <v>-0.11999999999989086</v>
      </c>
      <c r="P204" s="10"/>
      <c r="Q204" s="10"/>
    </row>
    <row r="205" spans="1:17" x14ac:dyDescent="0.25">
      <c r="A205" t="s">
        <v>124</v>
      </c>
      <c r="B205" s="9">
        <v>39220</v>
      </c>
      <c r="C205">
        <v>10</v>
      </c>
      <c r="E205" s="10">
        <v>2650</v>
      </c>
      <c r="F205" s="10"/>
      <c r="G205" s="10"/>
      <c r="H205" s="10">
        <f t="shared" si="23"/>
        <v>2650</v>
      </c>
      <c r="I205" s="10"/>
      <c r="J205" s="10">
        <v>2650</v>
      </c>
      <c r="K205" s="17" t="s">
        <v>1</v>
      </c>
      <c r="L205" s="10"/>
      <c r="M205" s="10">
        <f>SUM(J205:K205)</f>
        <v>2650</v>
      </c>
      <c r="N205" s="10"/>
      <c r="O205" s="10">
        <f t="shared" si="24"/>
        <v>0</v>
      </c>
      <c r="P205" s="10"/>
      <c r="Q205" s="10"/>
    </row>
    <row r="206" spans="1:17" x14ac:dyDescent="0.25">
      <c r="A206" t="s">
        <v>125</v>
      </c>
      <c r="B206" s="9">
        <v>39234</v>
      </c>
      <c r="C206">
        <v>5</v>
      </c>
      <c r="E206" s="19">
        <v>19207</v>
      </c>
      <c r="F206" s="19"/>
      <c r="G206" s="19">
        <v>-19207</v>
      </c>
      <c r="H206" s="19">
        <f t="shared" si="23"/>
        <v>0</v>
      </c>
      <c r="I206" s="19"/>
      <c r="J206" s="19">
        <v>19207</v>
      </c>
      <c r="K206" s="19"/>
      <c r="L206" s="19">
        <v>-19207</v>
      </c>
      <c r="M206" s="10">
        <f>SUM(J206:L206)</f>
        <v>0</v>
      </c>
      <c r="N206" s="19"/>
      <c r="O206" s="19">
        <v>0.33299999999871943</v>
      </c>
      <c r="P206" s="19"/>
      <c r="Q206" s="19"/>
    </row>
    <row r="207" spans="1:17" x14ac:dyDescent="0.25">
      <c r="A207" t="s">
        <v>126</v>
      </c>
      <c r="B207" s="9">
        <v>39997</v>
      </c>
      <c r="C207">
        <v>5</v>
      </c>
      <c r="E207" s="10">
        <v>23869</v>
      </c>
      <c r="F207" s="10" t="s">
        <v>1</v>
      </c>
      <c r="G207" s="10"/>
      <c r="H207" s="10">
        <f t="shared" si="23"/>
        <v>23869</v>
      </c>
      <c r="I207" s="10"/>
      <c r="J207" s="10">
        <v>23868.6</v>
      </c>
      <c r="K207" s="10"/>
      <c r="L207" s="10"/>
      <c r="M207" s="10">
        <f>SUM(J207:K207)</f>
        <v>23868.6</v>
      </c>
      <c r="N207" s="10"/>
      <c r="O207" s="10">
        <f t="shared" si="24"/>
        <v>0.40000000000145519</v>
      </c>
      <c r="P207" s="10"/>
      <c r="Q207" s="10"/>
    </row>
    <row r="208" spans="1:17" x14ac:dyDescent="0.25">
      <c r="A208" t="s">
        <v>127</v>
      </c>
      <c r="B208" s="9">
        <v>40773</v>
      </c>
      <c r="C208">
        <v>5</v>
      </c>
      <c r="E208" s="10">
        <v>23388</v>
      </c>
      <c r="F208" s="10" t="s">
        <v>1</v>
      </c>
      <c r="G208" s="10"/>
      <c r="H208" s="10">
        <f t="shared" si="23"/>
        <v>23388</v>
      </c>
      <c r="I208" s="10"/>
      <c r="J208" s="10">
        <v>23387.599999999999</v>
      </c>
      <c r="K208" s="17" t="s">
        <v>1</v>
      </c>
      <c r="L208" s="10"/>
      <c r="M208" s="10">
        <f>SUM(J208:K208)</f>
        <v>23387.599999999999</v>
      </c>
      <c r="N208" s="10"/>
      <c r="O208" s="10">
        <f t="shared" si="24"/>
        <v>0.40000000000145519</v>
      </c>
      <c r="P208" s="10"/>
      <c r="Q208" s="10"/>
    </row>
    <row r="209" spans="1:17" x14ac:dyDescent="0.25">
      <c r="A209" s="3" t="s">
        <v>128</v>
      </c>
      <c r="B209" s="9">
        <v>42389</v>
      </c>
      <c r="C209">
        <v>5</v>
      </c>
      <c r="E209" s="10">
        <v>27204</v>
      </c>
      <c r="F209" s="10" t="s">
        <v>1</v>
      </c>
      <c r="G209" s="10"/>
      <c r="H209" s="10">
        <f t="shared" si="23"/>
        <v>27204</v>
      </c>
      <c r="I209" s="10"/>
      <c r="J209" s="10">
        <v>15887.135999999999</v>
      </c>
      <c r="K209" s="10">
        <f>H209/C209</f>
        <v>5440.8</v>
      </c>
      <c r="L209" s="10"/>
      <c r="M209" s="10">
        <f>SUM(J209:K209)</f>
        <v>21327.935999999998</v>
      </c>
      <c r="N209" s="10"/>
      <c r="O209" s="10">
        <f>H209-M209</f>
        <v>5876.0640000000021</v>
      </c>
      <c r="P209" s="10"/>
      <c r="Q209" s="10"/>
    </row>
    <row r="210" spans="1:17" x14ac:dyDescent="0.25">
      <c r="A210" s="3" t="s">
        <v>129</v>
      </c>
      <c r="B210" s="9">
        <v>43577</v>
      </c>
      <c r="C210">
        <v>5</v>
      </c>
      <c r="E210" s="10"/>
      <c r="F210" s="10">
        <v>29946</v>
      </c>
      <c r="G210" s="10"/>
      <c r="H210" s="10">
        <f t="shared" si="23"/>
        <v>29946</v>
      </c>
      <c r="I210" s="10"/>
      <c r="J210" s="10"/>
      <c r="K210" s="10">
        <v>4492</v>
      </c>
      <c r="L210" s="10"/>
      <c r="M210" s="10">
        <f t="shared" ref="M210:M212" si="25">SUM(J210:K210)</f>
        <v>4492</v>
      </c>
      <c r="N210" s="10"/>
      <c r="O210" s="10">
        <f t="shared" ref="O210:O211" si="26">H210-M210</f>
        <v>25454</v>
      </c>
      <c r="P210" s="10"/>
      <c r="Q210" s="10"/>
    </row>
    <row r="211" spans="1:17" x14ac:dyDescent="0.25">
      <c r="A211" s="3" t="s">
        <v>130</v>
      </c>
      <c r="B211" s="9">
        <v>43762</v>
      </c>
      <c r="C211">
        <v>20</v>
      </c>
      <c r="E211" s="10"/>
      <c r="F211" s="10">
        <v>4524</v>
      </c>
      <c r="G211" s="10"/>
      <c r="H211" s="10">
        <f t="shared" si="23"/>
        <v>4524</v>
      </c>
      <c r="I211" s="10"/>
      <c r="J211" s="10"/>
      <c r="K211" s="10">
        <v>38</v>
      </c>
      <c r="L211" s="10"/>
      <c r="M211" s="10">
        <f t="shared" si="25"/>
        <v>38</v>
      </c>
      <c r="N211" s="10"/>
      <c r="O211" s="10">
        <f t="shared" si="26"/>
        <v>4486</v>
      </c>
      <c r="P211" s="10"/>
      <c r="Q211" s="10"/>
    </row>
    <row r="212" spans="1:17" x14ac:dyDescent="0.25">
      <c r="A212" s="3" t="s">
        <v>40</v>
      </c>
      <c r="B212" s="9"/>
      <c r="E212" s="10"/>
      <c r="F212" s="10"/>
      <c r="G212" s="10"/>
      <c r="H212" s="10"/>
      <c r="I212" s="10"/>
      <c r="J212" s="10">
        <v>-1</v>
      </c>
      <c r="K212" s="10">
        <v>-1</v>
      </c>
      <c r="L212" s="10"/>
      <c r="M212" s="10">
        <f t="shared" si="25"/>
        <v>-2</v>
      </c>
      <c r="N212" s="10"/>
      <c r="O212" s="10">
        <f>H212-M212</f>
        <v>2</v>
      </c>
      <c r="P212" s="10"/>
      <c r="Q212" s="10"/>
    </row>
    <row r="213" spans="1:17" s="1" customFormat="1" ht="13.5" thickBot="1" x14ac:dyDescent="0.25">
      <c r="A213" s="1" t="s">
        <v>131</v>
      </c>
      <c r="B213" s="13"/>
      <c r="E213" s="14">
        <f>SUM(E203:E212)</f>
        <v>121453</v>
      </c>
      <c r="F213" s="14">
        <f>SUM(F203:F212)</f>
        <v>34470</v>
      </c>
      <c r="G213" s="14">
        <f>SUM(G203:G212)</f>
        <v>-19207</v>
      </c>
      <c r="H213" s="14">
        <f>SUM(H203:H212)</f>
        <v>136716</v>
      </c>
      <c r="I213" s="15"/>
      <c r="J213" s="14">
        <f>SUM(J203:J212)</f>
        <v>110134.12299999999</v>
      </c>
      <c r="K213" s="14">
        <f>SUM(K203:K212)</f>
        <v>9969.7999999999993</v>
      </c>
      <c r="L213" s="14">
        <f>SUM(L203:L212)</f>
        <v>-19207</v>
      </c>
      <c r="M213" s="14">
        <f>SUM(M203:M212)</f>
        <v>100896.923</v>
      </c>
      <c r="N213" s="15"/>
      <c r="O213" s="14">
        <f>H213-M213</f>
        <v>35819.077000000005</v>
      </c>
      <c r="P213" s="15"/>
      <c r="Q213" s="15"/>
    </row>
    <row r="214" spans="1:17" ht="15.75" thickTop="1" x14ac:dyDescent="0.25">
      <c r="B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x14ac:dyDescent="0.25">
      <c r="B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x14ac:dyDescent="0.25">
      <c r="A216" s="11" t="s">
        <v>132</v>
      </c>
      <c r="B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x14ac:dyDescent="0.25">
      <c r="A217" t="s">
        <v>133</v>
      </c>
      <c r="B217" s="9"/>
      <c r="C217">
        <v>5</v>
      </c>
      <c r="E217" s="10">
        <v>9700</v>
      </c>
      <c r="F217" s="10"/>
      <c r="G217" s="10"/>
      <c r="H217" s="10">
        <f t="shared" ref="H217:H235" si="27">SUM(E217:G217)</f>
        <v>9700</v>
      </c>
      <c r="I217" s="10"/>
      <c r="J217" s="10">
        <v>9700</v>
      </c>
      <c r="K217" s="10"/>
      <c r="L217" s="10"/>
      <c r="M217" s="10">
        <f t="shared" ref="M217:M235" si="28">SUM(J217:L217)</f>
        <v>9700</v>
      </c>
      <c r="N217" s="10" t="s">
        <v>122</v>
      </c>
      <c r="O217" s="10">
        <f t="shared" ref="O217:O235" si="29">H217-M217</f>
        <v>0</v>
      </c>
      <c r="P217" s="10"/>
      <c r="Q217" s="10"/>
    </row>
    <row r="218" spans="1:17" x14ac:dyDescent="0.25">
      <c r="A218" t="s">
        <v>134</v>
      </c>
      <c r="B218" s="9">
        <v>37256</v>
      </c>
      <c r="C218">
        <v>10</v>
      </c>
      <c r="E218" s="10">
        <v>8531</v>
      </c>
      <c r="F218" s="10"/>
      <c r="G218" s="10"/>
      <c r="H218" s="10">
        <f t="shared" si="27"/>
        <v>8531</v>
      </c>
      <c r="I218" s="10"/>
      <c r="J218" s="10">
        <v>8530.2000000000007</v>
      </c>
      <c r="K218" s="10"/>
      <c r="L218" s="10"/>
      <c r="M218" s="10">
        <f t="shared" si="28"/>
        <v>8530.2000000000007</v>
      </c>
      <c r="N218" s="10"/>
      <c r="O218" s="10">
        <f t="shared" si="29"/>
        <v>0.7999999999992724</v>
      </c>
      <c r="P218" s="10"/>
      <c r="Q218" s="10"/>
    </row>
    <row r="219" spans="1:17" x14ac:dyDescent="0.25">
      <c r="A219" t="s">
        <v>135</v>
      </c>
      <c r="B219" s="9">
        <v>37256</v>
      </c>
      <c r="C219">
        <v>10</v>
      </c>
      <c r="E219" s="10">
        <v>6386</v>
      </c>
      <c r="F219" s="10"/>
      <c r="G219" s="10"/>
      <c r="H219" s="10">
        <f t="shared" si="27"/>
        <v>6386</v>
      </c>
      <c r="I219" s="10"/>
      <c r="J219" s="10">
        <v>6387.2000000000007</v>
      </c>
      <c r="K219" s="10"/>
      <c r="L219" s="10"/>
      <c r="M219" s="10">
        <f t="shared" si="28"/>
        <v>6387.2000000000007</v>
      </c>
      <c r="N219" s="10"/>
      <c r="O219" s="10">
        <f t="shared" si="29"/>
        <v>-1.2000000000007276</v>
      </c>
      <c r="P219" s="10"/>
      <c r="Q219" s="10"/>
    </row>
    <row r="220" spans="1:17" x14ac:dyDescent="0.25">
      <c r="A220" t="s">
        <v>136</v>
      </c>
      <c r="B220" s="9">
        <v>37072</v>
      </c>
      <c r="C220">
        <v>10</v>
      </c>
      <c r="E220" s="10">
        <v>800</v>
      </c>
      <c r="F220" s="10"/>
      <c r="G220" s="10"/>
      <c r="H220" s="10">
        <f t="shared" si="27"/>
        <v>800</v>
      </c>
      <c r="I220" s="10"/>
      <c r="J220" s="10">
        <v>800</v>
      </c>
      <c r="K220" s="18" t="s">
        <v>1</v>
      </c>
      <c r="L220" s="10"/>
      <c r="M220" s="10">
        <f t="shared" si="28"/>
        <v>800</v>
      </c>
      <c r="N220" s="10"/>
      <c r="O220" s="10">
        <f t="shared" si="29"/>
        <v>0</v>
      </c>
      <c r="P220" s="10"/>
      <c r="Q220" s="10"/>
    </row>
    <row r="221" spans="1:17" x14ac:dyDescent="0.25">
      <c r="A221" t="s">
        <v>137</v>
      </c>
      <c r="B221" s="9">
        <v>37926</v>
      </c>
      <c r="C221">
        <v>10</v>
      </c>
      <c r="E221" s="19">
        <v>1995</v>
      </c>
      <c r="F221" s="19"/>
      <c r="G221" s="19"/>
      <c r="H221" s="19">
        <f t="shared" si="27"/>
        <v>1995</v>
      </c>
      <c r="I221" s="19"/>
      <c r="J221" s="19">
        <v>1994.5</v>
      </c>
      <c r="K221" s="19">
        <v>0</v>
      </c>
      <c r="L221" s="19"/>
      <c r="M221" s="19">
        <f t="shared" si="28"/>
        <v>1994.5</v>
      </c>
      <c r="N221" s="19"/>
      <c r="O221" s="19">
        <f t="shared" si="29"/>
        <v>0.5</v>
      </c>
      <c r="P221" s="19"/>
      <c r="Q221" s="19"/>
    </row>
    <row r="222" spans="1:17" x14ac:dyDescent="0.25">
      <c r="A222" t="s">
        <v>138</v>
      </c>
      <c r="B222" s="9">
        <v>37072</v>
      </c>
      <c r="C222">
        <v>10</v>
      </c>
      <c r="E222" s="10">
        <v>48577</v>
      </c>
      <c r="F222" s="10"/>
      <c r="G222" s="10"/>
      <c r="H222" s="10">
        <f t="shared" si="27"/>
        <v>48577</v>
      </c>
      <c r="I222" s="10"/>
      <c r="J222" s="10">
        <v>48577</v>
      </c>
      <c r="K222" s="18">
        <f>+H222-J222</f>
        <v>0</v>
      </c>
      <c r="L222" s="10"/>
      <c r="M222" s="10">
        <f t="shared" si="28"/>
        <v>48577</v>
      </c>
      <c r="N222" s="10"/>
      <c r="O222" s="10">
        <f t="shared" si="29"/>
        <v>0</v>
      </c>
      <c r="P222" s="10"/>
      <c r="Q222" s="10"/>
    </row>
    <row r="223" spans="1:17" x14ac:dyDescent="0.25">
      <c r="A223" s="24" t="s">
        <v>139</v>
      </c>
      <c r="B223" s="9">
        <v>38168</v>
      </c>
      <c r="C223">
        <v>10</v>
      </c>
      <c r="E223" s="10">
        <v>4305</v>
      </c>
      <c r="F223" s="10"/>
      <c r="G223" s="10"/>
      <c r="H223" s="10">
        <f t="shared" si="27"/>
        <v>4305</v>
      </c>
      <c r="I223" s="10"/>
      <c r="J223" s="10">
        <v>4305</v>
      </c>
      <c r="K223" s="10"/>
      <c r="L223" s="10"/>
      <c r="M223" s="10">
        <f t="shared" si="28"/>
        <v>4305</v>
      </c>
      <c r="N223" s="10"/>
      <c r="O223" s="10">
        <f t="shared" si="29"/>
        <v>0</v>
      </c>
      <c r="P223" s="10"/>
      <c r="Q223" s="10"/>
    </row>
    <row r="224" spans="1:17" x14ac:dyDescent="0.25">
      <c r="A224" t="s">
        <v>140</v>
      </c>
      <c r="B224" s="9">
        <v>38503</v>
      </c>
      <c r="C224">
        <v>10</v>
      </c>
      <c r="E224" s="21">
        <v>13989</v>
      </c>
      <c r="F224" s="10"/>
      <c r="G224" s="10"/>
      <c r="H224" s="10">
        <f t="shared" si="27"/>
        <v>13989</v>
      </c>
      <c r="I224" s="10"/>
      <c r="J224" s="10">
        <v>13988.699999999999</v>
      </c>
      <c r="K224" s="17" t="s">
        <v>1</v>
      </c>
      <c r="L224" s="10"/>
      <c r="M224" s="10">
        <f t="shared" si="28"/>
        <v>13988.699999999999</v>
      </c>
      <c r="N224" s="10"/>
      <c r="O224" s="10">
        <f t="shared" si="29"/>
        <v>0.30000000000109139</v>
      </c>
      <c r="P224" s="10"/>
      <c r="Q224" s="10"/>
    </row>
    <row r="225" spans="1:17" x14ac:dyDescent="0.25">
      <c r="A225" t="s">
        <v>141</v>
      </c>
      <c r="B225" s="9">
        <v>39082</v>
      </c>
      <c r="C225">
        <v>10</v>
      </c>
      <c r="E225" s="10">
        <v>9500</v>
      </c>
      <c r="F225" s="10"/>
      <c r="G225" s="10"/>
      <c r="H225" s="10">
        <f t="shared" si="27"/>
        <v>9500</v>
      </c>
      <c r="I225" s="10"/>
      <c r="J225" s="10">
        <v>9500</v>
      </c>
      <c r="K225" s="10">
        <v>0</v>
      </c>
      <c r="L225" s="10"/>
      <c r="M225" s="10">
        <f t="shared" si="28"/>
        <v>9500</v>
      </c>
      <c r="N225" s="10"/>
      <c r="O225" s="10">
        <f t="shared" si="29"/>
        <v>0</v>
      </c>
      <c r="P225" s="10"/>
      <c r="Q225" s="10"/>
    </row>
    <row r="226" spans="1:17" x14ac:dyDescent="0.25">
      <c r="A226" t="s">
        <v>142</v>
      </c>
      <c r="B226" s="9">
        <v>38966</v>
      </c>
      <c r="C226">
        <v>5</v>
      </c>
      <c r="E226" s="10">
        <v>4600</v>
      </c>
      <c r="F226" s="10"/>
      <c r="G226" s="10"/>
      <c r="H226" s="10">
        <f t="shared" si="27"/>
        <v>4600</v>
      </c>
      <c r="I226" s="10"/>
      <c r="J226" s="10">
        <v>4600</v>
      </c>
      <c r="K226" s="18">
        <f>+H226-J226</f>
        <v>0</v>
      </c>
      <c r="L226" s="10"/>
      <c r="M226" s="10">
        <f t="shared" si="28"/>
        <v>4600</v>
      </c>
      <c r="N226" s="10"/>
      <c r="O226" s="10">
        <f t="shared" si="29"/>
        <v>0</v>
      </c>
      <c r="P226" s="10"/>
      <c r="Q226" s="10"/>
    </row>
    <row r="227" spans="1:17" x14ac:dyDescent="0.25">
      <c r="A227" t="s">
        <v>143</v>
      </c>
      <c r="B227" s="9">
        <v>39510</v>
      </c>
      <c r="C227">
        <v>15</v>
      </c>
      <c r="E227" s="10">
        <v>35891</v>
      </c>
      <c r="F227" s="10"/>
      <c r="G227" s="10"/>
      <c r="H227" s="10">
        <f t="shared" si="27"/>
        <v>35891</v>
      </c>
      <c r="I227" s="10"/>
      <c r="J227" s="10">
        <v>26320.133333333335</v>
      </c>
      <c r="K227" s="18">
        <f>H227/C227</f>
        <v>2392.7333333333331</v>
      </c>
      <c r="L227" s="10"/>
      <c r="M227" s="10">
        <f t="shared" si="28"/>
        <v>28712.866666666669</v>
      </c>
      <c r="N227" s="10"/>
      <c r="O227" s="10">
        <f t="shared" si="29"/>
        <v>7178.1333333333314</v>
      </c>
      <c r="P227" s="10"/>
      <c r="Q227" s="10"/>
    </row>
    <row r="228" spans="1:17" x14ac:dyDescent="0.25">
      <c r="A228" t="s">
        <v>144</v>
      </c>
      <c r="B228" s="9">
        <v>39845</v>
      </c>
      <c r="C228">
        <v>10</v>
      </c>
      <c r="E228" s="10">
        <v>3934</v>
      </c>
      <c r="F228" s="10"/>
      <c r="G228" s="10"/>
      <c r="H228" s="10">
        <f t="shared" si="27"/>
        <v>3934</v>
      </c>
      <c r="I228" s="10"/>
      <c r="J228" s="10">
        <v>3902.8000000000006</v>
      </c>
      <c r="K228" s="18">
        <v>31</v>
      </c>
      <c r="L228" s="10"/>
      <c r="M228" s="10">
        <f t="shared" si="28"/>
        <v>3933.8000000000006</v>
      </c>
      <c r="N228" s="10"/>
      <c r="O228" s="10">
        <f t="shared" si="29"/>
        <v>0.19999999999936335</v>
      </c>
      <c r="P228" s="10"/>
      <c r="Q228" s="10"/>
    </row>
    <row r="229" spans="1:17" x14ac:dyDescent="0.25">
      <c r="A229" s="3" t="s">
        <v>145</v>
      </c>
      <c r="B229" s="9">
        <v>41091</v>
      </c>
      <c r="C229">
        <v>10</v>
      </c>
      <c r="E229" s="10">
        <v>978</v>
      </c>
      <c r="G229" s="10"/>
      <c r="H229" s="10">
        <f t="shared" si="27"/>
        <v>978</v>
      </c>
      <c r="I229" s="10"/>
      <c r="J229" s="10">
        <v>635.69999999999993</v>
      </c>
      <c r="K229" s="18">
        <f t="shared" ref="K229:K234" si="30">H229/C229</f>
        <v>97.8</v>
      </c>
      <c r="L229" s="10"/>
      <c r="M229" s="10">
        <f t="shared" si="28"/>
        <v>733.49999999999989</v>
      </c>
      <c r="N229" s="10"/>
      <c r="O229" s="10">
        <f t="shared" si="29"/>
        <v>244.50000000000011</v>
      </c>
      <c r="P229" s="10"/>
      <c r="Q229" s="10"/>
    </row>
    <row r="230" spans="1:17" x14ac:dyDescent="0.25">
      <c r="A230" s="22" t="s">
        <v>146</v>
      </c>
      <c r="B230" s="9">
        <v>43012</v>
      </c>
      <c r="C230">
        <v>5</v>
      </c>
      <c r="E230" s="10">
        <v>2119</v>
      </c>
      <c r="F230" s="17" t="s">
        <v>1</v>
      </c>
      <c r="G230" s="10"/>
      <c r="H230" s="10">
        <f t="shared" si="27"/>
        <v>2119</v>
      </c>
      <c r="I230" s="10"/>
      <c r="J230" s="10">
        <v>529.75</v>
      </c>
      <c r="K230" s="18">
        <f t="shared" si="30"/>
        <v>423.8</v>
      </c>
      <c r="L230" s="10"/>
      <c r="M230" s="10">
        <f t="shared" si="28"/>
        <v>953.55</v>
      </c>
      <c r="N230" s="10"/>
      <c r="O230" s="10">
        <f t="shared" si="29"/>
        <v>1165.45</v>
      </c>
      <c r="P230" s="10"/>
      <c r="Q230" s="10"/>
    </row>
    <row r="231" spans="1:17" x14ac:dyDescent="0.25">
      <c r="A231" s="22" t="s">
        <v>147</v>
      </c>
      <c r="B231" s="9">
        <v>43084</v>
      </c>
      <c r="C231">
        <v>20</v>
      </c>
      <c r="E231" s="10">
        <v>5412</v>
      </c>
      <c r="F231" s="17" t="s">
        <v>1</v>
      </c>
      <c r="G231" s="10"/>
      <c r="H231" s="10">
        <f t="shared" si="27"/>
        <v>5412</v>
      </c>
      <c r="I231" s="10"/>
      <c r="J231" s="10">
        <v>292.24800000000005</v>
      </c>
      <c r="K231" s="18">
        <f t="shared" si="30"/>
        <v>270.60000000000002</v>
      </c>
      <c r="L231" s="10"/>
      <c r="M231" s="10">
        <f t="shared" si="28"/>
        <v>562.84800000000007</v>
      </c>
      <c r="N231" s="10"/>
      <c r="O231" s="10">
        <f t="shared" si="29"/>
        <v>4849.152</v>
      </c>
      <c r="P231" s="10"/>
      <c r="Q231" s="10"/>
    </row>
    <row r="232" spans="1:17" x14ac:dyDescent="0.25">
      <c r="A232" s="22" t="s">
        <v>148</v>
      </c>
      <c r="B232" s="9">
        <v>43234</v>
      </c>
      <c r="C232">
        <v>5</v>
      </c>
      <c r="E232" s="17">
        <v>8287</v>
      </c>
      <c r="F232" s="17" t="s">
        <v>1</v>
      </c>
      <c r="G232" s="10"/>
      <c r="H232" s="10">
        <f t="shared" si="27"/>
        <v>8287</v>
      </c>
      <c r="I232" s="10"/>
      <c r="J232" s="10">
        <v>1657.4</v>
      </c>
      <c r="K232" s="18">
        <f t="shared" si="30"/>
        <v>1657.4</v>
      </c>
      <c r="L232" s="10"/>
      <c r="M232" s="10">
        <f>SUM(J232:L232)</f>
        <v>3314.8</v>
      </c>
      <c r="N232" s="10"/>
      <c r="O232" s="10">
        <f>H232-M232</f>
        <v>4972.2</v>
      </c>
      <c r="P232" s="10"/>
      <c r="Q232" s="10"/>
    </row>
    <row r="233" spans="1:17" x14ac:dyDescent="0.25">
      <c r="A233" s="22" t="s">
        <v>149</v>
      </c>
      <c r="B233" s="9">
        <v>43166</v>
      </c>
      <c r="C233">
        <v>5</v>
      </c>
      <c r="E233" s="17">
        <v>14200</v>
      </c>
      <c r="F233" s="17" t="s">
        <v>1</v>
      </c>
      <c r="G233" s="10"/>
      <c r="H233" s="10">
        <f t="shared" si="27"/>
        <v>14200</v>
      </c>
      <c r="I233" s="10"/>
      <c r="J233" s="10">
        <v>2840</v>
      </c>
      <c r="K233" s="18">
        <f t="shared" si="30"/>
        <v>2840</v>
      </c>
      <c r="L233" s="10"/>
      <c r="M233" s="10">
        <f>SUM(J233:L233)</f>
        <v>5680</v>
      </c>
      <c r="N233" s="10"/>
      <c r="O233" s="10">
        <f>H233-M233</f>
        <v>8520</v>
      </c>
      <c r="P233" s="10"/>
      <c r="Q233" s="10"/>
    </row>
    <row r="234" spans="1:17" x14ac:dyDescent="0.25">
      <c r="A234" s="22" t="s">
        <v>150</v>
      </c>
      <c r="B234" s="9">
        <v>43283</v>
      </c>
      <c r="C234">
        <v>5</v>
      </c>
      <c r="E234" s="17">
        <v>2500</v>
      </c>
      <c r="F234" s="17" t="s">
        <v>1</v>
      </c>
      <c r="G234" s="10"/>
      <c r="H234" s="10">
        <f t="shared" si="27"/>
        <v>2500</v>
      </c>
      <c r="I234" s="10"/>
      <c r="J234" s="10">
        <v>500</v>
      </c>
      <c r="K234" s="18">
        <f t="shared" si="30"/>
        <v>500</v>
      </c>
      <c r="L234" s="10"/>
      <c r="M234" s="10">
        <f>SUM(J234:L234)</f>
        <v>1000</v>
      </c>
      <c r="N234" s="10"/>
      <c r="O234" s="10">
        <f>H234-M234</f>
        <v>1500</v>
      </c>
      <c r="P234" s="10"/>
      <c r="Q234" s="10"/>
    </row>
    <row r="235" spans="1:17" x14ac:dyDescent="0.25">
      <c r="A235" s="22" t="s">
        <v>151</v>
      </c>
      <c r="B235" s="9">
        <v>43654</v>
      </c>
      <c r="C235">
        <v>20</v>
      </c>
      <c r="E235" s="10"/>
      <c r="F235" s="10">
        <v>33000</v>
      </c>
      <c r="G235" s="10"/>
      <c r="H235" s="10">
        <f t="shared" si="27"/>
        <v>33000</v>
      </c>
      <c r="I235" s="10"/>
      <c r="J235" s="10"/>
      <c r="K235" s="19">
        <v>825</v>
      </c>
      <c r="L235" s="10"/>
      <c r="M235" s="10">
        <f t="shared" si="28"/>
        <v>825</v>
      </c>
      <c r="N235" s="10"/>
      <c r="O235" s="10">
        <f t="shared" si="29"/>
        <v>32175</v>
      </c>
      <c r="P235" s="10"/>
      <c r="Q235" s="10"/>
    </row>
    <row r="236" spans="1:17" x14ac:dyDescent="0.25">
      <c r="B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s="1" customFormat="1" ht="13.5" thickBot="1" x14ac:dyDescent="0.25">
      <c r="A237" s="1" t="s">
        <v>152</v>
      </c>
      <c r="B237" s="13"/>
      <c r="E237" s="14">
        <f>SUM(E217:E236)</f>
        <v>181704</v>
      </c>
      <c r="F237" s="14">
        <f>SUM(F217:F236)</f>
        <v>33000</v>
      </c>
      <c r="G237" s="25">
        <f>SUM(G217:G236)</f>
        <v>0</v>
      </c>
      <c r="H237" s="14">
        <f>SUM(H217:H236)</f>
        <v>214704</v>
      </c>
      <c r="I237" s="15"/>
      <c r="J237" s="14">
        <f>SUM(J217:J236)</f>
        <v>145060.63133333332</v>
      </c>
      <c r="K237" s="14">
        <f>SUM(K217:K236)</f>
        <v>9038.3333333333339</v>
      </c>
      <c r="L237" s="25">
        <f>SUM(L217:L236)</f>
        <v>0</v>
      </c>
      <c r="M237" s="14">
        <f>SUM(M217:M236)</f>
        <v>154098.96466666664</v>
      </c>
      <c r="N237" s="15"/>
      <c r="O237" s="14">
        <f>SUM(O217:O236)</f>
        <v>60605.035333333333</v>
      </c>
      <c r="P237" s="15"/>
      <c r="Q237" s="15"/>
    </row>
    <row r="238" spans="1:17" ht="15.75" thickTop="1" x14ac:dyDescent="0.25">
      <c r="B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x14ac:dyDescent="0.25">
      <c r="B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x14ac:dyDescent="0.25">
      <c r="A240" s="11" t="s">
        <v>153</v>
      </c>
      <c r="B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x14ac:dyDescent="0.25">
      <c r="A241" t="s">
        <v>154</v>
      </c>
      <c r="B241" s="9">
        <v>32690</v>
      </c>
      <c r="C241">
        <v>20</v>
      </c>
      <c r="E241" s="10">
        <v>69525</v>
      </c>
      <c r="F241" s="10"/>
      <c r="G241" s="10"/>
      <c r="H241" s="10">
        <f t="shared" ref="H241:H259" si="31">SUM(E241:G241)</f>
        <v>69525</v>
      </c>
      <c r="I241" s="10"/>
      <c r="J241" s="10">
        <v>69525</v>
      </c>
      <c r="K241" s="10" t="s">
        <v>1</v>
      </c>
      <c r="L241" s="10"/>
      <c r="M241" s="10">
        <f t="shared" ref="M241:M263" si="32">SUM(J241:K241)</f>
        <v>69525</v>
      </c>
      <c r="N241" s="10"/>
      <c r="O241" s="10">
        <f t="shared" ref="O241:O263" si="33">H241-M241</f>
        <v>0</v>
      </c>
      <c r="P241" s="10"/>
      <c r="Q241" s="10"/>
    </row>
    <row r="242" spans="1:17" x14ac:dyDescent="0.25">
      <c r="A242" t="s">
        <v>155</v>
      </c>
      <c r="B242" s="9">
        <v>33055</v>
      </c>
      <c r="C242">
        <v>10</v>
      </c>
      <c r="E242" s="10">
        <v>494</v>
      </c>
      <c r="F242" s="10"/>
      <c r="G242" s="10"/>
      <c r="H242" s="10">
        <f t="shared" si="31"/>
        <v>494</v>
      </c>
      <c r="I242" s="10"/>
      <c r="J242" s="10">
        <v>494</v>
      </c>
      <c r="K242" s="10"/>
      <c r="L242" s="10"/>
      <c r="M242" s="10">
        <f t="shared" si="32"/>
        <v>494</v>
      </c>
      <c r="N242" s="10"/>
      <c r="O242" s="10">
        <f t="shared" si="33"/>
        <v>0</v>
      </c>
      <c r="P242" s="10"/>
      <c r="Q242" s="10"/>
    </row>
    <row r="243" spans="1:17" x14ac:dyDescent="0.25">
      <c r="A243" t="s">
        <v>156</v>
      </c>
      <c r="B243" s="9">
        <v>34121</v>
      </c>
      <c r="C243">
        <v>10</v>
      </c>
      <c r="E243" s="10">
        <v>332</v>
      </c>
      <c r="F243" s="10"/>
      <c r="G243" s="10"/>
      <c r="H243" s="10">
        <f t="shared" si="31"/>
        <v>332</v>
      </c>
      <c r="I243" s="10"/>
      <c r="J243" s="10">
        <v>332</v>
      </c>
      <c r="K243" s="10"/>
      <c r="L243" s="10"/>
      <c r="M243" s="10">
        <f t="shared" si="32"/>
        <v>332</v>
      </c>
      <c r="N243" s="10"/>
      <c r="O243" s="10">
        <f t="shared" si="33"/>
        <v>0</v>
      </c>
      <c r="P243" s="10"/>
      <c r="Q243" s="10"/>
    </row>
    <row r="244" spans="1:17" x14ac:dyDescent="0.25">
      <c r="A244" t="s">
        <v>157</v>
      </c>
      <c r="B244" s="9">
        <v>35582</v>
      </c>
      <c r="C244">
        <v>20</v>
      </c>
      <c r="E244" s="10">
        <v>21119</v>
      </c>
      <c r="F244" s="10"/>
      <c r="G244" s="10"/>
      <c r="H244" s="10">
        <f t="shared" si="31"/>
        <v>21119</v>
      </c>
      <c r="I244" s="10"/>
      <c r="J244" s="10">
        <v>21118.750000000004</v>
      </c>
      <c r="K244" s="17" t="s">
        <v>1</v>
      </c>
      <c r="L244" s="10"/>
      <c r="M244" s="10">
        <f t="shared" si="32"/>
        <v>21118.750000000004</v>
      </c>
      <c r="N244" s="10"/>
      <c r="O244" s="10">
        <f t="shared" si="33"/>
        <v>0.24999999999636202</v>
      </c>
      <c r="P244" s="10"/>
      <c r="Q244" s="10"/>
    </row>
    <row r="245" spans="1:17" x14ac:dyDescent="0.25">
      <c r="A245" t="s">
        <v>158</v>
      </c>
      <c r="B245" s="9">
        <v>36404</v>
      </c>
      <c r="C245">
        <v>10</v>
      </c>
      <c r="E245" s="10">
        <v>18174</v>
      </c>
      <c r="F245" s="10"/>
      <c r="G245" s="10"/>
      <c r="H245" s="10">
        <f t="shared" si="31"/>
        <v>18174</v>
      </c>
      <c r="I245" s="10"/>
      <c r="J245" s="10">
        <v>18174</v>
      </c>
      <c r="K245" s="10" t="s">
        <v>1</v>
      </c>
      <c r="L245" s="10"/>
      <c r="M245" s="10">
        <f t="shared" si="32"/>
        <v>18174</v>
      </c>
      <c r="N245" s="10"/>
      <c r="O245" s="10">
        <f t="shared" si="33"/>
        <v>0</v>
      </c>
      <c r="P245" s="10"/>
      <c r="Q245" s="10"/>
    </row>
    <row r="246" spans="1:17" x14ac:dyDescent="0.25">
      <c r="A246" t="s">
        <v>159</v>
      </c>
      <c r="B246" s="9">
        <v>36831</v>
      </c>
      <c r="C246">
        <v>10</v>
      </c>
      <c r="E246" s="10">
        <v>27150</v>
      </c>
      <c r="F246" s="10"/>
      <c r="G246" s="10"/>
      <c r="H246" s="10">
        <f t="shared" si="31"/>
        <v>27150</v>
      </c>
      <c r="I246" s="10"/>
      <c r="J246" s="10">
        <v>27150</v>
      </c>
      <c r="K246" s="10"/>
      <c r="L246" s="10"/>
      <c r="M246" s="10">
        <f t="shared" si="32"/>
        <v>27150</v>
      </c>
      <c r="N246" s="10"/>
      <c r="O246" s="10">
        <f t="shared" si="33"/>
        <v>0</v>
      </c>
      <c r="P246" s="10"/>
      <c r="Q246" s="10"/>
    </row>
    <row r="247" spans="1:17" x14ac:dyDescent="0.25">
      <c r="A247" t="s">
        <v>160</v>
      </c>
      <c r="B247" s="9">
        <v>37196</v>
      </c>
      <c r="C247">
        <v>10</v>
      </c>
      <c r="E247" s="10">
        <v>69504</v>
      </c>
      <c r="F247" s="10"/>
      <c r="G247" s="10"/>
      <c r="H247" s="10">
        <f t="shared" si="31"/>
        <v>69504</v>
      </c>
      <c r="I247" s="10"/>
      <c r="J247" s="10">
        <v>69504</v>
      </c>
      <c r="K247" s="10"/>
      <c r="L247" s="10"/>
      <c r="M247" s="10">
        <f t="shared" si="32"/>
        <v>69504</v>
      </c>
      <c r="N247" s="10"/>
      <c r="O247" s="10">
        <f t="shared" si="33"/>
        <v>0</v>
      </c>
      <c r="P247" s="10"/>
      <c r="Q247" s="10"/>
    </row>
    <row r="248" spans="1:17" x14ac:dyDescent="0.25">
      <c r="A248" t="s">
        <v>161</v>
      </c>
      <c r="B248" s="9">
        <v>37834</v>
      </c>
      <c r="C248">
        <v>10</v>
      </c>
      <c r="E248" s="19">
        <v>86624</v>
      </c>
      <c r="F248" s="19"/>
      <c r="G248" s="19"/>
      <c r="H248" s="19">
        <f t="shared" si="31"/>
        <v>86624</v>
      </c>
      <c r="I248" s="19"/>
      <c r="J248" s="19">
        <v>86624.4</v>
      </c>
      <c r="K248" s="19"/>
      <c r="L248" s="19"/>
      <c r="M248" s="19">
        <f t="shared" si="32"/>
        <v>86624.4</v>
      </c>
      <c r="N248" s="19"/>
      <c r="O248" s="19">
        <f t="shared" si="33"/>
        <v>-0.39999999999417923</v>
      </c>
      <c r="P248" s="19"/>
      <c r="Q248" s="19"/>
    </row>
    <row r="249" spans="1:17" x14ac:dyDescent="0.25">
      <c r="A249" t="s">
        <v>162</v>
      </c>
      <c r="B249" s="9">
        <v>38139</v>
      </c>
      <c r="C249">
        <v>10</v>
      </c>
      <c r="E249" s="10">
        <v>13500</v>
      </c>
      <c r="F249" s="10"/>
      <c r="G249" s="10"/>
      <c r="H249" s="10">
        <f t="shared" si="31"/>
        <v>13500</v>
      </c>
      <c r="I249" s="10"/>
      <c r="J249" s="10">
        <v>13500</v>
      </c>
      <c r="K249" s="10"/>
      <c r="L249" s="10"/>
      <c r="M249" s="10">
        <f t="shared" si="32"/>
        <v>13500</v>
      </c>
      <c r="N249" s="10"/>
      <c r="O249" s="10">
        <f t="shared" si="33"/>
        <v>0</v>
      </c>
      <c r="P249" s="10"/>
      <c r="Q249" s="10"/>
    </row>
    <row r="250" spans="1:17" x14ac:dyDescent="0.25">
      <c r="A250" t="s">
        <v>163</v>
      </c>
      <c r="B250" s="9">
        <v>38139</v>
      </c>
      <c r="C250">
        <v>10</v>
      </c>
      <c r="E250" s="10">
        <v>39312</v>
      </c>
      <c r="F250" s="10"/>
      <c r="G250" s="10"/>
      <c r="H250" s="10">
        <f t="shared" si="31"/>
        <v>39312</v>
      </c>
      <c r="I250" s="10"/>
      <c r="J250" s="10">
        <v>39312.399999999994</v>
      </c>
      <c r="K250" s="10"/>
      <c r="L250" s="10"/>
      <c r="M250" s="10">
        <f t="shared" si="32"/>
        <v>39312.399999999994</v>
      </c>
      <c r="N250" s="10"/>
      <c r="O250" s="10">
        <f t="shared" si="33"/>
        <v>-0.39999999999417923</v>
      </c>
      <c r="P250" s="10"/>
      <c r="Q250" s="10"/>
    </row>
    <row r="251" spans="1:17" x14ac:dyDescent="0.25">
      <c r="A251" t="s">
        <v>164</v>
      </c>
      <c r="B251" s="9">
        <v>39295</v>
      </c>
      <c r="C251">
        <v>10</v>
      </c>
      <c r="E251" s="10">
        <v>246751</v>
      </c>
      <c r="F251" s="10"/>
      <c r="G251" s="10"/>
      <c r="H251" s="10">
        <f t="shared" si="31"/>
        <v>246751</v>
      </c>
      <c r="I251" s="10"/>
      <c r="J251" s="10">
        <v>246750.50000000003</v>
      </c>
      <c r="K251" s="17" t="s">
        <v>1</v>
      </c>
      <c r="L251" s="10"/>
      <c r="M251" s="10">
        <f t="shared" si="32"/>
        <v>246750.50000000003</v>
      </c>
      <c r="N251" s="10"/>
      <c r="O251" s="10">
        <f t="shared" si="33"/>
        <v>0.49999999997089617</v>
      </c>
      <c r="P251" s="10"/>
      <c r="Q251" s="10"/>
    </row>
    <row r="252" spans="1:17" x14ac:dyDescent="0.25">
      <c r="A252" t="s">
        <v>165</v>
      </c>
      <c r="B252" s="9">
        <v>39295</v>
      </c>
      <c r="C252">
        <v>10</v>
      </c>
      <c r="E252" s="10">
        <v>421473</v>
      </c>
      <c r="F252" s="10"/>
      <c r="G252" s="10"/>
      <c r="H252" s="10">
        <f t="shared" si="31"/>
        <v>421473</v>
      </c>
      <c r="I252" s="10"/>
      <c r="J252" s="10">
        <v>421473.49999999994</v>
      </c>
      <c r="K252" s="17" t="s">
        <v>1</v>
      </c>
      <c r="L252" s="10"/>
      <c r="M252" s="10">
        <f t="shared" si="32"/>
        <v>421473.49999999994</v>
      </c>
      <c r="N252" s="10"/>
      <c r="O252" s="10">
        <f t="shared" si="33"/>
        <v>-0.49999999994179234</v>
      </c>
      <c r="P252" s="10"/>
      <c r="Q252" s="10"/>
    </row>
    <row r="253" spans="1:17" x14ac:dyDescent="0.25">
      <c r="A253" t="s">
        <v>166</v>
      </c>
      <c r="B253" s="9">
        <v>39295</v>
      </c>
      <c r="C253">
        <v>10</v>
      </c>
      <c r="E253" s="10">
        <v>129847</v>
      </c>
      <c r="F253" s="10"/>
      <c r="G253" s="10"/>
      <c r="H253" s="10">
        <f t="shared" si="31"/>
        <v>129847</v>
      </c>
      <c r="I253" s="10"/>
      <c r="J253" s="10">
        <v>129847.49999999999</v>
      </c>
      <c r="K253" s="17" t="s">
        <v>1</v>
      </c>
      <c r="L253" s="10"/>
      <c r="M253" s="10">
        <f t="shared" si="32"/>
        <v>129847.49999999999</v>
      </c>
      <c r="N253" s="10"/>
      <c r="O253" s="10">
        <f t="shared" si="33"/>
        <v>-0.49999999998544808</v>
      </c>
      <c r="P253" s="10"/>
      <c r="Q253" s="10"/>
    </row>
    <row r="254" spans="1:17" x14ac:dyDescent="0.25">
      <c r="A254" t="s">
        <v>167</v>
      </c>
      <c r="B254" s="9">
        <v>39295</v>
      </c>
      <c r="C254">
        <v>10</v>
      </c>
      <c r="E254" s="10">
        <v>35277</v>
      </c>
      <c r="F254" s="10"/>
      <c r="G254" s="10"/>
      <c r="H254" s="10">
        <f t="shared" si="31"/>
        <v>35277</v>
      </c>
      <c r="I254" s="10"/>
      <c r="J254" s="10">
        <v>35277.5</v>
      </c>
      <c r="K254" s="17" t="s">
        <v>1</v>
      </c>
      <c r="L254" s="10"/>
      <c r="M254" s="10">
        <f t="shared" si="32"/>
        <v>35277.5</v>
      </c>
      <c r="N254" s="10"/>
      <c r="O254" s="10">
        <f t="shared" si="33"/>
        <v>-0.5</v>
      </c>
      <c r="P254" s="10"/>
      <c r="Q254" s="10"/>
    </row>
    <row r="255" spans="1:17" x14ac:dyDescent="0.25">
      <c r="A255" t="s">
        <v>168</v>
      </c>
      <c r="B255" s="9">
        <v>39295</v>
      </c>
      <c r="C255">
        <v>10</v>
      </c>
      <c r="E255" s="10">
        <v>20573</v>
      </c>
      <c r="F255" s="10"/>
      <c r="G255" s="10"/>
      <c r="H255" s="10">
        <f t="shared" si="31"/>
        <v>20573</v>
      </c>
      <c r="I255" s="10"/>
      <c r="J255" s="10">
        <v>20573.499999999996</v>
      </c>
      <c r="K255" s="17" t="s">
        <v>1</v>
      </c>
      <c r="L255" s="10"/>
      <c r="M255" s="10">
        <f t="shared" si="32"/>
        <v>20573.499999999996</v>
      </c>
      <c r="N255" s="10"/>
      <c r="O255" s="10">
        <f t="shared" si="33"/>
        <v>-0.49999999999636202</v>
      </c>
      <c r="P255" s="10"/>
      <c r="Q255" s="10"/>
    </row>
    <row r="256" spans="1:17" x14ac:dyDescent="0.25">
      <c r="A256" t="s">
        <v>169</v>
      </c>
      <c r="B256" s="9">
        <v>39295</v>
      </c>
      <c r="C256">
        <v>10</v>
      </c>
      <c r="E256" s="10">
        <v>27863</v>
      </c>
      <c r="F256" s="10"/>
      <c r="G256" s="10"/>
      <c r="H256" s="10">
        <f t="shared" si="31"/>
        <v>27863</v>
      </c>
      <c r="I256" s="10"/>
      <c r="J256" s="10">
        <v>27862.499999999996</v>
      </c>
      <c r="K256" s="17" t="s">
        <v>1</v>
      </c>
      <c r="L256" s="10"/>
      <c r="M256" s="10">
        <f t="shared" si="32"/>
        <v>27862.499999999996</v>
      </c>
      <c r="N256" s="10"/>
      <c r="O256" s="10">
        <f t="shared" si="33"/>
        <v>0.50000000000363798</v>
      </c>
      <c r="P256" s="10"/>
      <c r="Q256" s="10"/>
    </row>
    <row r="257" spans="1:17" x14ac:dyDescent="0.25">
      <c r="A257" t="s">
        <v>170</v>
      </c>
      <c r="B257" s="9">
        <v>39295</v>
      </c>
      <c r="C257">
        <v>10</v>
      </c>
      <c r="E257" s="10">
        <v>30578</v>
      </c>
      <c r="F257" s="10"/>
      <c r="G257" s="10"/>
      <c r="H257" s="10">
        <f t="shared" si="31"/>
        <v>30578</v>
      </c>
      <c r="I257" s="10"/>
      <c r="J257" s="10">
        <v>30577.999999999996</v>
      </c>
      <c r="K257" s="17" t="s">
        <v>1</v>
      </c>
      <c r="L257" s="10"/>
      <c r="M257" s="10">
        <f t="shared" si="32"/>
        <v>30577.999999999996</v>
      </c>
      <c r="N257" s="10"/>
      <c r="O257" s="10">
        <f t="shared" si="33"/>
        <v>0</v>
      </c>
      <c r="P257" s="10"/>
      <c r="Q257" s="10"/>
    </row>
    <row r="258" spans="1:17" x14ac:dyDescent="0.25">
      <c r="A258" t="s">
        <v>171</v>
      </c>
      <c r="B258" s="9">
        <v>39549</v>
      </c>
      <c r="C258">
        <v>10</v>
      </c>
      <c r="E258" s="10">
        <v>4095</v>
      </c>
      <c r="F258" s="10"/>
      <c r="G258" s="10"/>
      <c r="H258" s="10">
        <f t="shared" si="31"/>
        <v>4095</v>
      </c>
      <c r="I258" s="10"/>
      <c r="J258" s="10">
        <v>4096</v>
      </c>
      <c r="K258" s="17" t="s">
        <v>1</v>
      </c>
      <c r="L258" s="10"/>
      <c r="M258" s="10">
        <f t="shared" si="32"/>
        <v>4096</v>
      </c>
      <c r="N258" s="10"/>
      <c r="O258" s="10">
        <f t="shared" si="33"/>
        <v>-1</v>
      </c>
      <c r="P258" s="10"/>
      <c r="Q258" s="10"/>
    </row>
    <row r="259" spans="1:17" x14ac:dyDescent="0.25">
      <c r="A259" s="22" t="s">
        <v>172</v>
      </c>
      <c r="B259" s="26">
        <v>41487</v>
      </c>
      <c r="C259">
        <v>10</v>
      </c>
      <c r="E259" s="10">
        <v>5701</v>
      </c>
      <c r="F259" s="10"/>
      <c r="G259" s="10"/>
      <c r="H259" s="10">
        <f t="shared" si="31"/>
        <v>5701</v>
      </c>
      <c r="I259" s="10"/>
      <c r="J259" s="10">
        <v>3135.5499999999997</v>
      </c>
      <c r="K259" s="10">
        <f>H259/C259</f>
        <v>570.1</v>
      </c>
      <c r="L259" s="10"/>
      <c r="M259" s="10">
        <f t="shared" si="32"/>
        <v>3705.6499999999996</v>
      </c>
      <c r="N259" s="10"/>
      <c r="O259" s="10">
        <f t="shared" si="33"/>
        <v>1995.3500000000004</v>
      </c>
      <c r="P259" s="10"/>
      <c r="Q259" s="10"/>
    </row>
    <row r="260" spans="1:17" x14ac:dyDescent="0.25">
      <c r="A260" s="24" t="s">
        <v>173</v>
      </c>
      <c r="B260" s="26">
        <v>42002</v>
      </c>
      <c r="C260">
        <v>10</v>
      </c>
      <c r="E260" s="10">
        <v>13866</v>
      </c>
      <c r="G260" s="10"/>
      <c r="H260" s="10">
        <f>SUM(E260:G260)</f>
        <v>13866</v>
      </c>
      <c r="I260" s="10"/>
      <c r="J260" s="10">
        <v>5657.3279999999995</v>
      </c>
      <c r="K260" s="10">
        <f>H260/C260</f>
        <v>1386.6</v>
      </c>
      <c r="L260" s="10"/>
      <c r="M260" s="10">
        <f t="shared" si="32"/>
        <v>7043.9279999999999</v>
      </c>
      <c r="N260" s="10"/>
      <c r="O260" s="10">
        <f t="shared" si="33"/>
        <v>6822.0720000000001</v>
      </c>
      <c r="P260" s="10"/>
      <c r="Q260" s="10"/>
    </row>
    <row r="261" spans="1:17" x14ac:dyDescent="0.25">
      <c r="A261" s="24" t="s">
        <v>174</v>
      </c>
      <c r="B261" s="26">
        <v>42629</v>
      </c>
      <c r="C261">
        <v>10</v>
      </c>
      <c r="E261" s="10">
        <v>4160</v>
      </c>
      <c r="F261" s="10" t="s">
        <v>1</v>
      </c>
      <c r="G261" s="10"/>
      <c r="H261" s="10">
        <f>SUM(E261:G261)</f>
        <v>4160</v>
      </c>
      <c r="I261" s="10"/>
      <c r="J261" s="10">
        <v>1144</v>
      </c>
      <c r="K261" s="10">
        <f>H261/C261</f>
        <v>416</v>
      </c>
      <c r="L261" s="10"/>
      <c r="M261" s="10">
        <f t="shared" si="32"/>
        <v>1560</v>
      </c>
      <c r="N261" s="10"/>
      <c r="O261" s="10">
        <f t="shared" si="33"/>
        <v>2600</v>
      </c>
      <c r="P261" s="10"/>
      <c r="Q261" s="10"/>
    </row>
    <row r="262" spans="1:17" x14ac:dyDescent="0.25">
      <c r="A262" s="24" t="s">
        <v>175</v>
      </c>
      <c r="B262" s="26">
        <v>42809</v>
      </c>
      <c r="C262">
        <v>20</v>
      </c>
      <c r="E262" s="10">
        <v>4404</v>
      </c>
      <c r="F262" s="17" t="s">
        <v>1</v>
      </c>
      <c r="G262" s="10"/>
      <c r="H262" s="10">
        <f>SUM(E262:G262)</f>
        <v>4404</v>
      </c>
      <c r="I262" s="10"/>
      <c r="J262" s="10">
        <v>385.34999999999997</v>
      </c>
      <c r="K262" s="10">
        <f>H262/C262</f>
        <v>220.2</v>
      </c>
      <c r="L262" s="10"/>
      <c r="M262" s="10">
        <f t="shared" si="32"/>
        <v>605.54999999999995</v>
      </c>
      <c r="N262" s="10"/>
      <c r="O262" s="10">
        <f t="shared" si="33"/>
        <v>3798.45</v>
      </c>
      <c r="P262" s="10"/>
      <c r="Q262" s="10"/>
    </row>
    <row r="263" spans="1:17" x14ac:dyDescent="0.25">
      <c r="A263" s="24" t="s">
        <v>176</v>
      </c>
      <c r="B263" s="26">
        <v>42845</v>
      </c>
      <c r="C263">
        <v>20</v>
      </c>
      <c r="E263" s="10">
        <v>4544</v>
      </c>
      <c r="F263" s="17" t="s">
        <v>1</v>
      </c>
      <c r="G263" s="10"/>
      <c r="H263" s="10">
        <f>SUM(E263:G263)</f>
        <v>4544</v>
      </c>
      <c r="I263" s="10"/>
      <c r="J263" s="10">
        <v>378.67423999999994</v>
      </c>
      <c r="K263" s="10">
        <f>H263/C263</f>
        <v>227.2</v>
      </c>
      <c r="L263" s="10"/>
      <c r="M263" s="10">
        <f t="shared" si="32"/>
        <v>605.87423999999987</v>
      </c>
      <c r="N263" s="10"/>
      <c r="O263" s="10">
        <f t="shared" si="33"/>
        <v>3938.1257599999999</v>
      </c>
      <c r="P263" s="10"/>
      <c r="Q263" s="10"/>
    </row>
    <row r="264" spans="1:17" x14ac:dyDescent="0.25">
      <c r="B264" s="9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 t="s">
        <v>1</v>
      </c>
      <c r="P264" s="10"/>
      <c r="Q264" s="10"/>
    </row>
    <row r="265" spans="1:17" s="1" customFormat="1" ht="13.5" thickBot="1" x14ac:dyDescent="0.25">
      <c r="A265" s="1" t="s">
        <v>177</v>
      </c>
      <c r="E265" s="14">
        <f>SUM(E241:E264)</f>
        <v>1294866</v>
      </c>
      <c r="F265" s="14">
        <f>SUM(F241:F264)</f>
        <v>0</v>
      </c>
      <c r="G265" s="14">
        <f>SUM(G241:G264)</f>
        <v>0</v>
      </c>
      <c r="H265" s="14">
        <f>SUM(H241:H264)</f>
        <v>1294866</v>
      </c>
      <c r="I265" s="15"/>
      <c r="J265" s="14">
        <f>SUM(J241:J264)</f>
        <v>1272894.4522400002</v>
      </c>
      <c r="K265" s="14">
        <f>SUM(K241:K264)</f>
        <v>2820.0999999999995</v>
      </c>
      <c r="L265" s="14"/>
      <c r="M265" s="14">
        <f>SUM(M241:M264)</f>
        <v>1275714.5522400001</v>
      </c>
      <c r="N265" s="15"/>
      <c r="O265" s="14">
        <f>H265-M265</f>
        <v>19151.447759999894</v>
      </c>
      <c r="P265" s="15"/>
      <c r="Q265" s="15"/>
    </row>
    <row r="266" spans="1:17" s="1" customFormat="1" ht="13.5" thickTop="1" x14ac:dyDescent="0.2"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x14ac:dyDescent="0.25"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1:17" x14ac:dyDescent="0.25">
      <c r="A268" s="11" t="s">
        <v>178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s="3" customFormat="1" ht="12.75" x14ac:dyDescent="0.2">
      <c r="A269" s="3" t="s">
        <v>179</v>
      </c>
      <c r="B269" s="27">
        <v>36647</v>
      </c>
      <c r="C269" s="3">
        <v>35</v>
      </c>
      <c r="E269" s="17">
        <v>231227</v>
      </c>
      <c r="F269" s="17"/>
      <c r="G269" s="17"/>
      <c r="H269" s="17">
        <f>SUM(E269:G269)</f>
        <v>231227</v>
      </c>
      <c r="I269" s="17"/>
      <c r="J269" s="17">
        <v>123319.40000000005</v>
      </c>
      <c r="K269" s="17">
        <f>H269/C269</f>
        <v>6606.4857142857145</v>
      </c>
      <c r="L269" s="17"/>
      <c r="M269" s="17">
        <f>SUM(J269:K269)</f>
        <v>129925.88571428577</v>
      </c>
      <c r="N269" s="17"/>
      <c r="O269" s="17">
        <f>H269-M269</f>
        <v>101301.11428571423</v>
      </c>
      <c r="P269" s="17"/>
      <c r="Q269" s="17"/>
    </row>
    <row r="270" spans="1:17" s="3" customFormat="1" ht="12.75" x14ac:dyDescent="0.2">
      <c r="A270" s="3" t="s">
        <v>180</v>
      </c>
      <c r="B270" s="27">
        <v>39295</v>
      </c>
      <c r="C270" s="3">
        <v>10</v>
      </c>
      <c r="E270" s="17">
        <v>23267</v>
      </c>
      <c r="F270" s="17"/>
      <c r="G270" s="17"/>
      <c r="H270" s="17">
        <f>SUM(E270:G270)</f>
        <v>23267</v>
      </c>
      <c r="I270" s="17"/>
      <c r="J270" s="17">
        <v>23267.500000000004</v>
      </c>
      <c r="K270" s="17" t="s">
        <v>1</v>
      </c>
      <c r="L270" s="17"/>
      <c r="M270" s="17">
        <f>SUM(J270:K270)</f>
        <v>23267.500000000004</v>
      </c>
      <c r="N270" s="17"/>
      <c r="O270" s="17">
        <f>H270-M270</f>
        <v>-0.50000000000363798</v>
      </c>
      <c r="P270" s="17"/>
      <c r="Q270" s="17"/>
    </row>
    <row r="271" spans="1:17" s="3" customFormat="1" ht="12.75" x14ac:dyDescent="0.2">
      <c r="A271" s="3" t="s">
        <v>181</v>
      </c>
      <c r="B271" s="27">
        <v>39295</v>
      </c>
      <c r="C271" s="3">
        <v>10</v>
      </c>
      <c r="E271" s="17">
        <v>17276</v>
      </c>
      <c r="F271" s="17"/>
      <c r="G271" s="17"/>
      <c r="H271" s="17">
        <f>SUM(E271:G271)</f>
        <v>17276</v>
      </c>
      <c r="I271" s="17"/>
      <c r="J271" s="17">
        <v>17276</v>
      </c>
      <c r="K271" s="17" t="s">
        <v>1</v>
      </c>
      <c r="L271" s="17"/>
      <c r="M271" s="17">
        <f>SUM(J271:K271)</f>
        <v>17276</v>
      </c>
      <c r="N271" s="17"/>
      <c r="O271" s="17">
        <f>H271-M271</f>
        <v>0</v>
      </c>
      <c r="P271" s="17"/>
      <c r="Q271" s="17"/>
    </row>
    <row r="272" spans="1:17" s="3" customFormat="1" ht="12.75" x14ac:dyDescent="0.2">
      <c r="A272" s="3" t="s">
        <v>182</v>
      </c>
      <c r="B272" s="27">
        <v>39295</v>
      </c>
      <c r="C272" s="3">
        <v>35</v>
      </c>
      <c r="E272" s="17">
        <v>95118</v>
      </c>
      <c r="F272" s="17"/>
      <c r="G272" s="17"/>
      <c r="H272" s="17">
        <f>SUM(E272:G272)</f>
        <v>95118</v>
      </c>
      <c r="I272" s="17"/>
      <c r="J272" s="17">
        <v>31036.600000000006</v>
      </c>
      <c r="K272" s="17">
        <f>H272/C272</f>
        <v>2717.6571428571428</v>
      </c>
      <c r="L272" s="17"/>
      <c r="M272" s="17">
        <f>SUM(J272:K272)</f>
        <v>33754.257142857146</v>
      </c>
      <c r="N272" s="17"/>
      <c r="O272" s="17">
        <f>H272-M272</f>
        <v>61363.742857142854</v>
      </c>
      <c r="P272" s="17"/>
      <c r="Q272" s="17"/>
    </row>
    <row r="273" spans="1:17" s="3" customFormat="1" ht="12.75" x14ac:dyDescent="0.2">
      <c r="A273" s="3" t="s">
        <v>183</v>
      </c>
      <c r="B273" s="27">
        <v>40695</v>
      </c>
      <c r="C273" s="3">
        <v>10</v>
      </c>
      <c r="E273" s="17">
        <v>5300</v>
      </c>
      <c r="F273" s="17" t="s">
        <v>1</v>
      </c>
      <c r="G273" s="17"/>
      <c r="H273" s="17">
        <f>SUM(E273:G273)</f>
        <v>5300</v>
      </c>
      <c r="I273" s="17"/>
      <c r="J273" s="17">
        <v>3975</v>
      </c>
      <c r="K273" s="17">
        <f>H273/C273</f>
        <v>530</v>
      </c>
      <c r="L273" s="17"/>
      <c r="M273" s="17">
        <f>SUM(J273:K273)</f>
        <v>4505</v>
      </c>
      <c r="N273" s="17"/>
      <c r="O273" s="17">
        <f>H273-M273</f>
        <v>795</v>
      </c>
      <c r="P273" s="17"/>
      <c r="Q273" s="17"/>
    </row>
    <row r="274" spans="1:17" s="3" customFormat="1" ht="12.75" x14ac:dyDescent="0.2">
      <c r="A274" s="3" t="s">
        <v>1</v>
      </c>
      <c r="B274" s="27" t="s">
        <v>1</v>
      </c>
      <c r="C274" s="3" t="s">
        <v>1</v>
      </c>
      <c r="E274" s="17"/>
      <c r="F274" s="17" t="s">
        <v>1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1:17" s="3" customFormat="1" ht="13.5" thickBot="1" x14ac:dyDescent="0.25">
      <c r="A275" s="28" t="s">
        <v>184</v>
      </c>
      <c r="B275" s="27"/>
      <c r="E275" s="14">
        <f>SUM(E269:E274)</f>
        <v>372188</v>
      </c>
      <c r="F275" s="14">
        <f>SUM(F269:F274)</f>
        <v>0</v>
      </c>
      <c r="G275" s="14">
        <f>SUM(G269:G274)</f>
        <v>0</v>
      </c>
      <c r="H275" s="14">
        <f>SUM(H269:H274)</f>
        <v>372188</v>
      </c>
      <c r="I275" s="17"/>
      <c r="J275" s="14">
        <f>SUM(J269:J274)</f>
        <v>198874.50000000006</v>
      </c>
      <c r="K275" s="14">
        <f>SUM(K269:K274)</f>
        <v>9854.1428571428569</v>
      </c>
      <c r="L275" s="14">
        <f>SUM(L269:L274)</f>
        <v>0</v>
      </c>
      <c r="M275" s="14">
        <f>SUM(M269:M274)</f>
        <v>208728.64285714293</v>
      </c>
      <c r="N275" s="17"/>
      <c r="O275" s="14">
        <f>SUM(O269:O274)</f>
        <v>163459.35714285707</v>
      </c>
      <c r="P275" s="17"/>
      <c r="Q275" s="17"/>
    </row>
    <row r="276" spans="1:17" s="3" customFormat="1" ht="13.5" thickTop="1" x14ac:dyDescent="0.2">
      <c r="A276" s="28"/>
      <c r="B276" s="27"/>
      <c r="E276" s="15"/>
      <c r="F276" s="15"/>
      <c r="G276" s="15"/>
      <c r="H276" s="15"/>
      <c r="I276" s="17"/>
      <c r="J276" s="15"/>
      <c r="K276" s="15"/>
      <c r="L276" s="15"/>
      <c r="M276" s="15"/>
      <c r="N276" s="17"/>
      <c r="O276" s="15"/>
      <c r="P276" s="17"/>
      <c r="Q276" s="17"/>
    </row>
    <row r="277" spans="1:17" x14ac:dyDescent="0.25"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1:17" x14ac:dyDescent="0.25">
      <c r="A278" s="11" t="s">
        <v>185</v>
      </c>
      <c r="B278" s="12">
        <v>36891</v>
      </c>
      <c r="C278">
        <v>40</v>
      </c>
      <c r="E278" s="10">
        <v>237643</v>
      </c>
      <c r="F278" s="10" t="s">
        <v>1</v>
      </c>
      <c r="G278" s="10"/>
      <c r="H278" s="10">
        <f>SUM(E278:G278)</f>
        <v>237643</v>
      </c>
      <c r="I278" s="10"/>
      <c r="J278" s="10">
        <v>106939.52499999998</v>
      </c>
      <c r="K278" s="17">
        <f>H278/C278</f>
        <v>5941.0749999999998</v>
      </c>
      <c r="L278" s="10"/>
      <c r="M278" s="10">
        <f>SUM(J278:K278)</f>
        <v>112880.59999999998</v>
      </c>
      <c r="N278" s="10"/>
      <c r="O278" s="10">
        <f>H278-M278</f>
        <v>124762.40000000002</v>
      </c>
      <c r="P278" s="10"/>
      <c r="Q278" s="10"/>
    </row>
    <row r="279" spans="1:17" x14ac:dyDescent="0.25">
      <c r="A279" t="s">
        <v>186</v>
      </c>
      <c r="B279" s="12">
        <v>37072</v>
      </c>
      <c r="C279">
        <v>40</v>
      </c>
      <c r="E279" s="10">
        <v>13473</v>
      </c>
      <c r="F279" s="10"/>
      <c r="G279" s="10"/>
      <c r="H279" s="10">
        <f>SUM(E279:G279)</f>
        <v>13473</v>
      </c>
      <c r="I279" s="10"/>
      <c r="J279" s="10">
        <v>5894.7749999999987</v>
      </c>
      <c r="K279" s="17">
        <f>H279/C279</f>
        <v>336.82499999999999</v>
      </c>
      <c r="L279" s="10"/>
      <c r="M279" s="10">
        <f>SUM(J279:K279)</f>
        <v>6231.5999999999985</v>
      </c>
      <c r="N279" s="10"/>
      <c r="O279" s="10">
        <f>H279-M279</f>
        <v>7241.4000000000015</v>
      </c>
      <c r="P279" s="10"/>
      <c r="Q279" s="10"/>
    </row>
    <row r="280" spans="1:17" x14ac:dyDescent="0.25">
      <c r="A280" t="s">
        <v>187</v>
      </c>
      <c r="B280" s="12">
        <v>39051</v>
      </c>
      <c r="C280">
        <v>20</v>
      </c>
      <c r="E280" s="10">
        <v>13996</v>
      </c>
      <c r="F280" s="10"/>
      <c r="G280" s="10"/>
      <c r="H280" s="10">
        <f>SUM(E280:G280)</f>
        <v>13996</v>
      </c>
      <c r="I280" s="10"/>
      <c r="J280" s="10">
        <v>8455.6</v>
      </c>
      <c r="K280" s="10">
        <f>H280/C280</f>
        <v>699.8</v>
      </c>
      <c r="L280" s="10"/>
      <c r="M280" s="10">
        <f>SUM(J280:K280)</f>
        <v>9155.4</v>
      </c>
      <c r="N280" s="10"/>
      <c r="O280" s="10">
        <f>H280-M280</f>
        <v>4840.6000000000004</v>
      </c>
      <c r="P280" s="10"/>
      <c r="Q280" s="10"/>
    </row>
    <row r="281" spans="1:17" x14ac:dyDescent="0.25">
      <c r="A281" t="s">
        <v>188</v>
      </c>
      <c r="B281" s="12">
        <v>39814</v>
      </c>
      <c r="C281">
        <v>40</v>
      </c>
      <c r="E281" s="10">
        <v>79797</v>
      </c>
      <c r="F281" s="10" t="s">
        <v>1</v>
      </c>
      <c r="G281" s="10"/>
      <c r="H281" s="10">
        <f>SUM(E281:G281)</f>
        <v>79797</v>
      </c>
      <c r="I281" s="10"/>
      <c r="J281" s="10">
        <v>19949.474999999999</v>
      </c>
      <c r="K281" s="10">
        <f>H281/C281</f>
        <v>1994.925</v>
      </c>
      <c r="L281" s="10"/>
      <c r="M281" s="10">
        <f>SUM(J281:K281)</f>
        <v>21944.399999999998</v>
      </c>
      <c r="N281" s="10"/>
      <c r="O281" s="10">
        <f>H281-M281</f>
        <v>57852.600000000006</v>
      </c>
      <c r="P281" s="10"/>
      <c r="Q281" s="10"/>
    </row>
    <row r="282" spans="1:17" x14ac:dyDescent="0.25">
      <c r="A282" s="3" t="s">
        <v>189</v>
      </c>
      <c r="B282" s="12">
        <v>41821</v>
      </c>
      <c r="C282">
        <v>40</v>
      </c>
      <c r="E282" s="10">
        <v>15255</v>
      </c>
      <c r="G282" s="10"/>
      <c r="H282" s="10">
        <f>SUM(E282:G282)</f>
        <v>15255</v>
      </c>
      <c r="I282" s="10"/>
      <c r="J282" s="10">
        <v>1716.1875</v>
      </c>
      <c r="K282" s="10">
        <f>H282/C282</f>
        <v>381.375</v>
      </c>
      <c r="L282" s="10"/>
      <c r="M282" s="10">
        <f>SUM(J282:K282)</f>
        <v>2097.5625</v>
      </c>
      <c r="N282" s="10"/>
      <c r="O282" s="10">
        <f>H282-M282</f>
        <v>13157.4375</v>
      </c>
      <c r="P282" s="10"/>
      <c r="Q282" s="10"/>
    </row>
    <row r="283" spans="1:17" x14ac:dyDescent="0.25">
      <c r="B283" s="12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</row>
    <row r="284" spans="1:17" x14ac:dyDescent="0.25">
      <c r="B284" s="12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17" s="1" customFormat="1" ht="13.5" thickBot="1" x14ac:dyDescent="0.25">
      <c r="A285" s="1" t="s">
        <v>190</v>
      </c>
      <c r="B285" s="29"/>
      <c r="E285" s="14">
        <f>SUM(E278:E284)</f>
        <v>360164</v>
      </c>
      <c r="F285" s="14">
        <f>SUM(F278:F284)</f>
        <v>0</v>
      </c>
      <c r="G285" s="14">
        <f>SUM(G278:G284)</f>
        <v>0</v>
      </c>
      <c r="H285" s="14">
        <f>SUM(H278:H284)</f>
        <v>360164</v>
      </c>
      <c r="I285" s="15"/>
      <c r="J285" s="14">
        <f>SUM(J278:J284)</f>
        <v>142955.56249999997</v>
      </c>
      <c r="K285" s="14">
        <f>SUM(K278:K284)</f>
        <v>9354</v>
      </c>
      <c r="L285" s="14"/>
      <c r="M285" s="14">
        <f>SUM(M278:M284)</f>
        <v>152309.56249999997</v>
      </c>
      <c r="N285" s="15"/>
      <c r="O285" s="14">
        <f>SUM(O278:O284)</f>
        <v>207854.43750000003</v>
      </c>
      <c r="P285" s="15"/>
      <c r="Q285" s="15"/>
    </row>
    <row r="286" spans="1:17" s="1" customFormat="1" ht="13.5" thickTop="1" x14ac:dyDescent="0.2">
      <c r="B286" s="29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s="1" customFormat="1" ht="12.75" x14ac:dyDescent="0.2">
      <c r="A287" s="1" t="s">
        <v>191</v>
      </c>
      <c r="B287" s="29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s="1" customFormat="1" ht="12.75" x14ac:dyDescent="0.2">
      <c r="A288" s="3" t="s">
        <v>192</v>
      </c>
      <c r="B288" s="27">
        <v>39600</v>
      </c>
      <c r="C288" s="3">
        <v>40</v>
      </c>
      <c r="E288" s="17">
        <v>12883</v>
      </c>
      <c r="F288" s="17"/>
      <c r="G288" s="17"/>
      <c r="H288" s="17">
        <f>SUM(E288:G288)</f>
        <v>12883</v>
      </c>
      <c r="I288" s="17"/>
      <c r="J288" s="17">
        <v>3542.1499999999996</v>
      </c>
      <c r="K288" s="17">
        <f>H288/C288</f>
        <v>322.07499999999999</v>
      </c>
      <c r="L288" s="17"/>
      <c r="M288" s="17">
        <f>SUM(J288:K288)</f>
        <v>3864.2249999999995</v>
      </c>
      <c r="N288" s="17"/>
      <c r="O288" s="17">
        <f>H288-M288</f>
        <v>9018.7750000000015</v>
      </c>
      <c r="P288" s="17"/>
      <c r="Q288" s="15"/>
    </row>
    <row r="289" spans="1:17" s="1" customFormat="1" ht="12.75" x14ac:dyDescent="0.2">
      <c r="A289" s="3" t="s">
        <v>192</v>
      </c>
      <c r="B289" s="27">
        <v>40330</v>
      </c>
      <c r="C289" s="3">
        <v>40</v>
      </c>
      <c r="E289" s="17">
        <v>12863</v>
      </c>
      <c r="F289" s="3"/>
      <c r="G289" s="17"/>
      <c r="H289" s="17">
        <f>SUM(E289:G289)</f>
        <v>12863</v>
      </c>
      <c r="I289" s="17"/>
      <c r="J289" s="17">
        <v>2733.1499999999996</v>
      </c>
      <c r="K289" s="17">
        <f>H289/C289</f>
        <v>321.57499999999999</v>
      </c>
      <c r="L289" s="17" t="s">
        <v>1</v>
      </c>
      <c r="M289" s="17">
        <f>SUM(J289:K289)</f>
        <v>3054.7249999999995</v>
      </c>
      <c r="N289" s="17"/>
      <c r="O289" s="17">
        <f>H289-M289</f>
        <v>9808.2750000000015</v>
      </c>
      <c r="P289" s="17"/>
      <c r="Q289" s="15"/>
    </row>
    <row r="290" spans="1:17" s="1" customFormat="1" ht="12.75" x14ac:dyDescent="0.2">
      <c r="A290" s="3" t="s">
        <v>192</v>
      </c>
      <c r="B290" s="27">
        <v>40695</v>
      </c>
      <c r="C290" s="3">
        <v>40</v>
      </c>
      <c r="E290" s="17">
        <v>21194</v>
      </c>
      <c r="F290" s="17" t="s">
        <v>1</v>
      </c>
      <c r="G290" s="17"/>
      <c r="H290" s="17">
        <f>SUM(E290:G290)</f>
        <v>21194</v>
      </c>
      <c r="I290" s="17"/>
      <c r="J290" s="17">
        <v>3973.7</v>
      </c>
      <c r="K290" s="17">
        <f>H290/C290</f>
        <v>529.85</v>
      </c>
      <c r="L290" s="17"/>
      <c r="M290" s="17">
        <f>SUM(J290:K290)</f>
        <v>4503.55</v>
      </c>
      <c r="N290" s="17"/>
      <c r="O290" s="17">
        <f>H290-M290</f>
        <v>16690.45</v>
      </c>
      <c r="P290" s="17"/>
      <c r="Q290" s="15"/>
    </row>
    <row r="291" spans="1:17" s="1" customFormat="1" ht="12.75" x14ac:dyDescent="0.2">
      <c r="A291" s="3"/>
      <c r="B291" s="29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s="1" customFormat="1" ht="13.5" thickBot="1" x14ac:dyDescent="0.25">
      <c r="A292" s="1" t="s">
        <v>193</v>
      </c>
      <c r="B292" s="29"/>
      <c r="E292" s="14">
        <f>SUM(E288:E291)</f>
        <v>46940</v>
      </c>
      <c r="F292" s="14">
        <f>SUM(F288:F291)</f>
        <v>0</v>
      </c>
      <c r="G292" s="14">
        <f>SUM(G288:G291)</f>
        <v>0</v>
      </c>
      <c r="H292" s="14">
        <f>SUM(H288:H291)</f>
        <v>46940</v>
      </c>
      <c r="I292" s="15"/>
      <c r="J292" s="14">
        <f>SUM(J288:J291)</f>
        <v>10249</v>
      </c>
      <c r="K292" s="14">
        <f>SUM(K288:K291)</f>
        <v>1173.5</v>
      </c>
      <c r="L292" s="14">
        <f>SUM(L288:L291)</f>
        <v>0</v>
      </c>
      <c r="M292" s="14">
        <f>SUM(M288:M291)</f>
        <v>11422.5</v>
      </c>
      <c r="N292" s="15"/>
      <c r="O292" s="14">
        <f>SUM(O288:O291)</f>
        <v>35517.5</v>
      </c>
      <c r="P292" s="15"/>
      <c r="Q292" s="15"/>
    </row>
    <row r="293" spans="1:17" s="1" customFormat="1" ht="13.5" thickTop="1" x14ac:dyDescent="0.2">
      <c r="B293" s="29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x14ac:dyDescent="0.25"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</row>
    <row r="295" spans="1:17" s="1" customFormat="1" ht="13.5" thickBot="1" x14ac:dyDescent="0.25">
      <c r="A295" s="1" t="s">
        <v>194</v>
      </c>
      <c r="E295" s="14">
        <f>E56+E109+E148+E158+E199+E213+E237+E265+E275+E285+E32+E292</f>
        <v>10781747</v>
      </c>
      <c r="F295" s="14">
        <f>F56+F109+F148+F158+F199+F213+F237+F265+F275+F285+F32+F292</f>
        <v>150958</v>
      </c>
      <c r="G295" s="25">
        <f>G56+G109+G148+G158+G199+G213+G237+G265+G275+G285+G32+G292</f>
        <v>-19207</v>
      </c>
      <c r="H295" s="14">
        <f>H56+H109+H148+H158+H199+H213+H237+H265+H275+H285+H32+H292</f>
        <v>10913498</v>
      </c>
      <c r="I295" s="15"/>
      <c r="J295" s="14">
        <f>J56+J109+J148+J158+J199+J213+J237+J265+J275+J285+J32+J292</f>
        <v>5308610.6166566676</v>
      </c>
      <c r="K295" s="14">
        <f>K56+K109+K148+K158+K199+K213+K237+K265+K275+K285+K32+K292</f>
        <v>254940.42369047619</v>
      </c>
      <c r="L295" s="25">
        <f>L56+L109+L148+L158+L199+L213+L237+L265+L275+L285+L32+L292</f>
        <v>-19207</v>
      </c>
      <c r="M295" s="14">
        <f>M56+M109+M148+M158+M199+M213+M237+M265+M275+M285+M32+M292</f>
        <v>5544344.0403471431</v>
      </c>
      <c r="N295" s="15" t="s">
        <v>1</v>
      </c>
      <c r="O295" s="14">
        <f>O56+O109+O148+O158+O199+O213+O237+O265+O275+O285+O32+O292</f>
        <v>5369153.9596528569</v>
      </c>
      <c r="P295" s="15"/>
      <c r="Q295" s="15"/>
    </row>
    <row r="296" spans="1:17" s="1" customFormat="1" ht="13.5" thickTop="1" x14ac:dyDescent="0.2"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x14ac:dyDescent="0.25">
      <c r="E297" s="30"/>
      <c r="F297" s="30"/>
      <c r="G297" s="30"/>
      <c r="H297" s="30"/>
      <c r="I297" s="30"/>
      <c r="J297" s="30"/>
      <c r="K297" s="30"/>
      <c r="L297" s="30"/>
      <c r="M297" s="30"/>
    </row>
    <row r="298" spans="1:17" x14ac:dyDescent="0.25">
      <c r="E298" s="30"/>
      <c r="F298" s="30"/>
      <c r="G298" s="30"/>
      <c r="H298" s="30"/>
      <c r="I298" s="30"/>
      <c r="J298" s="30"/>
      <c r="K298" s="30"/>
      <c r="L298" s="30"/>
      <c r="M298" s="30"/>
    </row>
    <row r="299" spans="1:17" x14ac:dyDescent="0.25">
      <c r="E299" s="30"/>
      <c r="F299" s="30"/>
      <c r="G299" s="30"/>
      <c r="H299" s="30"/>
      <c r="I299" s="30"/>
      <c r="J299" s="30"/>
      <c r="K299" s="30"/>
      <c r="L299" s="30"/>
      <c r="M299" s="30"/>
    </row>
    <row r="300" spans="1:17" x14ac:dyDescent="0.25">
      <c r="E300" s="30"/>
      <c r="F300" s="30"/>
      <c r="G300" s="30"/>
      <c r="H300" s="30"/>
      <c r="I300" s="30"/>
      <c r="J300" s="30"/>
      <c r="K300" s="30"/>
      <c r="L300" s="30"/>
      <c r="M300" s="30"/>
    </row>
    <row r="301" spans="1:17" x14ac:dyDescent="0.25">
      <c r="E301" s="30"/>
      <c r="F301" s="30"/>
      <c r="G301" s="30"/>
      <c r="H301" s="30"/>
      <c r="I301" s="30"/>
      <c r="J301" s="30"/>
      <c r="K301" s="30"/>
      <c r="L301" s="30"/>
      <c r="M301" s="30"/>
    </row>
    <row r="302" spans="1:17" x14ac:dyDescent="0.25">
      <c r="E302" s="30"/>
      <c r="F302" s="30"/>
      <c r="G302" s="30"/>
      <c r="H302" s="30"/>
      <c r="I302" s="30"/>
      <c r="J302" s="30"/>
      <c r="K302" s="30"/>
      <c r="L302" s="30"/>
      <c r="M302" s="30"/>
    </row>
    <row r="303" spans="1:17" x14ac:dyDescent="0.25">
      <c r="E303" s="30"/>
      <c r="F303" s="30"/>
      <c r="G303" s="30"/>
      <c r="H303" s="30"/>
      <c r="I303" s="30"/>
      <c r="J303" s="30"/>
      <c r="K303" s="30"/>
      <c r="L303" s="30"/>
      <c r="M303" s="30"/>
    </row>
    <row r="304" spans="1:17" x14ac:dyDescent="0.25">
      <c r="E304" s="30"/>
      <c r="F304" s="30"/>
      <c r="G304" s="30"/>
      <c r="H304" s="30"/>
      <c r="I304" s="30"/>
      <c r="J304" s="30"/>
      <c r="K304" s="30"/>
      <c r="L304" s="30"/>
      <c r="M304" s="30"/>
    </row>
    <row r="305" spans="5:13" x14ac:dyDescent="0.25">
      <c r="E305" s="30"/>
      <c r="F305" s="30"/>
      <c r="G305" s="30"/>
      <c r="H305" s="30"/>
      <c r="I305" s="30"/>
      <c r="J305" s="30"/>
      <c r="K305" s="30"/>
      <c r="L305" s="30"/>
      <c r="M305" s="30"/>
    </row>
    <row r="306" spans="5:13" x14ac:dyDescent="0.25">
      <c r="E306" s="30"/>
      <c r="F306" s="30"/>
      <c r="G306" s="30"/>
      <c r="H306" s="30"/>
      <c r="I306" s="30"/>
      <c r="J306" s="30"/>
      <c r="K306" s="30"/>
      <c r="L306" s="30"/>
      <c r="M306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Jerilyn Zapp</dc:creator>
  <cp:lastModifiedBy>Gallatin Water</cp:lastModifiedBy>
  <dcterms:created xsi:type="dcterms:W3CDTF">2021-12-16T16:05:43Z</dcterms:created>
  <dcterms:modified xsi:type="dcterms:W3CDTF">2021-12-22T17:50:26Z</dcterms:modified>
</cp:coreProperties>
</file>