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nsen\Desktop\"/>
    </mc:Choice>
  </mc:AlternateContent>
  <xr:revisionPtr revIDLastSave="0" documentId="13_ncr:1_{595F6ABA-2AFA-4515-A297-70570A230352}" xr6:coauthVersionLast="47" xr6:coauthVersionMax="47" xr10:uidLastSave="{00000000-0000-0000-0000-000000000000}"/>
  <bookViews>
    <workbookView xWindow="-120" yWindow="-120" windowWidth="29040" windowHeight="15840" xr2:uid="{698DC659-3057-4217-9796-D118A82B2B21}"/>
  </bookViews>
  <sheets>
    <sheet name="Five Eights Inch Meters" sheetId="1" r:id="rId1"/>
    <sheet name="1 Inch Meters" sheetId="2" r:id="rId2"/>
    <sheet name="1.5 Inch Meter" sheetId="3" r:id="rId3"/>
    <sheet name="2 Inch Meter" sheetId="4" r:id="rId4"/>
    <sheet name="Total 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4" l="1"/>
  <c r="G23" i="3"/>
  <c r="G25" i="2"/>
  <c r="G24" i="2"/>
  <c r="G28" i="1"/>
  <c r="G27" i="1"/>
  <c r="G26" i="1"/>
  <c r="G25" i="1"/>
  <c r="F12" i="4"/>
  <c r="F12" i="3"/>
  <c r="F13" i="2"/>
  <c r="F12" i="2"/>
  <c r="I15" i="1"/>
  <c r="G15" i="1"/>
  <c r="G14" i="1"/>
  <c r="G13" i="1"/>
  <c r="F15" i="1"/>
  <c r="F14" i="1"/>
  <c r="F13" i="1"/>
  <c r="F12" i="1"/>
  <c r="H15" i="1" l="1"/>
  <c r="H14" i="1"/>
  <c r="H13" i="1" l="1"/>
  <c r="F11" i="1" l="1"/>
  <c r="E17" i="1" l="1"/>
  <c r="D17" i="1"/>
  <c r="D24" i="1" s="1"/>
  <c r="G12" i="4"/>
  <c r="E15" i="4"/>
  <c r="D15" i="4"/>
  <c r="D22" i="4" s="1"/>
  <c r="G22" i="4" s="1"/>
  <c r="F11" i="4"/>
  <c r="I11" i="4" s="1"/>
  <c r="G12" i="3"/>
  <c r="E15" i="3"/>
  <c r="D15" i="3"/>
  <c r="D22" i="3" s="1"/>
  <c r="F11" i="3"/>
  <c r="I11" i="3" s="1"/>
  <c r="G13" i="2"/>
  <c r="H13" i="2" s="1"/>
  <c r="F11" i="2"/>
  <c r="J11" i="2" s="1"/>
  <c r="E16" i="2"/>
  <c r="D16" i="2"/>
  <c r="D23" i="2" s="1"/>
  <c r="J15" i="1"/>
  <c r="K11" i="1"/>
  <c r="G12" i="1"/>
  <c r="K15" i="1" l="1"/>
  <c r="J17" i="1"/>
  <c r="E28" i="1" s="1"/>
  <c r="H17" i="1"/>
  <c r="E26" i="1" s="1"/>
  <c r="I14" i="1"/>
  <c r="I17" i="1" s="1"/>
  <c r="E27" i="1" s="1"/>
  <c r="F17" i="1"/>
  <c r="E24" i="1" s="1"/>
  <c r="G24" i="1"/>
  <c r="D30" i="1"/>
  <c r="K12" i="1"/>
  <c r="H15" i="4"/>
  <c r="G15" i="4"/>
  <c r="E23" i="4" s="1"/>
  <c r="F15" i="4"/>
  <c r="E22" i="4" s="1"/>
  <c r="D26" i="4"/>
  <c r="F15" i="3"/>
  <c r="E22" i="3" s="1"/>
  <c r="D26" i="3"/>
  <c r="G22" i="3"/>
  <c r="H15" i="3"/>
  <c r="G15" i="3"/>
  <c r="E23" i="3" s="1"/>
  <c r="D28" i="2"/>
  <c r="G23" i="2"/>
  <c r="J13" i="2"/>
  <c r="I16" i="2"/>
  <c r="F16" i="2"/>
  <c r="E23" i="2" s="1"/>
  <c r="G12" i="2"/>
  <c r="G16" i="2" s="1"/>
  <c r="E24" i="2" s="1"/>
  <c r="H16" i="2"/>
  <c r="E25" i="2" s="1"/>
  <c r="K13" i="1"/>
  <c r="G17" i="1"/>
  <c r="E25" i="1" s="1"/>
  <c r="K14" i="1" l="1"/>
  <c r="K17" i="1" s="1"/>
  <c r="G30" i="1"/>
  <c r="E30" i="1"/>
  <c r="G26" i="4"/>
  <c r="C6" i="8" s="1"/>
  <c r="E26" i="4"/>
  <c r="I12" i="4"/>
  <c r="G26" i="3"/>
  <c r="C5" i="8" s="1"/>
  <c r="E26" i="3"/>
  <c r="I12" i="3"/>
  <c r="J12" i="2"/>
  <c r="E28" i="2"/>
  <c r="G28" i="2"/>
  <c r="C4" i="8" s="1"/>
  <c r="I15" i="4" l="1"/>
  <c r="C3" i="8"/>
  <c r="I15" i="3"/>
  <c r="J16" i="2"/>
  <c r="C8" i="8" l="1"/>
</calcChain>
</file>

<file path=xl/sharedStrings.xml><?xml version="1.0" encoding="utf-8"?>
<sst xmlns="http://schemas.openxmlformats.org/spreadsheetml/2006/main" count="111" uniqueCount="45">
  <si>
    <t>USAGE TABLE</t>
  </si>
  <si>
    <t>Usage by Rate Increment</t>
  </si>
  <si>
    <t>Class:</t>
  </si>
  <si>
    <t>Bills</t>
  </si>
  <si>
    <t xml:space="preserve">Gallons </t>
  </si>
  <si>
    <t>Total</t>
  </si>
  <si>
    <t>REVENUE TABLE</t>
  </si>
  <si>
    <t>Revenue by Rate Increment</t>
  </si>
  <si>
    <t>Gallons</t>
  </si>
  <si>
    <t>Rates</t>
  </si>
  <si>
    <t>Revenue</t>
  </si>
  <si>
    <t>Totals</t>
  </si>
  <si>
    <t>Next 5,000 Gallons</t>
  </si>
  <si>
    <t>Next 5,000</t>
  </si>
  <si>
    <t>Test Period from 01/01/2020 to 12/31/2020</t>
  </si>
  <si>
    <t>5/8 Inch</t>
  </si>
  <si>
    <t>1 Inch</t>
  </si>
  <si>
    <t>1.5 Inch</t>
  </si>
  <si>
    <t>2 Inch</t>
  </si>
  <si>
    <t>Revenue from Rates (Column 5)</t>
  </si>
  <si>
    <t>subtotal</t>
  </si>
  <si>
    <t>Over 25,000 Gallons</t>
  </si>
  <si>
    <t>Over 25,000</t>
  </si>
  <si>
    <t>5/8 inch meter &amp; 3/4 inch meter</t>
  </si>
  <si>
    <t>First 2,000 Minimum Bill</t>
  </si>
  <si>
    <t>Next 3,000 Gallons</t>
  </si>
  <si>
    <t>Next 10,000 Gallons</t>
  </si>
  <si>
    <t>Over 20,000 Gallons</t>
  </si>
  <si>
    <t>First 2,000</t>
  </si>
  <si>
    <t>Next 3,000</t>
  </si>
  <si>
    <t xml:space="preserve">Next 10,000 </t>
  </si>
  <si>
    <t>Over 20,000</t>
  </si>
  <si>
    <t>1 inch meter</t>
  </si>
  <si>
    <t>First 15,000 Minimum Bill</t>
  </si>
  <si>
    <t>First 15,000</t>
  </si>
  <si>
    <t xml:space="preserve">1.5 inch meter </t>
  </si>
  <si>
    <t>First 25,000 Minimum Bill</t>
  </si>
  <si>
    <t>First 25,000</t>
  </si>
  <si>
    <t xml:space="preserve">2 inch meter </t>
  </si>
  <si>
    <t>First 45,000 Minimum Bill</t>
  </si>
  <si>
    <t>Over 45,000 Gallons</t>
  </si>
  <si>
    <t>First 45,000</t>
  </si>
  <si>
    <t>Next 45,000</t>
  </si>
  <si>
    <t>Revenue from Proposed Rates</t>
  </si>
  <si>
    <t>REVENUE TABLE -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</si>
</sst>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7" formatCode="_(&quot;$&quot;* #,##0.00000_);_(&quot;$&quot;* \(#,##0.0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2" applyFont="1"/>
    <xf numFmtId="0" fontId="2" fillId="0" borderId="0" xfId="0" applyFont="1"/>
    <xf numFmtId="44" fontId="0" fillId="0" borderId="0" xfId="0" applyNumberFormat="1"/>
    <xf numFmtId="44" fontId="0" fillId="0" borderId="1" xfId="0" applyNumberFormat="1" applyBorder="1"/>
    <xf numFmtId="164" fontId="0" fillId="0" borderId="0" xfId="1" applyNumberFormat="1" applyFont="1"/>
    <xf numFmtId="10" fontId="0" fillId="0" borderId="0" xfId="3" applyNumberFormat="1" applyFont="1"/>
    <xf numFmtId="0" fontId="0" fillId="0" borderId="0" xfId="0" applyBorder="1"/>
    <xf numFmtId="44" fontId="0" fillId="0" borderId="0" xfId="2" applyFont="1" applyBorder="1"/>
    <xf numFmtId="44" fontId="0" fillId="0" borderId="0" xfId="0" applyNumberFormat="1" applyBorder="1"/>
    <xf numFmtId="44" fontId="0" fillId="0" borderId="1" xfId="2" applyFont="1" applyBorder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0" fillId="0" borderId="1" xfId="0" applyBorder="1"/>
    <xf numFmtId="164" fontId="0" fillId="0" borderId="0" xfId="0" applyNumberFormat="1"/>
    <xf numFmtId="167" fontId="0" fillId="0" borderId="0" xfId="2" applyNumberFormat="1" applyFont="1"/>
    <xf numFmtId="167" fontId="0" fillId="0" borderId="1" xfId="2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F0E2B-3FBD-429A-830D-73EB89560CE7}">
  <dimension ref="A1:K30"/>
  <sheetViews>
    <sheetView tabSelected="1" view="pageBreakPreview" zoomScaleNormal="100" zoomScaleSheetLayoutView="100" workbookViewId="0">
      <selection activeCell="F27" sqref="F27"/>
    </sheetView>
  </sheetViews>
  <sheetFormatPr defaultRowHeight="15" x14ac:dyDescent="0.25"/>
  <cols>
    <col min="4" max="4" width="10.7109375" bestFit="1" customWidth="1"/>
    <col min="5" max="5" width="15.28515625" bestFit="1" customWidth="1"/>
    <col min="6" max="6" width="14.28515625" bestFit="1" customWidth="1"/>
    <col min="7" max="7" width="15.28515625" bestFit="1" customWidth="1"/>
    <col min="8" max="8" width="14.28515625" bestFit="1" customWidth="1"/>
    <col min="9" max="10" width="13.28515625" bestFit="1" customWidth="1"/>
    <col min="11" max="11" width="15.28515625" bestFit="1" customWidth="1"/>
  </cols>
  <sheetData>
    <row r="1" spans="1:11" ht="15.75" x14ac:dyDescent="0.25">
      <c r="A1" s="11" t="s">
        <v>43</v>
      </c>
    </row>
    <row r="2" spans="1:11" ht="15.75" x14ac:dyDescent="0.25">
      <c r="A2" s="11" t="s">
        <v>14</v>
      </c>
    </row>
    <row r="4" spans="1:11" x14ac:dyDescent="0.25">
      <c r="A4" s="12" t="s">
        <v>0</v>
      </c>
    </row>
    <row r="5" spans="1:11" x14ac:dyDescent="0.25">
      <c r="A5" t="s">
        <v>1</v>
      </c>
    </row>
    <row r="7" spans="1:11" x14ac:dyDescent="0.25">
      <c r="A7" t="s">
        <v>2</v>
      </c>
      <c r="B7" s="2" t="s">
        <v>23</v>
      </c>
    </row>
    <row r="9" spans="1:11" x14ac:dyDescent="0.25">
      <c r="A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</row>
    <row r="10" spans="1:11" x14ac:dyDescent="0.25">
      <c r="D10" s="13" t="s">
        <v>3</v>
      </c>
      <c r="E10" s="13" t="s">
        <v>4</v>
      </c>
      <c r="F10" s="13" t="s">
        <v>28</v>
      </c>
      <c r="G10" s="13" t="s">
        <v>29</v>
      </c>
      <c r="H10" s="13" t="s">
        <v>13</v>
      </c>
      <c r="I10" s="13" t="s">
        <v>30</v>
      </c>
      <c r="J10" s="13" t="s">
        <v>31</v>
      </c>
      <c r="K10" s="13" t="s">
        <v>5</v>
      </c>
    </row>
    <row r="11" spans="1:11" x14ac:dyDescent="0.25">
      <c r="A11" t="s">
        <v>24</v>
      </c>
      <c r="D11" s="5">
        <v>18492</v>
      </c>
      <c r="E11" s="5">
        <v>12844900</v>
      </c>
      <c r="F11" s="5">
        <f>E11</f>
        <v>12844900</v>
      </c>
      <c r="G11" s="5"/>
      <c r="H11" s="5"/>
      <c r="I11" s="5"/>
      <c r="J11" s="5"/>
      <c r="K11" s="5">
        <f>SUM(F11:J11)</f>
        <v>12844900</v>
      </c>
    </row>
    <row r="12" spans="1:11" x14ac:dyDescent="0.25">
      <c r="A12" t="s">
        <v>25</v>
      </c>
      <c r="D12" s="5">
        <v>10411</v>
      </c>
      <c r="E12" s="5">
        <v>33619700</v>
      </c>
      <c r="F12" s="5">
        <f>D12*2000</f>
        <v>20822000</v>
      </c>
      <c r="G12" s="5">
        <f>E12-F12</f>
        <v>12797700</v>
      </c>
      <c r="H12" s="5"/>
      <c r="I12" s="5"/>
      <c r="J12" s="5"/>
      <c r="K12" s="5">
        <f t="shared" ref="K12:K15" si="0">SUM(F12:J12)</f>
        <v>33619700</v>
      </c>
    </row>
    <row r="13" spans="1:11" x14ac:dyDescent="0.25">
      <c r="A13" t="s">
        <v>12</v>
      </c>
      <c r="D13" s="5">
        <v>2704</v>
      </c>
      <c r="E13" s="5">
        <v>17998900</v>
      </c>
      <c r="F13" s="5">
        <f>D13*2000</f>
        <v>5408000</v>
      </c>
      <c r="G13" s="5">
        <f>D13*3000</f>
        <v>8112000</v>
      </c>
      <c r="H13" s="5">
        <f>E13-(F13+G13)</f>
        <v>4478900</v>
      </c>
      <c r="I13" s="5"/>
      <c r="J13" s="5"/>
      <c r="K13" s="5">
        <f t="shared" si="0"/>
        <v>17998900</v>
      </c>
    </row>
    <row r="14" spans="1:11" x14ac:dyDescent="0.25">
      <c r="A14" t="s">
        <v>26</v>
      </c>
      <c r="D14" s="5">
        <v>538</v>
      </c>
      <c r="E14" s="5">
        <v>7159400</v>
      </c>
      <c r="F14" s="5">
        <f>D14*2000</f>
        <v>1076000</v>
      </c>
      <c r="G14" s="5">
        <f>D14*3000</f>
        <v>1614000</v>
      </c>
      <c r="H14" s="5">
        <f>D14*5000</f>
        <v>2690000</v>
      </c>
      <c r="I14" s="5">
        <f>E14-SUM(F14:H14)</f>
        <v>1779400</v>
      </c>
      <c r="J14" s="5"/>
      <c r="K14" s="5">
        <f t="shared" si="0"/>
        <v>7159400</v>
      </c>
    </row>
    <row r="15" spans="1:11" x14ac:dyDescent="0.25">
      <c r="A15" t="s">
        <v>27</v>
      </c>
      <c r="D15" s="14">
        <v>274</v>
      </c>
      <c r="E15" s="14">
        <v>18423500</v>
      </c>
      <c r="F15" s="14">
        <f>D15*2000</f>
        <v>548000</v>
      </c>
      <c r="G15" s="14">
        <f>D15*3000</f>
        <v>822000</v>
      </c>
      <c r="H15" s="14">
        <f>D15*5000</f>
        <v>1370000</v>
      </c>
      <c r="I15" s="14">
        <f>D15*10000</f>
        <v>2740000</v>
      </c>
      <c r="J15" s="14">
        <f>E15-SUM(F15:I15)</f>
        <v>12943500</v>
      </c>
      <c r="K15" s="14">
        <f t="shared" si="0"/>
        <v>18423500</v>
      </c>
    </row>
    <row r="16" spans="1:11" x14ac:dyDescent="0.25"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t="s">
        <v>11</v>
      </c>
      <c r="D17" s="5">
        <f>SUM(D11:D16)</f>
        <v>32419</v>
      </c>
      <c r="E17" s="5">
        <f>SUM(E11:E16)</f>
        <v>90046400</v>
      </c>
      <c r="F17" s="5">
        <f>SUM(F11:F16)</f>
        <v>40698900</v>
      </c>
      <c r="G17" s="5">
        <f t="shared" ref="G17:K17" si="1">SUM(G11:G16)</f>
        <v>23345700</v>
      </c>
      <c r="H17" s="5">
        <f t="shared" si="1"/>
        <v>8538900</v>
      </c>
      <c r="I17" s="5">
        <f t="shared" si="1"/>
        <v>4519400</v>
      </c>
      <c r="J17" s="5">
        <f t="shared" si="1"/>
        <v>12943500</v>
      </c>
      <c r="K17" s="5">
        <f t="shared" si="1"/>
        <v>90046400</v>
      </c>
    </row>
    <row r="19" spans="1:11" x14ac:dyDescent="0.25">
      <c r="A19" s="12" t="s">
        <v>6</v>
      </c>
    </row>
    <row r="20" spans="1:11" x14ac:dyDescent="0.25">
      <c r="A20" t="s">
        <v>7</v>
      </c>
    </row>
    <row r="21" spans="1:11" x14ac:dyDescent="0.25">
      <c r="E21" s="16"/>
    </row>
    <row r="22" spans="1:11" x14ac:dyDescent="0.25">
      <c r="A22">
        <v>1</v>
      </c>
      <c r="D22">
        <v>2</v>
      </c>
      <c r="E22">
        <v>3</v>
      </c>
      <c r="F22">
        <v>4</v>
      </c>
      <c r="G22">
        <v>5</v>
      </c>
    </row>
    <row r="23" spans="1:11" x14ac:dyDescent="0.25">
      <c r="D23" s="13" t="s">
        <v>3</v>
      </c>
      <c r="E23" s="13" t="s">
        <v>8</v>
      </c>
      <c r="F23" s="13" t="s">
        <v>9</v>
      </c>
      <c r="G23" s="13" t="s">
        <v>10</v>
      </c>
    </row>
    <row r="24" spans="1:11" x14ac:dyDescent="0.25">
      <c r="A24" t="s">
        <v>24</v>
      </c>
      <c r="D24" s="5">
        <f>D17</f>
        <v>32419</v>
      </c>
      <c r="E24" s="5">
        <f>F17</f>
        <v>40698900</v>
      </c>
      <c r="F24" s="1">
        <v>29.53</v>
      </c>
      <c r="G24" s="1">
        <f>D24*F24</f>
        <v>957333.07000000007</v>
      </c>
    </row>
    <row r="25" spans="1:11" x14ac:dyDescent="0.25">
      <c r="A25" t="s">
        <v>25</v>
      </c>
      <c r="D25" s="5"/>
      <c r="E25" s="5">
        <f>G17</f>
        <v>23345700</v>
      </c>
      <c r="F25" s="17">
        <v>1.261E-2</v>
      </c>
      <c r="G25" s="1">
        <f>(E25)*F25</f>
        <v>294389.277</v>
      </c>
    </row>
    <row r="26" spans="1:11" x14ac:dyDescent="0.25">
      <c r="A26" t="s">
        <v>12</v>
      </c>
      <c r="D26" s="5"/>
      <c r="E26" s="5">
        <f>H17</f>
        <v>8538900</v>
      </c>
      <c r="F26" s="17">
        <v>9.0299999999999998E-3</v>
      </c>
      <c r="G26" s="1">
        <f>(E26)*F26</f>
        <v>77106.266999999993</v>
      </c>
    </row>
    <row r="27" spans="1:11" x14ac:dyDescent="0.25">
      <c r="A27" t="s">
        <v>26</v>
      </c>
      <c r="D27" s="5"/>
      <c r="E27" s="5">
        <f>I17</f>
        <v>4519400</v>
      </c>
      <c r="F27" s="17">
        <v>7.6E-3</v>
      </c>
      <c r="G27" s="1">
        <f>(E27)*F27</f>
        <v>34347.440000000002</v>
      </c>
    </row>
    <row r="28" spans="1:11" x14ac:dyDescent="0.25">
      <c r="A28" t="s">
        <v>27</v>
      </c>
      <c r="D28" s="14"/>
      <c r="E28" s="14">
        <f>J17</f>
        <v>12943500</v>
      </c>
      <c r="F28" s="18">
        <v>6.7400000000000003E-3</v>
      </c>
      <c r="G28" s="10">
        <f>(E28)*F28</f>
        <v>87239.19</v>
      </c>
    </row>
    <row r="29" spans="1:11" x14ac:dyDescent="0.25">
      <c r="D29" s="5"/>
      <c r="E29" s="5"/>
    </row>
    <row r="30" spans="1:11" x14ac:dyDescent="0.25">
      <c r="A30" t="s">
        <v>11</v>
      </c>
      <c r="D30" s="5">
        <f>SUM(D24:D29)</f>
        <v>32419</v>
      </c>
      <c r="E30" s="5">
        <f>SUM(E24:E29)</f>
        <v>90046400</v>
      </c>
      <c r="G30" s="1">
        <f>SUM(G24:G29)</f>
        <v>1450415.2439999999</v>
      </c>
    </row>
  </sheetData>
  <pageMargins left="0.25" right="0.25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A46E6-6660-49DE-A581-ABEF4FD68C6A}">
  <dimension ref="A1:J28"/>
  <sheetViews>
    <sheetView view="pageBreakPreview" zoomScaleNormal="100" zoomScaleSheetLayoutView="100" workbookViewId="0">
      <selection activeCell="G24" sqref="G24"/>
    </sheetView>
  </sheetViews>
  <sheetFormatPr defaultRowHeight="15" x14ac:dyDescent="0.25"/>
  <cols>
    <col min="4" max="4" width="9.28515625" bestFit="1" customWidth="1"/>
    <col min="5" max="6" width="13.28515625" bestFit="1" customWidth="1"/>
    <col min="7" max="7" width="14.42578125" bestFit="1" customWidth="1"/>
    <col min="8" max="8" width="13.28515625" bestFit="1" customWidth="1"/>
    <col min="9" max="9" width="12.42578125" bestFit="1" customWidth="1"/>
    <col min="10" max="10" width="13.28515625" bestFit="1" customWidth="1"/>
  </cols>
  <sheetData>
    <row r="1" spans="1:10" ht="15.75" x14ac:dyDescent="0.25">
      <c r="A1" s="11" t="s">
        <v>43</v>
      </c>
    </row>
    <row r="2" spans="1:10" ht="15.75" x14ac:dyDescent="0.25">
      <c r="A2" s="11" t="s">
        <v>14</v>
      </c>
    </row>
    <row r="4" spans="1:10" x14ac:dyDescent="0.25">
      <c r="A4" s="12" t="s">
        <v>0</v>
      </c>
    </row>
    <row r="5" spans="1:10" x14ac:dyDescent="0.25">
      <c r="A5" t="s">
        <v>1</v>
      </c>
    </row>
    <row r="7" spans="1:10" x14ac:dyDescent="0.25">
      <c r="A7" t="s">
        <v>2</v>
      </c>
      <c r="B7" s="2" t="s">
        <v>32</v>
      </c>
    </row>
    <row r="9" spans="1:10" x14ac:dyDescent="0.25">
      <c r="A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</row>
    <row r="10" spans="1:10" x14ac:dyDescent="0.25">
      <c r="D10" s="13" t="s">
        <v>3</v>
      </c>
      <c r="E10" s="13" t="s">
        <v>4</v>
      </c>
      <c r="F10" s="13" t="s">
        <v>34</v>
      </c>
      <c r="G10" s="13" t="s">
        <v>13</v>
      </c>
      <c r="H10" s="13" t="s">
        <v>31</v>
      </c>
      <c r="I10" s="13"/>
      <c r="J10" s="13" t="s">
        <v>5</v>
      </c>
    </row>
    <row r="11" spans="1:10" x14ac:dyDescent="0.25">
      <c r="A11" t="s">
        <v>33</v>
      </c>
      <c r="D11" s="5">
        <v>71</v>
      </c>
      <c r="E11" s="5">
        <v>338200</v>
      </c>
      <c r="F11" s="5">
        <f>E11</f>
        <v>338200</v>
      </c>
      <c r="G11" s="5"/>
      <c r="H11" s="5"/>
      <c r="I11" s="5"/>
      <c r="J11" s="5">
        <f>SUM(F11:I11)</f>
        <v>338200</v>
      </c>
    </row>
    <row r="12" spans="1:10" x14ac:dyDescent="0.25">
      <c r="A12" t="s">
        <v>12</v>
      </c>
      <c r="D12" s="5">
        <v>7</v>
      </c>
      <c r="E12" s="5">
        <v>122200</v>
      </c>
      <c r="F12" s="5">
        <f>D12*15000</f>
        <v>105000</v>
      </c>
      <c r="G12" s="5">
        <f>E12-F12</f>
        <v>17200</v>
      </c>
      <c r="H12" s="5"/>
      <c r="I12" s="5"/>
      <c r="J12" s="5">
        <f>SUM(F12:I12)</f>
        <v>122200</v>
      </c>
    </row>
    <row r="13" spans="1:10" x14ac:dyDescent="0.25">
      <c r="A13" t="s">
        <v>27</v>
      </c>
      <c r="D13" s="5">
        <v>20</v>
      </c>
      <c r="E13" s="5">
        <v>653500</v>
      </c>
      <c r="F13" s="5">
        <f>D13*15000</f>
        <v>300000</v>
      </c>
      <c r="G13" s="5">
        <f>D13*5000</f>
        <v>100000</v>
      </c>
      <c r="H13" s="5">
        <f>E13-(F13+G13)</f>
        <v>253500</v>
      </c>
      <c r="I13" s="5"/>
      <c r="J13" s="5">
        <f>SUM(F13:I13)</f>
        <v>653500</v>
      </c>
    </row>
    <row r="14" spans="1:10" x14ac:dyDescent="0.25">
      <c r="D14" s="14"/>
      <c r="E14" s="14"/>
      <c r="F14" s="14"/>
      <c r="G14" s="14"/>
      <c r="H14" s="14"/>
      <c r="I14" s="14"/>
      <c r="J14" s="14"/>
    </row>
    <row r="15" spans="1:10" x14ac:dyDescent="0.25">
      <c r="D15" s="5"/>
      <c r="E15" s="5"/>
      <c r="F15" s="5"/>
      <c r="G15" s="5"/>
      <c r="H15" s="5"/>
      <c r="I15" s="5"/>
      <c r="J15" s="5"/>
    </row>
    <row r="16" spans="1:10" x14ac:dyDescent="0.25">
      <c r="A16" t="s">
        <v>11</v>
      </c>
      <c r="D16" s="5">
        <f t="shared" ref="D16:J16" si="0">SUM(D11:D15)</f>
        <v>98</v>
      </c>
      <c r="E16" s="5">
        <f t="shared" si="0"/>
        <v>1113900</v>
      </c>
      <c r="F16" s="5">
        <f t="shared" si="0"/>
        <v>743200</v>
      </c>
      <c r="G16" s="5">
        <f t="shared" si="0"/>
        <v>117200</v>
      </c>
      <c r="H16" s="5">
        <f t="shared" si="0"/>
        <v>253500</v>
      </c>
      <c r="I16" s="5">
        <f t="shared" si="0"/>
        <v>0</v>
      </c>
      <c r="J16" s="5">
        <f t="shared" si="0"/>
        <v>1113900</v>
      </c>
    </row>
    <row r="18" spans="1:7" x14ac:dyDescent="0.25">
      <c r="A18" s="12" t="s">
        <v>6</v>
      </c>
    </row>
    <row r="19" spans="1:7" x14ac:dyDescent="0.25">
      <c r="A19" t="s">
        <v>7</v>
      </c>
    </row>
    <row r="21" spans="1:7" x14ac:dyDescent="0.25">
      <c r="A21">
        <v>1</v>
      </c>
      <c r="D21">
        <v>2</v>
      </c>
      <c r="E21">
        <v>3</v>
      </c>
      <c r="F21">
        <v>4</v>
      </c>
      <c r="G21">
        <v>5</v>
      </c>
    </row>
    <row r="22" spans="1:7" x14ac:dyDescent="0.25">
      <c r="D22" s="13" t="s">
        <v>3</v>
      </c>
      <c r="E22" s="13" t="s">
        <v>8</v>
      </c>
      <c r="F22" s="13" t="s">
        <v>9</v>
      </c>
      <c r="G22" s="13" t="s">
        <v>10</v>
      </c>
    </row>
    <row r="23" spans="1:7" x14ac:dyDescent="0.25">
      <c r="A23" t="s">
        <v>33</v>
      </c>
      <c r="D23" s="5">
        <f>D16</f>
        <v>98</v>
      </c>
      <c r="E23" s="5">
        <f>F16</f>
        <v>743200</v>
      </c>
      <c r="F23" s="1">
        <v>139.78</v>
      </c>
      <c r="G23" s="1">
        <f>D23*F23</f>
        <v>13698.44</v>
      </c>
    </row>
    <row r="24" spans="1:7" x14ac:dyDescent="0.25">
      <c r="A24" t="s">
        <v>12</v>
      </c>
      <c r="D24" s="5"/>
      <c r="E24" s="5">
        <f>G16</f>
        <v>117200</v>
      </c>
      <c r="F24" s="17">
        <v>7.6E-3</v>
      </c>
      <c r="G24" s="1">
        <f>(E24)*F24</f>
        <v>890.72</v>
      </c>
    </row>
    <row r="25" spans="1:7" x14ac:dyDescent="0.25">
      <c r="A25" t="s">
        <v>27</v>
      </c>
      <c r="D25" s="5"/>
      <c r="E25" s="5">
        <f>H16</f>
        <v>253500</v>
      </c>
      <c r="F25" s="17">
        <v>6.7400000000000003E-3</v>
      </c>
      <c r="G25" s="1">
        <f>(E25)*F25</f>
        <v>1708.5900000000001</v>
      </c>
    </row>
    <row r="26" spans="1:7" x14ac:dyDescent="0.25">
      <c r="D26" s="14"/>
      <c r="E26" s="14"/>
      <c r="F26" s="10"/>
      <c r="G26" s="10"/>
    </row>
    <row r="28" spans="1:7" x14ac:dyDescent="0.25">
      <c r="A28" t="s">
        <v>11</v>
      </c>
      <c r="D28" s="5">
        <f>SUM(D23:D27)</f>
        <v>98</v>
      </c>
      <c r="E28" s="5">
        <f>SUM(E23:E27)</f>
        <v>1113900</v>
      </c>
      <c r="G28" s="1">
        <f>SUM(G23:G27)</f>
        <v>16297.75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9088-8C50-4035-84F0-782E4A091B30}">
  <dimension ref="A1:I26"/>
  <sheetViews>
    <sheetView view="pageBreakPreview" zoomScaleNormal="100" zoomScaleSheetLayoutView="100" workbookViewId="0">
      <selection activeCell="G24" sqref="G24"/>
    </sheetView>
  </sheetViews>
  <sheetFormatPr defaultRowHeight="15" x14ac:dyDescent="0.25"/>
  <cols>
    <col min="4" max="4" width="9.28515625" bestFit="1" customWidth="1"/>
    <col min="5" max="5" width="13.28515625" bestFit="1" customWidth="1"/>
    <col min="6" max="6" width="11.5703125" bestFit="1" customWidth="1"/>
    <col min="7" max="10" width="13.28515625" bestFit="1" customWidth="1"/>
  </cols>
  <sheetData>
    <row r="1" spans="1:9" ht="15.75" x14ac:dyDescent="0.25">
      <c r="A1" s="11" t="s">
        <v>43</v>
      </c>
    </row>
    <row r="2" spans="1:9" ht="15.75" x14ac:dyDescent="0.25">
      <c r="A2" s="11" t="s">
        <v>14</v>
      </c>
    </row>
    <row r="4" spans="1:9" x14ac:dyDescent="0.25">
      <c r="A4" s="12" t="s">
        <v>0</v>
      </c>
    </row>
    <row r="5" spans="1:9" x14ac:dyDescent="0.25">
      <c r="A5" t="s">
        <v>1</v>
      </c>
    </row>
    <row r="7" spans="1:9" x14ac:dyDescent="0.25">
      <c r="A7" t="s">
        <v>2</v>
      </c>
      <c r="B7" s="2" t="s">
        <v>35</v>
      </c>
    </row>
    <row r="9" spans="1:9" x14ac:dyDescent="0.25">
      <c r="A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</row>
    <row r="10" spans="1:9" x14ac:dyDescent="0.25">
      <c r="D10" s="13" t="s">
        <v>3</v>
      </c>
      <c r="E10" s="13" t="s">
        <v>4</v>
      </c>
      <c r="F10" s="13" t="s">
        <v>37</v>
      </c>
      <c r="G10" s="13" t="s">
        <v>22</v>
      </c>
      <c r="H10" s="13"/>
      <c r="I10" s="13" t="s">
        <v>5</v>
      </c>
    </row>
    <row r="11" spans="1:9" x14ac:dyDescent="0.25">
      <c r="A11" t="s">
        <v>36</v>
      </c>
      <c r="D11" s="5">
        <v>64</v>
      </c>
      <c r="E11" s="5">
        <v>457800</v>
      </c>
      <c r="F11" s="5">
        <f>E11</f>
        <v>457800</v>
      </c>
      <c r="G11" s="5"/>
      <c r="H11" s="5"/>
      <c r="I11" s="5">
        <f>SUM(F11:H11)</f>
        <v>457800</v>
      </c>
    </row>
    <row r="12" spans="1:9" x14ac:dyDescent="0.25">
      <c r="A12" t="s">
        <v>21</v>
      </c>
      <c r="D12" s="5">
        <v>31</v>
      </c>
      <c r="E12" s="5">
        <v>2722000</v>
      </c>
      <c r="F12" s="5">
        <f>D12*25000</f>
        <v>775000</v>
      </c>
      <c r="G12" s="5">
        <f>E12-F12</f>
        <v>1947000</v>
      </c>
      <c r="H12" s="5"/>
      <c r="I12" s="5">
        <f>SUM(F12:H12)</f>
        <v>2722000</v>
      </c>
    </row>
    <row r="13" spans="1:9" x14ac:dyDescent="0.25">
      <c r="D13" s="14"/>
      <c r="E13" s="14"/>
      <c r="F13" s="14"/>
      <c r="G13" s="14"/>
      <c r="H13" s="14"/>
      <c r="I13" s="14"/>
    </row>
    <row r="14" spans="1:9" x14ac:dyDescent="0.25">
      <c r="D14" s="5"/>
      <c r="E14" s="5"/>
      <c r="F14" s="5"/>
      <c r="G14" s="5"/>
      <c r="H14" s="5"/>
      <c r="I14" s="5"/>
    </row>
    <row r="15" spans="1:9" x14ac:dyDescent="0.25">
      <c r="A15" t="s">
        <v>11</v>
      </c>
      <c r="D15" s="5">
        <f t="shared" ref="D15:F15" si="0">SUM(D11:D14)</f>
        <v>95</v>
      </c>
      <c r="E15" s="5">
        <f t="shared" si="0"/>
        <v>3179800</v>
      </c>
      <c r="F15" s="5">
        <f t="shared" si="0"/>
        <v>1232800</v>
      </c>
      <c r="G15" s="5">
        <f>SUM(G11:G14)</f>
        <v>1947000</v>
      </c>
      <c r="H15" s="5">
        <f>SUM(H11:H14)</f>
        <v>0</v>
      </c>
      <c r="I15" s="5">
        <f>SUM(I11:I14)</f>
        <v>3179800</v>
      </c>
    </row>
    <row r="17" spans="1:7" x14ac:dyDescent="0.25">
      <c r="A17" s="12" t="s">
        <v>6</v>
      </c>
    </row>
    <row r="18" spans="1:7" x14ac:dyDescent="0.25">
      <c r="A18" t="s">
        <v>7</v>
      </c>
    </row>
    <row r="20" spans="1:7" x14ac:dyDescent="0.25">
      <c r="A20">
        <v>1</v>
      </c>
      <c r="D20">
        <v>2</v>
      </c>
      <c r="E20">
        <v>3</v>
      </c>
      <c r="F20">
        <v>4</v>
      </c>
      <c r="G20">
        <v>5</v>
      </c>
    </row>
    <row r="21" spans="1:7" x14ac:dyDescent="0.25">
      <c r="D21" s="13" t="s">
        <v>3</v>
      </c>
      <c r="E21" s="13" t="s">
        <v>8</v>
      </c>
      <c r="F21" s="13" t="s">
        <v>9</v>
      </c>
      <c r="G21" s="13" t="s">
        <v>10</v>
      </c>
    </row>
    <row r="22" spans="1:7" x14ac:dyDescent="0.25">
      <c r="A22" t="s">
        <v>36</v>
      </c>
      <c r="D22" s="5">
        <f>D15</f>
        <v>95</v>
      </c>
      <c r="E22" s="5">
        <f>F15</f>
        <v>1232800</v>
      </c>
      <c r="F22" s="1">
        <v>189.98</v>
      </c>
      <c r="G22" s="1">
        <f>D22*F22</f>
        <v>18048.099999999999</v>
      </c>
    </row>
    <row r="23" spans="1:7" x14ac:dyDescent="0.25">
      <c r="A23" t="s">
        <v>21</v>
      </c>
      <c r="D23" s="5"/>
      <c r="E23" s="5">
        <f>G15</f>
        <v>1947000</v>
      </c>
      <c r="F23" s="17">
        <v>6.7400000000000003E-3</v>
      </c>
      <c r="G23" s="1">
        <f>(E23)*F23</f>
        <v>13122.78</v>
      </c>
    </row>
    <row r="24" spans="1:7" x14ac:dyDescent="0.25">
      <c r="D24" s="14"/>
      <c r="E24" s="14"/>
      <c r="F24" s="10"/>
      <c r="G24" s="10"/>
    </row>
    <row r="25" spans="1:7" x14ac:dyDescent="0.25">
      <c r="D25" s="5"/>
      <c r="E25" s="5"/>
    </row>
    <row r="26" spans="1:7" x14ac:dyDescent="0.25">
      <c r="A26" t="s">
        <v>11</v>
      </c>
      <c r="D26" s="5">
        <f>SUM(D22:D25)</f>
        <v>95</v>
      </c>
      <c r="E26" s="5">
        <f>SUM(E22:E25)</f>
        <v>3179800</v>
      </c>
      <c r="G26" s="1">
        <f>SUM(G22:G25)</f>
        <v>31170.879999999997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9A851-CB7B-41BD-BDB0-1498BD7D627A}">
  <dimension ref="A1:I26"/>
  <sheetViews>
    <sheetView view="pageBreakPreview" zoomScaleNormal="100" zoomScaleSheetLayoutView="100" workbookViewId="0">
      <selection activeCell="M20" sqref="M20"/>
    </sheetView>
  </sheetViews>
  <sheetFormatPr defaultRowHeight="15" x14ac:dyDescent="0.25"/>
  <cols>
    <col min="4" max="4" width="9.28515625" bestFit="1" customWidth="1"/>
    <col min="5" max="5" width="14.28515625" bestFit="1" customWidth="1"/>
    <col min="6" max="7" width="13.28515625" bestFit="1" customWidth="1"/>
    <col min="8" max="9" width="14.28515625" bestFit="1" customWidth="1"/>
  </cols>
  <sheetData>
    <row r="1" spans="1:9" ht="15.75" x14ac:dyDescent="0.25">
      <c r="A1" s="11" t="s">
        <v>43</v>
      </c>
    </row>
    <row r="2" spans="1:9" ht="15.75" x14ac:dyDescent="0.25">
      <c r="A2" s="11" t="s">
        <v>14</v>
      </c>
    </row>
    <row r="4" spans="1:9" x14ac:dyDescent="0.25">
      <c r="A4" s="12" t="s">
        <v>0</v>
      </c>
    </row>
    <row r="5" spans="1:9" x14ac:dyDescent="0.25">
      <c r="A5" t="s">
        <v>1</v>
      </c>
    </row>
    <row r="7" spans="1:9" x14ac:dyDescent="0.25">
      <c r="A7" t="s">
        <v>2</v>
      </c>
      <c r="B7" s="2" t="s">
        <v>38</v>
      </c>
    </row>
    <row r="9" spans="1:9" x14ac:dyDescent="0.25">
      <c r="A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</row>
    <row r="10" spans="1:9" x14ac:dyDescent="0.25">
      <c r="D10" s="13" t="s">
        <v>3</v>
      </c>
      <c r="E10" s="13" t="s">
        <v>4</v>
      </c>
      <c r="F10" s="13" t="s">
        <v>41</v>
      </c>
      <c r="G10" s="13" t="s">
        <v>42</v>
      </c>
      <c r="H10" s="13"/>
      <c r="I10" s="13" t="s">
        <v>5</v>
      </c>
    </row>
    <row r="11" spans="1:9" x14ac:dyDescent="0.25">
      <c r="A11" t="s">
        <v>39</v>
      </c>
      <c r="D11" s="5">
        <v>53</v>
      </c>
      <c r="E11" s="5">
        <v>612500</v>
      </c>
      <c r="F11" s="5">
        <f>E11</f>
        <v>612500</v>
      </c>
      <c r="G11" s="5"/>
      <c r="H11" s="5"/>
      <c r="I11" s="5">
        <f>SUM(F11:H11)</f>
        <v>612500</v>
      </c>
    </row>
    <row r="12" spans="1:9" x14ac:dyDescent="0.25">
      <c r="A12" t="s">
        <v>40</v>
      </c>
      <c r="D12" s="5">
        <v>25</v>
      </c>
      <c r="E12" s="5">
        <v>5612400</v>
      </c>
      <c r="F12" s="5">
        <f>D12*45000</f>
        <v>1125000</v>
      </c>
      <c r="G12" s="5">
        <f>E12-F12</f>
        <v>4487400</v>
      </c>
      <c r="H12" s="5"/>
      <c r="I12" s="5">
        <f>SUM(F12:H12)</f>
        <v>5612400</v>
      </c>
    </row>
    <row r="13" spans="1:9" x14ac:dyDescent="0.25">
      <c r="D13" s="14"/>
      <c r="E13" s="14"/>
      <c r="F13" s="14"/>
      <c r="G13" s="14"/>
      <c r="H13" s="14"/>
      <c r="I13" s="14"/>
    </row>
    <row r="14" spans="1:9" x14ac:dyDescent="0.25">
      <c r="D14" s="5"/>
      <c r="E14" s="5"/>
      <c r="F14" s="5"/>
      <c r="G14" s="5"/>
      <c r="H14" s="5"/>
      <c r="I14" s="5"/>
    </row>
    <row r="15" spans="1:9" x14ac:dyDescent="0.25">
      <c r="A15" t="s">
        <v>11</v>
      </c>
      <c r="D15" s="5">
        <f t="shared" ref="D15:I15" si="0">SUM(D11:D14)</f>
        <v>78</v>
      </c>
      <c r="E15" s="5">
        <f t="shared" si="0"/>
        <v>6224900</v>
      </c>
      <c r="F15" s="5">
        <f t="shared" si="0"/>
        <v>1737500</v>
      </c>
      <c r="G15" s="5">
        <f t="shared" si="0"/>
        <v>4487400</v>
      </c>
      <c r="H15" s="5">
        <f t="shared" si="0"/>
        <v>0</v>
      </c>
      <c r="I15" s="5">
        <f t="shared" si="0"/>
        <v>6224900</v>
      </c>
    </row>
    <row r="17" spans="1:7" x14ac:dyDescent="0.25">
      <c r="A17" s="12" t="s">
        <v>6</v>
      </c>
    </row>
    <row r="18" spans="1:7" x14ac:dyDescent="0.25">
      <c r="A18" t="s">
        <v>7</v>
      </c>
    </row>
    <row r="20" spans="1:7" x14ac:dyDescent="0.25">
      <c r="A20">
        <v>1</v>
      </c>
      <c r="D20">
        <v>2</v>
      </c>
      <c r="E20">
        <v>3</v>
      </c>
      <c r="F20">
        <v>4</v>
      </c>
      <c r="G20">
        <v>5</v>
      </c>
    </row>
    <row r="21" spans="1:7" x14ac:dyDescent="0.25">
      <c r="D21" s="13" t="s">
        <v>3</v>
      </c>
      <c r="E21" s="13" t="s">
        <v>8</v>
      </c>
      <c r="F21" s="13" t="s">
        <v>9</v>
      </c>
      <c r="G21" s="13" t="s">
        <v>10</v>
      </c>
    </row>
    <row r="22" spans="1:7" x14ac:dyDescent="0.25">
      <c r="A22" t="s">
        <v>39</v>
      </c>
      <c r="D22" s="5">
        <f>D15</f>
        <v>78</v>
      </c>
      <c r="E22" s="5">
        <f>F15</f>
        <v>1737500</v>
      </c>
      <c r="F22" s="1">
        <v>341.97</v>
      </c>
      <c r="G22" s="1">
        <f>D22*F22</f>
        <v>26673.660000000003</v>
      </c>
    </row>
    <row r="23" spans="1:7" x14ac:dyDescent="0.25">
      <c r="A23" t="s">
        <v>40</v>
      </c>
      <c r="D23" s="5"/>
      <c r="E23" s="5">
        <f>G15</f>
        <v>4487400</v>
      </c>
      <c r="F23" s="17">
        <v>6.7400000000000003E-3</v>
      </c>
      <c r="G23" s="1">
        <f>(E23)*F23</f>
        <v>30245.076000000001</v>
      </c>
    </row>
    <row r="24" spans="1:7" x14ac:dyDescent="0.25">
      <c r="D24" s="14"/>
      <c r="E24" s="14"/>
      <c r="F24" s="10"/>
      <c r="G24" s="10"/>
    </row>
    <row r="25" spans="1:7" x14ac:dyDescent="0.25">
      <c r="D25" s="5"/>
      <c r="E25" s="5"/>
    </row>
    <row r="26" spans="1:7" x14ac:dyDescent="0.25">
      <c r="A26" t="s">
        <v>11</v>
      </c>
      <c r="D26" s="5">
        <f>SUM(D22:D25)</f>
        <v>78</v>
      </c>
      <c r="E26" s="5">
        <f>SUM(E22:E25)</f>
        <v>6224900</v>
      </c>
      <c r="G26" s="1">
        <f>SUM(G22:G25)</f>
        <v>56918.736000000004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27F0-A1DD-4DA2-ABE5-DD3AD908ADEA}">
  <dimension ref="A1:O16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3" max="3" width="34.42578125" bestFit="1" customWidth="1"/>
    <col min="6" max="7" width="14.28515625" bestFit="1" customWidth="1"/>
    <col min="9" max="12" width="14.28515625" bestFit="1" customWidth="1"/>
    <col min="15" max="15" width="13.42578125" bestFit="1" customWidth="1"/>
  </cols>
  <sheetData>
    <row r="1" spans="1:15" ht="15.75" x14ac:dyDescent="0.25">
      <c r="A1" s="11" t="s">
        <v>44</v>
      </c>
      <c r="F1" s="7"/>
      <c r="G1" s="7"/>
      <c r="H1" s="7"/>
      <c r="I1" s="7"/>
      <c r="J1" s="7"/>
      <c r="K1" s="7"/>
    </row>
    <row r="2" spans="1:15" x14ac:dyDescent="0.25">
      <c r="C2" s="15" t="s">
        <v>19</v>
      </c>
      <c r="F2" s="7"/>
      <c r="G2" s="7"/>
      <c r="H2" s="7"/>
      <c r="I2" s="7"/>
      <c r="J2" s="7"/>
      <c r="K2" s="7"/>
    </row>
    <row r="3" spans="1:15" x14ac:dyDescent="0.25">
      <c r="A3" t="s">
        <v>15</v>
      </c>
      <c r="C3" s="3">
        <f>'Five Eights Inch Meters'!G30</f>
        <v>1450415.2439999999</v>
      </c>
      <c r="F3" s="8"/>
      <c r="G3" s="8"/>
      <c r="H3" s="7"/>
      <c r="I3" s="9"/>
      <c r="J3" s="9"/>
      <c r="K3" s="9"/>
      <c r="L3" s="1"/>
      <c r="O3" s="3"/>
    </row>
    <row r="4" spans="1:15" x14ac:dyDescent="0.25">
      <c r="A4" t="s">
        <v>16</v>
      </c>
      <c r="C4" s="3">
        <f>'1 Inch Meters'!G28</f>
        <v>16297.75</v>
      </c>
      <c r="F4" s="7"/>
      <c r="G4" s="8"/>
      <c r="H4" s="7"/>
      <c r="I4" s="9"/>
      <c r="J4" s="9"/>
      <c r="K4" s="9"/>
      <c r="L4" s="1"/>
    </row>
    <row r="5" spans="1:15" x14ac:dyDescent="0.25">
      <c r="A5" t="s">
        <v>17</v>
      </c>
      <c r="C5" s="3">
        <f>'1.5 Inch Meter'!G26</f>
        <v>31170.879999999997</v>
      </c>
      <c r="F5" s="9"/>
      <c r="G5" s="8"/>
      <c r="H5" s="7"/>
      <c r="I5" s="9"/>
      <c r="J5" s="9"/>
      <c r="K5" s="9"/>
      <c r="L5" s="1"/>
    </row>
    <row r="6" spans="1:15" x14ac:dyDescent="0.25">
      <c r="A6" t="s">
        <v>18</v>
      </c>
      <c r="C6" s="3">
        <f>'2 Inch Meter'!G26</f>
        <v>56918.736000000004</v>
      </c>
      <c r="F6" s="7"/>
      <c r="G6" s="8"/>
      <c r="H6" s="7"/>
      <c r="I6" s="9"/>
      <c r="J6" s="9"/>
      <c r="K6" s="9"/>
      <c r="L6" s="1"/>
    </row>
    <row r="7" spans="1:15" x14ac:dyDescent="0.25">
      <c r="C7" s="4"/>
      <c r="F7" s="7"/>
      <c r="G7" s="8"/>
      <c r="H7" s="7"/>
      <c r="I7" s="9"/>
      <c r="J7" s="9"/>
      <c r="K7" s="9"/>
      <c r="L7" s="8"/>
      <c r="O7" s="3"/>
    </row>
    <row r="8" spans="1:15" x14ac:dyDescent="0.25">
      <c r="B8" t="s">
        <v>20</v>
      </c>
      <c r="C8" s="3">
        <f>SUM(C3:C7)</f>
        <v>1554802.6099999999</v>
      </c>
      <c r="F8" s="7"/>
      <c r="G8" s="8"/>
      <c r="H8" s="7"/>
      <c r="I8" s="9"/>
      <c r="J8" s="9"/>
      <c r="K8" s="9"/>
      <c r="L8" s="1"/>
    </row>
    <row r="9" spans="1:15" x14ac:dyDescent="0.25">
      <c r="C9" s="3"/>
      <c r="F9" s="7"/>
      <c r="G9" s="8"/>
      <c r="H9" s="7"/>
      <c r="I9" s="9"/>
      <c r="J9" s="9"/>
      <c r="K9" s="9"/>
    </row>
    <row r="10" spans="1:15" x14ac:dyDescent="0.25">
      <c r="C10" s="4"/>
      <c r="F10" s="7"/>
      <c r="G10" s="8"/>
      <c r="H10" s="7"/>
      <c r="I10" s="9"/>
      <c r="J10" s="9"/>
      <c r="K10" s="9"/>
    </row>
    <row r="11" spans="1:15" x14ac:dyDescent="0.25">
      <c r="F11" s="7"/>
      <c r="G11" s="8"/>
      <c r="H11" s="7"/>
      <c r="I11" s="9"/>
      <c r="J11" s="9"/>
      <c r="K11" s="9"/>
    </row>
    <row r="12" spans="1:15" x14ac:dyDescent="0.25">
      <c r="C12" s="3"/>
      <c r="G12" s="1"/>
      <c r="J12" s="9"/>
    </row>
    <row r="13" spans="1:15" x14ac:dyDescent="0.25">
      <c r="G13" s="1"/>
    </row>
    <row r="14" spans="1:15" x14ac:dyDescent="0.25">
      <c r="C14" s="3"/>
    </row>
    <row r="16" spans="1:15" x14ac:dyDescent="0.25">
      <c r="C16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Five Eights Inch Meters</vt:lpstr>
      <vt:lpstr>1 Inch Meters</vt:lpstr>
      <vt:lpstr>1.5 Inch Meter</vt:lpstr>
      <vt:lpstr>2 Inch Meter</vt:lpstr>
      <vt:lpstr>Total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HLN</dc:creator>
  <cp:lastModifiedBy>Hansen, Mike</cp:lastModifiedBy>
  <cp:lastPrinted>2021-11-22T15:17:24Z</cp:lastPrinted>
  <dcterms:created xsi:type="dcterms:W3CDTF">2021-04-20T18:18:00Z</dcterms:created>
  <dcterms:modified xsi:type="dcterms:W3CDTF">2022-02-10T02:56:34Z</dcterms:modified>
</cp:coreProperties>
</file>