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Hartline\Dropbox (Navitas Utility)\Accounting\PGA\KY PGA\2021\Post Acquisition\"/>
    </mc:Choice>
  </mc:AlternateContent>
  <xr:revisionPtr revIDLastSave="0" documentId="13_ncr:1_{08803784-D298-4EEC-90C6-686FB442E09B}" xr6:coauthVersionLast="47" xr6:coauthVersionMax="47" xr10:uidLastSave="{00000000-0000-0000-0000-000000000000}"/>
  <bookViews>
    <workbookView xWindow="-108" yWindow="-108" windowWidth="23256" windowHeight="12576" xr2:uid="{0771BD5B-2307-4F20-842F-98048C9D7FD9}"/>
  </bookViews>
  <sheets>
    <sheet name="Sheet1" sheetId="1" r:id="rId1"/>
  </sheets>
  <definedNames>
    <definedName name="_xlnm.Print_Titles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8" i="1" l="1"/>
  <c r="AN37" i="1"/>
  <c r="AN25" i="1"/>
  <c r="AJ35" i="1"/>
  <c r="AL35" i="1" s="1"/>
  <c r="AN35" i="1" s="1"/>
  <c r="AF35" i="1"/>
  <c r="AH35" i="1" s="1"/>
  <c r="AJ32" i="1"/>
  <c r="AL32" i="1" s="1"/>
  <c r="AN32" i="1" s="1"/>
  <c r="AH32" i="1"/>
  <c r="AF32" i="1"/>
  <c r="AD32" i="1"/>
  <c r="AB32" i="1"/>
  <c r="Z32" i="1"/>
  <c r="AJ29" i="1"/>
  <c r="AL29" i="1" s="1"/>
  <c r="AN29" i="1" s="1"/>
  <c r="AH29" i="1"/>
  <c r="AF29" i="1"/>
  <c r="AD29" i="1"/>
  <c r="AB29" i="1"/>
  <c r="Z29" i="1"/>
  <c r="X29" i="1"/>
  <c r="V29" i="1"/>
  <c r="T29" i="1"/>
  <c r="R29" i="1"/>
  <c r="P29" i="1"/>
  <c r="N29" i="1"/>
  <c r="AN23" i="1" l="1"/>
  <c r="AN22" i="1"/>
  <c r="AN19" i="1"/>
  <c r="AN18" i="1"/>
  <c r="AN15" i="1"/>
  <c r="AN14" i="1"/>
  <c r="AN12" i="1"/>
  <c r="AN8" i="1"/>
  <c r="BJ1" i="1"/>
  <c r="BL1" i="1" s="1"/>
  <c r="BN1" i="1" s="1"/>
  <c r="BP1" i="1" s="1"/>
  <c r="BR1" i="1" s="1"/>
  <c r="AL12" i="1"/>
  <c r="P11" i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P10" i="1"/>
  <c r="R10" i="1" s="1"/>
  <c r="T10" i="1" s="1"/>
  <c r="V10" i="1" s="1"/>
  <c r="X10" i="1" s="1"/>
  <c r="Z10" i="1" s="1"/>
  <c r="AB10" i="1" s="1"/>
  <c r="AD10" i="1" s="1"/>
  <c r="AF10" i="1" s="1"/>
  <c r="AH10" i="1" s="1"/>
  <c r="AJ10" i="1" s="1"/>
  <c r="AL10" i="1" s="1"/>
  <c r="J7" i="1"/>
  <c r="L7" i="1" s="1"/>
  <c r="N7" i="1" s="1"/>
  <c r="P7" i="1" s="1"/>
  <c r="R7" i="1" s="1"/>
  <c r="T7" i="1" s="1"/>
  <c r="V7" i="1" s="1"/>
  <c r="X7" i="1" s="1"/>
  <c r="Z7" i="1" s="1"/>
  <c r="AB7" i="1" s="1"/>
  <c r="AD7" i="1" s="1"/>
  <c r="AF7" i="1" s="1"/>
  <c r="J6" i="1"/>
  <c r="L6" i="1"/>
  <c r="N6" i="1" s="1"/>
  <c r="P6" i="1" s="1"/>
  <c r="R6" i="1" s="1"/>
  <c r="T6" i="1" s="1"/>
  <c r="V6" i="1" s="1"/>
  <c r="X6" i="1" s="1"/>
  <c r="Z6" i="1" s="1"/>
  <c r="AB6" i="1" s="1"/>
  <c r="AD6" i="1" s="1"/>
  <c r="AF6" i="1" s="1"/>
  <c r="AF8" i="1" s="1"/>
  <c r="T1" i="1" l="1"/>
  <c r="R1" i="1" s="1"/>
  <c r="P1" i="1" s="1"/>
  <c r="N1" i="1" s="1"/>
  <c r="L1" i="1" s="1"/>
  <c r="J1" i="1" s="1"/>
  <c r="AH23" i="1"/>
  <c r="AJ23" i="1" s="1"/>
  <c r="AL23" i="1" s="1"/>
  <c r="AH22" i="1"/>
  <c r="AJ22" i="1" s="1"/>
  <c r="AL22" i="1" s="1"/>
  <c r="AB19" i="1"/>
  <c r="AD19" i="1" s="1"/>
  <c r="AF19" i="1" s="1"/>
  <c r="AH19" i="1" s="1"/>
  <c r="AJ19" i="1" s="1"/>
  <c r="AL19" i="1" s="1"/>
  <c r="AB18" i="1"/>
  <c r="AD18" i="1" s="1"/>
  <c r="AF18" i="1" s="1"/>
  <c r="AH18" i="1" s="1"/>
  <c r="AJ18" i="1" s="1"/>
  <c r="AL18" i="1" s="1"/>
  <c r="V15" i="1"/>
  <c r="X15" i="1" s="1"/>
  <c r="Z15" i="1" s="1"/>
  <c r="AB15" i="1" s="1"/>
  <c r="AD15" i="1" s="1"/>
  <c r="AF15" i="1" s="1"/>
  <c r="AH15" i="1" s="1"/>
  <c r="AJ15" i="1" s="1"/>
  <c r="AL15" i="1" s="1"/>
  <c r="V14" i="1"/>
  <c r="X14" i="1" s="1"/>
  <c r="Z14" i="1" s="1"/>
  <c r="AB14" i="1" s="1"/>
  <c r="AD14" i="1" s="1"/>
  <c r="AF14" i="1" s="1"/>
  <c r="AH14" i="1" s="1"/>
  <c r="AJ14" i="1" s="1"/>
  <c r="AL14" i="1" s="1"/>
  <c r="X1" i="1"/>
  <c r="Z1" i="1" s="1"/>
  <c r="AB1" i="1" s="1"/>
  <c r="AD1" i="1" s="1"/>
  <c r="AF1" i="1" s="1"/>
  <c r="AH1" i="1" s="1"/>
  <c r="AJ1" i="1" s="1"/>
  <c r="AL1" i="1" s="1"/>
  <c r="AP1" i="1" s="1"/>
  <c r="AR1" i="1" s="1"/>
  <c r="AT1" i="1" s="1"/>
  <c r="AV1" i="1" s="1"/>
  <c r="AX1" i="1" s="1"/>
  <c r="AZ1" i="1" s="1"/>
  <c r="BB1" i="1" s="1"/>
  <c r="BD1" i="1" s="1"/>
  <c r="BF1" i="1" s="1"/>
</calcChain>
</file>

<file path=xl/sharedStrings.xml><?xml version="1.0" encoding="utf-8"?>
<sst xmlns="http://schemas.openxmlformats.org/spreadsheetml/2006/main" count="115" uniqueCount="27">
  <si>
    <t>20-200</t>
  </si>
  <si>
    <t>20-316</t>
  </si>
  <si>
    <t>Original Balance</t>
  </si>
  <si>
    <t>AA</t>
  </si>
  <si>
    <t>BA</t>
  </si>
  <si>
    <t>Approved Rate</t>
  </si>
  <si>
    <t>Sales in MCF</t>
  </si>
  <si>
    <t>20-410</t>
  </si>
  <si>
    <t>21-136</t>
  </si>
  <si>
    <t>20-103</t>
  </si>
  <si>
    <t>Balance would generate BA effective AUG 1, 2021</t>
  </si>
  <si>
    <t>Balance would generate BA effective NOV 1, 2021</t>
  </si>
  <si>
    <t>20-316 AA</t>
  </si>
  <si>
    <t>20-316 BA</t>
  </si>
  <si>
    <t>20-410 AA</t>
  </si>
  <si>
    <t>20-410 BA</t>
  </si>
  <si>
    <t>21-136 AA</t>
  </si>
  <si>
    <t>21-136 BA</t>
  </si>
  <si>
    <t>Future BA</t>
  </si>
  <si>
    <t>19-312</t>
  </si>
  <si>
    <t>20-341</t>
  </si>
  <si>
    <t xml:space="preserve">Note this AA applied for 13 months </t>
  </si>
  <si>
    <t>20-341 AA</t>
  </si>
  <si>
    <t>21-101</t>
  </si>
  <si>
    <t>21-101 AA</t>
  </si>
  <si>
    <t>Clinton (Navitas KYNG)</t>
  </si>
  <si>
    <t>Johnson County (Gas)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</si>
</sst>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\-yy;@"/>
    <numFmt numFmtId="165" formatCode="_(* #,##0.0_);_(* \(#,##0.0\);_(* &quot;-&quot;?_);_(@_)"/>
    <numFmt numFmtId="166" formatCode="_(* #,##0_);_(* \(#,##0\);_(* &quot;-&quot;??_);_(@_)"/>
    <numFmt numFmtId="167" formatCode="_(* #,##0.0000_);_(* \(#,##0.0000\);_(* &quot;-&quot;????_);_(@_)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horizontal="right"/>
    </xf>
    <xf numFmtId="165" fontId="0" fillId="0" borderId="0" xfId="0" applyNumberFormat="1"/>
    <xf numFmtId="44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0" fillId="0" borderId="2" xfId="0" applyNumberFormat="1" applyBorder="1"/>
    <xf numFmtId="44" fontId="0" fillId="0" borderId="0" xfId="0" applyNumberFormat="1" applyFill="1"/>
    <xf numFmtId="0" fontId="0" fillId="0" borderId="0" xfId="0" applyFill="1"/>
    <xf numFmtId="44" fontId="2" fillId="2" borderId="0" xfId="0" applyNumberFormat="1" applyFont="1" applyFill="1"/>
    <xf numFmtId="168" fontId="0" fillId="0" borderId="0" xfId="0" applyNumberFormat="1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0" xfId="0" applyNumberFormat="1" applyFont="1"/>
    <xf numFmtId="44" fontId="1" fillId="0" borderId="3" xfId="0" applyNumberFormat="1" applyFont="1" applyBorder="1"/>
    <xf numFmtId="4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EEAC-E605-4077-B808-5204033C1948}">
  <dimension ref="A1:BR39"/>
  <sheetViews>
    <sheetView tabSelected="1" zoomScaleNormal="10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H38" sqref="AH38"/>
    </sheetView>
  </sheetViews>
  <sheetFormatPr defaultRowHeight="14.4" x14ac:dyDescent="0.3"/>
  <cols>
    <col min="1" max="1" width="0.88671875" customWidth="1"/>
    <col min="2" max="2" width="0.88671875" style="14" customWidth="1"/>
    <col min="3" max="3" width="15.77734375" style="14" customWidth="1"/>
    <col min="4" max="5" width="0.88671875" customWidth="1"/>
    <col min="6" max="6" width="9.77734375" customWidth="1"/>
    <col min="7" max="7" width="0.88671875" customWidth="1"/>
    <col min="8" max="8" width="11.77734375" customWidth="1"/>
    <col min="9" max="9" width="0.88671875" customWidth="1"/>
    <col min="10" max="10" width="9.77734375" customWidth="1"/>
    <col min="11" max="11" width="0.88671875" customWidth="1"/>
    <col min="12" max="12" width="9.77734375" customWidth="1"/>
    <col min="13" max="13" width="0.88671875" customWidth="1"/>
    <col min="14" max="14" width="9.77734375" customWidth="1"/>
    <col min="15" max="15" width="0.88671875" customWidth="1"/>
    <col min="16" max="16" width="9.77734375" customWidth="1"/>
    <col min="17" max="17" width="0.88671875" customWidth="1"/>
    <col min="18" max="18" width="9.77734375" customWidth="1"/>
    <col min="19" max="19" width="0.88671875" customWidth="1"/>
    <col min="20" max="20" width="9.77734375" customWidth="1"/>
    <col min="21" max="21" width="0.88671875" customWidth="1"/>
    <col min="22" max="22" width="9.77734375" customWidth="1"/>
    <col min="23" max="23" width="0.88671875" customWidth="1"/>
    <col min="24" max="24" width="9.77734375" customWidth="1"/>
    <col min="25" max="25" width="0.88671875" customWidth="1"/>
    <col min="26" max="26" width="9.77734375" customWidth="1"/>
    <col min="27" max="27" width="0.88671875" customWidth="1"/>
    <col min="28" max="28" width="9.77734375" customWidth="1"/>
    <col min="29" max="29" width="0.88671875" customWidth="1"/>
    <col min="30" max="30" width="9.77734375" customWidth="1"/>
    <col min="31" max="31" width="0.88671875" customWidth="1"/>
    <col min="32" max="32" width="9.77734375" customWidth="1"/>
    <col min="33" max="33" width="0.88671875" customWidth="1"/>
    <col min="34" max="34" width="9.77734375" customWidth="1"/>
    <col min="35" max="35" width="0.88671875" customWidth="1"/>
    <col min="36" max="36" width="9.77734375" customWidth="1"/>
    <col min="37" max="37" width="0.88671875" customWidth="1"/>
    <col min="38" max="38" width="9.77734375" customWidth="1"/>
    <col min="39" max="39" width="0.88671875" customWidth="1"/>
    <col min="40" max="40" width="12.77734375" style="14" customWidth="1"/>
    <col min="41" max="41" width="0.88671875" customWidth="1"/>
    <col min="42" max="42" width="6.77734375" customWidth="1"/>
    <col min="43" max="43" width="0.88671875" customWidth="1"/>
    <col min="44" max="44" width="6.77734375" customWidth="1"/>
    <col min="45" max="45" width="0.88671875" customWidth="1"/>
    <col min="46" max="46" width="6.77734375" customWidth="1"/>
    <col min="47" max="47" width="0.88671875" customWidth="1"/>
    <col min="48" max="48" width="6.77734375" customWidth="1"/>
    <col min="49" max="49" width="0.88671875" customWidth="1"/>
    <col min="50" max="50" width="6.77734375" customWidth="1"/>
    <col min="51" max="51" width="0.88671875" customWidth="1"/>
    <col min="52" max="52" width="6.77734375" customWidth="1"/>
    <col min="53" max="53" width="0.88671875" customWidth="1"/>
    <col min="54" max="54" width="6.77734375" customWidth="1"/>
    <col min="55" max="55" width="0.88671875" customWidth="1"/>
    <col min="56" max="56" width="6.77734375" customWidth="1"/>
    <col min="57" max="57" width="0.88671875" customWidth="1"/>
    <col min="58" max="58" width="6.77734375" customWidth="1"/>
    <col min="59" max="59" width="0.88671875" customWidth="1"/>
    <col min="60" max="60" width="7.21875" bestFit="1" customWidth="1"/>
    <col min="61" max="61" width="0.88671875" customWidth="1"/>
    <col min="62" max="62" width="6.77734375" customWidth="1"/>
    <col min="63" max="63" width="0.88671875" customWidth="1"/>
    <col min="64" max="64" width="6.77734375" customWidth="1"/>
    <col min="65" max="65" width="0.88671875" customWidth="1"/>
    <col min="66" max="66" width="6.77734375" customWidth="1"/>
    <col min="67" max="67" width="0.88671875" customWidth="1"/>
    <col min="68" max="68" width="6.77734375" customWidth="1"/>
    <col min="69" max="69" width="0.88671875" customWidth="1"/>
    <col min="70" max="70" width="6.77734375" customWidth="1"/>
    <col min="71" max="71" width="0.88671875" customWidth="1"/>
  </cols>
  <sheetData>
    <row r="1" spans="1:70" ht="28.8" x14ac:dyDescent="0.3">
      <c r="F1" s="1" t="s">
        <v>5</v>
      </c>
      <c r="H1" s="1" t="s">
        <v>2</v>
      </c>
      <c r="J1" s="2">
        <f>L1-27</f>
        <v>43974</v>
      </c>
      <c r="L1" s="2">
        <f>N1-27</f>
        <v>44001</v>
      </c>
      <c r="N1" s="2">
        <f>P1-27</f>
        <v>44028</v>
      </c>
      <c r="P1" s="2">
        <f>R1-27</f>
        <v>44055</v>
      </c>
      <c r="R1" s="2">
        <f>T1-27</f>
        <v>44082</v>
      </c>
      <c r="T1" s="2">
        <f>V1-27</f>
        <v>44109</v>
      </c>
      <c r="V1" s="2">
        <v>44136</v>
      </c>
      <c r="X1" s="2">
        <f>V1+32</f>
        <v>44168</v>
      </c>
      <c r="Z1" s="2">
        <f>X1+32</f>
        <v>44200</v>
      </c>
      <c r="AB1" s="2">
        <f>Z1+32</f>
        <v>44232</v>
      </c>
      <c r="AD1" s="2">
        <f>AB1+32</f>
        <v>44264</v>
      </c>
      <c r="AF1" s="2">
        <f>AD1+32</f>
        <v>44296</v>
      </c>
      <c r="AH1" s="2">
        <f>AF1+32</f>
        <v>44328</v>
      </c>
      <c r="AJ1" s="2">
        <f>AH1+32</f>
        <v>44360</v>
      </c>
      <c r="AL1" s="2">
        <f>AJ1+32</f>
        <v>44392</v>
      </c>
      <c r="AP1" s="2">
        <f>AL1+32</f>
        <v>44424</v>
      </c>
      <c r="AR1" s="2">
        <f>AP1+32</f>
        <v>44456</v>
      </c>
      <c r="AT1" s="2">
        <f>AR1+32</f>
        <v>44488</v>
      </c>
      <c r="AV1" s="2">
        <f>AT1+32</f>
        <v>44520</v>
      </c>
      <c r="AX1" s="2">
        <f>AV1+32</f>
        <v>44552</v>
      </c>
      <c r="AZ1" s="2">
        <f>AX1+32</f>
        <v>44584</v>
      </c>
      <c r="BB1" s="2">
        <f>AZ1+32</f>
        <v>44616</v>
      </c>
      <c r="BD1" s="2">
        <f>BB1+32</f>
        <v>44648</v>
      </c>
      <c r="BF1" s="2">
        <f>BD1+32</f>
        <v>44680</v>
      </c>
      <c r="BH1" s="2">
        <v>44682</v>
      </c>
      <c r="BJ1" s="2">
        <f>BH1+32</f>
        <v>44714</v>
      </c>
      <c r="BL1" s="2">
        <f>BJ1+32</f>
        <v>44746</v>
      </c>
      <c r="BN1" s="2">
        <f>BL1+32</f>
        <v>44778</v>
      </c>
      <c r="BP1" s="2">
        <f>BN1+32</f>
        <v>44810</v>
      </c>
      <c r="BR1" s="2">
        <f>BP1+32</f>
        <v>44842</v>
      </c>
    </row>
    <row r="2" spans="1:70" x14ac:dyDescent="0.3">
      <c r="A2" t="s">
        <v>25</v>
      </c>
    </row>
    <row r="3" spans="1:70" x14ac:dyDescent="0.3">
      <c r="C3" s="15" t="s">
        <v>6</v>
      </c>
      <c r="J3" s="4">
        <v>7581.7</v>
      </c>
      <c r="K3" s="4"/>
      <c r="L3" s="4">
        <v>5876.5</v>
      </c>
      <c r="M3" s="4"/>
      <c r="N3" s="4">
        <v>5952.1</v>
      </c>
      <c r="O3" s="4"/>
      <c r="P3" s="4">
        <v>5160.3</v>
      </c>
      <c r="Q3" s="4"/>
      <c r="R3" s="4">
        <v>6334.5</v>
      </c>
      <c r="S3" s="4"/>
      <c r="T3" s="4">
        <v>7734.9</v>
      </c>
      <c r="V3" s="4">
        <v>9196.7999999999993</v>
      </c>
      <c r="W3" s="4"/>
      <c r="X3" s="4">
        <v>13769.6</v>
      </c>
      <c r="Y3" s="4"/>
      <c r="Z3" s="4">
        <v>9088.9</v>
      </c>
      <c r="AA3" s="4"/>
      <c r="AB3" s="4">
        <v>9626.5</v>
      </c>
      <c r="AC3" s="4"/>
      <c r="AD3" s="4">
        <v>12072.4</v>
      </c>
      <c r="AE3" s="4"/>
      <c r="AF3" s="4">
        <v>10341.1</v>
      </c>
      <c r="AG3" s="4"/>
      <c r="AH3" s="4">
        <v>6936.8</v>
      </c>
      <c r="AI3" s="4"/>
      <c r="AJ3" s="4">
        <v>6643.1</v>
      </c>
      <c r="AK3" s="4"/>
      <c r="AL3" s="4">
        <v>3400.1</v>
      </c>
      <c r="AP3" s="4"/>
      <c r="AR3" s="4"/>
      <c r="AT3" s="4"/>
      <c r="AV3" s="4"/>
      <c r="AX3" s="4"/>
      <c r="AZ3" s="4"/>
      <c r="BB3" s="4"/>
      <c r="BD3" s="4"/>
      <c r="BF3" s="4"/>
      <c r="BH3" s="4"/>
      <c r="BJ3" s="4"/>
      <c r="BL3" s="4"/>
      <c r="BN3" s="4"/>
      <c r="BP3" s="4"/>
      <c r="BR3" s="4"/>
    </row>
    <row r="4" spans="1:70" ht="7.05" customHeight="1" x14ac:dyDescent="0.3">
      <c r="AN4" s="16"/>
    </row>
    <row r="5" spans="1:70" x14ac:dyDescent="0.3">
      <c r="B5" s="14" t="s">
        <v>9</v>
      </c>
      <c r="AN5" s="16"/>
    </row>
    <row r="6" spans="1:70" x14ac:dyDescent="0.3">
      <c r="C6" s="14" t="s">
        <v>3</v>
      </c>
      <c r="F6" s="7">
        <v>0.24979999999999999</v>
      </c>
      <c r="H6" s="5">
        <v>65167.8</v>
      </c>
      <c r="J6" s="6">
        <f>H6-(J$3*$F6)</f>
        <v>63273.891340000002</v>
      </c>
      <c r="L6" s="6">
        <f>J6-(L$3*$F6)</f>
        <v>61805.941640000005</v>
      </c>
      <c r="N6" s="6">
        <f>L6-(N$3*$F6)</f>
        <v>60319.107060000002</v>
      </c>
      <c r="P6" s="6">
        <f>N6-(P$3*$F6)</f>
        <v>59030.064120000003</v>
      </c>
      <c r="R6" s="6">
        <f>P6-(R$3*$F6)</f>
        <v>57447.706020000005</v>
      </c>
      <c r="T6" s="6">
        <f>R6-(T$3*$F6)</f>
        <v>55515.528000000006</v>
      </c>
      <c r="V6" s="6">
        <f>T6-(V$3*$F6)</f>
        <v>53218.167360000007</v>
      </c>
      <c r="X6" s="6">
        <f>V6-(X$3*$F6)</f>
        <v>49778.521280000008</v>
      </c>
      <c r="Z6" s="6">
        <f>X6-(Z$3*$F6)</f>
        <v>47508.114060000007</v>
      </c>
      <c r="AB6" s="6">
        <f>Z6-(AB$3*$F6)</f>
        <v>45103.41436000001</v>
      </c>
      <c r="AD6" s="6">
        <f>AB6-(AD$3*$F6)</f>
        <v>42087.728840000011</v>
      </c>
      <c r="AF6" s="6">
        <f>AD6-(AF$3*$F6)</f>
        <v>39504.52206000001</v>
      </c>
      <c r="AN6" s="16"/>
    </row>
    <row r="7" spans="1:70" x14ac:dyDescent="0.3">
      <c r="C7" s="14" t="s">
        <v>4</v>
      </c>
      <c r="F7" s="7">
        <v>2.0299999999999999E-2</v>
      </c>
      <c r="H7" s="5">
        <v>52.18</v>
      </c>
      <c r="J7" s="6">
        <f>H7-(J$3*$F7)</f>
        <v>-101.72850999999997</v>
      </c>
      <c r="L7" s="6">
        <f>J7-(L$3*$F7)</f>
        <v>-221.02145999999996</v>
      </c>
      <c r="N7" s="6">
        <f>L7-(N$3*$F7)</f>
        <v>-341.84908999999993</v>
      </c>
      <c r="P7" s="6">
        <f>N7-(P$3*$F7)</f>
        <v>-446.60317999999995</v>
      </c>
      <c r="R7" s="6">
        <f>P7-(R$3*$F7)</f>
        <v>-575.19353000000001</v>
      </c>
      <c r="T7" s="6">
        <f>R7-(T$3*$F7)</f>
        <v>-732.21199999999999</v>
      </c>
      <c r="V7" s="6">
        <f>T7-(V$3*$F7)</f>
        <v>-918.90703999999994</v>
      </c>
      <c r="X7" s="6">
        <f>V7-(X$3*$F7)</f>
        <v>-1198.42992</v>
      </c>
      <c r="Z7" s="6">
        <f>X7-(Z$3*$F7)</f>
        <v>-1382.9345900000001</v>
      </c>
      <c r="AB7" s="6">
        <f>Z7-(AB$3*$F7)</f>
        <v>-1578.3525400000001</v>
      </c>
      <c r="AD7" s="6">
        <f>AB7-(AD$3*$F7)</f>
        <v>-1823.4222600000001</v>
      </c>
      <c r="AF7" s="6">
        <f>AD7-(AF$3*$F7)</f>
        <v>-2033.3465900000001</v>
      </c>
      <c r="AN7" s="16"/>
    </row>
    <row r="8" spans="1:70" x14ac:dyDescent="0.3">
      <c r="F8" s="7"/>
      <c r="H8" s="5"/>
      <c r="J8" s="6"/>
      <c r="L8" s="6"/>
      <c r="N8" s="6"/>
      <c r="P8" s="6"/>
      <c r="R8" s="6"/>
      <c r="T8" s="6"/>
      <c r="V8" s="6"/>
      <c r="X8" s="6"/>
      <c r="Z8" s="6"/>
      <c r="AB8" s="6"/>
      <c r="AD8" s="3" t="s">
        <v>10</v>
      </c>
      <c r="AF8" s="8">
        <f>SUM(AF6:AF7)</f>
        <v>37471.175470000009</v>
      </c>
      <c r="AN8" s="16">
        <f>AF8</f>
        <v>37471.175470000009</v>
      </c>
      <c r="AP8" s="11" t="s">
        <v>18</v>
      </c>
      <c r="AR8" s="11" t="s">
        <v>18</v>
      </c>
      <c r="AT8" s="11" t="s">
        <v>18</v>
      </c>
      <c r="AV8" s="11" t="s">
        <v>18</v>
      </c>
      <c r="AX8" s="11" t="s">
        <v>18</v>
      </c>
      <c r="AZ8" s="11" t="s">
        <v>18</v>
      </c>
      <c r="BB8" s="11" t="s">
        <v>18</v>
      </c>
      <c r="BD8" s="11" t="s">
        <v>18</v>
      </c>
      <c r="BF8" s="11" t="s">
        <v>18</v>
      </c>
      <c r="BH8" s="11" t="s">
        <v>18</v>
      </c>
      <c r="BJ8" s="11" t="s">
        <v>18</v>
      </c>
      <c r="BL8" s="11" t="s">
        <v>18</v>
      </c>
    </row>
    <row r="9" spans="1:70" x14ac:dyDescent="0.3">
      <c r="B9" s="14" t="s">
        <v>0</v>
      </c>
      <c r="F9" s="7"/>
      <c r="H9" s="5"/>
      <c r="AN9" s="16"/>
    </row>
    <row r="10" spans="1:70" x14ac:dyDescent="0.3">
      <c r="C10" s="14" t="s">
        <v>3</v>
      </c>
      <c r="F10" s="7">
        <v>0.50429999999999997</v>
      </c>
      <c r="H10" s="5">
        <v>49883.88</v>
      </c>
      <c r="P10" s="6">
        <f>H10-(P$3*$F10)</f>
        <v>47281.540710000001</v>
      </c>
      <c r="R10" s="6">
        <f>P10-(R$3*$F10)</f>
        <v>44087.052360000001</v>
      </c>
      <c r="T10" s="6">
        <f>R10-(T$3*$F10)</f>
        <v>40186.342290000001</v>
      </c>
      <c r="V10" s="6">
        <f>T10-(V$3*$F10)</f>
        <v>35548.396050000003</v>
      </c>
      <c r="X10" s="6">
        <f>V10-(X$3*$F10)</f>
        <v>28604.386770000005</v>
      </c>
      <c r="Z10" s="6">
        <f>X10-(Z$3*$F10)</f>
        <v>24020.854500000005</v>
      </c>
      <c r="AB10" s="6">
        <f>Z10-(AB$3*$F10)</f>
        <v>19166.210550000003</v>
      </c>
      <c r="AD10" s="6">
        <f>AB10-(AD$3*$F10)</f>
        <v>13078.099230000003</v>
      </c>
      <c r="AF10" s="6">
        <f>AD10-(AF$3*$F10)</f>
        <v>7863.0825000000032</v>
      </c>
      <c r="AH10" s="6">
        <f>AF10-(AH$3*$F10)</f>
        <v>4364.8542600000037</v>
      </c>
      <c r="AJ10" s="6">
        <f>AH10-(AJ$3*$F10)</f>
        <v>1014.7389300000036</v>
      </c>
      <c r="AL10" s="6">
        <f>AJ10-(AL$3*$F10)</f>
        <v>-699.93149999999628</v>
      </c>
      <c r="AN10" s="16"/>
    </row>
    <row r="11" spans="1:70" x14ac:dyDescent="0.3">
      <c r="C11" s="14" t="s">
        <v>4</v>
      </c>
      <c r="F11" s="7">
        <v>5.0900000000000001E-2</v>
      </c>
      <c r="H11" s="5">
        <v>4959.8</v>
      </c>
      <c r="P11" s="6">
        <f>H11-(P$3*$F11)</f>
        <v>4697.1407300000001</v>
      </c>
      <c r="R11" s="6">
        <f>P11-(R$3*$F11)</f>
        <v>4374.71468</v>
      </c>
      <c r="T11" s="6">
        <f>R11-(T$3*$F11)</f>
        <v>3981.0082700000003</v>
      </c>
      <c r="V11" s="6">
        <f>T11-(V$3*$F11)</f>
        <v>3512.8911500000004</v>
      </c>
      <c r="X11" s="6">
        <f>V11-(X$3*$F11)</f>
        <v>2812.0185100000003</v>
      </c>
      <c r="Z11" s="6">
        <f>X11-(Z$3*$F11)</f>
        <v>2349.3935000000001</v>
      </c>
      <c r="AB11" s="6">
        <f>Z11-(AB$3*$F11)</f>
        <v>1859.4046500000002</v>
      </c>
      <c r="AD11" s="6">
        <f>AB11-(AD$3*$F11)</f>
        <v>1244.9194900000002</v>
      </c>
      <c r="AF11" s="6">
        <f>AD11-(AF$3*$F11)</f>
        <v>718.55750000000023</v>
      </c>
      <c r="AH11" s="6">
        <f>AF11-(AH$3*$F11)</f>
        <v>365.47438000000022</v>
      </c>
      <c r="AJ11" s="6">
        <f>AH11-(AJ$3*$F11)</f>
        <v>27.340590000000191</v>
      </c>
      <c r="AL11" s="6">
        <f>AJ11-(AL$3*$F11)</f>
        <v>-145.72449999999981</v>
      </c>
      <c r="AN11" s="16"/>
    </row>
    <row r="12" spans="1:70" x14ac:dyDescent="0.3">
      <c r="F12" s="7"/>
      <c r="AJ12" s="3" t="s">
        <v>11</v>
      </c>
      <c r="AL12" s="8">
        <f>SUM(AL10:AL11)</f>
        <v>-845.65599999999608</v>
      </c>
      <c r="AN12" s="16">
        <f>AL12</f>
        <v>-845.65599999999608</v>
      </c>
      <c r="AV12" s="11" t="s">
        <v>18</v>
      </c>
      <c r="AX12" s="11" t="s">
        <v>18</v>
      </c>
      <c r="AZ12" s="11" t="s">
        <v>18</v>
      </c>
      <c r="BB12" s="11" t="s">
        <v>18</v>
      </c>
      <c r="BD12" s="11" t="s">
        <v>18</v>
      </c>
      <c r="BF12" s="11" t="s">
        <v>18</v>
      </c>
      <c r="BH12" s="11" t="s">
        <v>18</v>
      </c>
      <c r="BJ12" s="11" t="s">
        <v>18</v>
      </c>
      <c r="BL12" s="11" t="s">
        <v>18</v>
      </c>
      <c r="BN12" s="11" t="s">
        <v>18</v>
      </c>
      <c r="BP12" s="11" t="s">
        <v>18</v>
      </c>
      <c r="BR12" s="11" t="s">
        <v>18</v>
      </c>
    </row>
    <row r="13" spans="1:70" x14ac:dyDescent="0.3">
      <c r="B13" s="14" t="s">
        <v>1</v>
      </c>
      <c r="F13" s="7"/>
      <c r="AN13" s="16"/>
    </row>
    <row r="14" spans="1:70" x14ac:dyDescent="0.3">
      <c r="C14" s="14" t="s">
        <v>3</v>
      </c>
      <c r="F14" s="7">
        <v>8.8400000000000006E-2</v>
      </c>
      <c r="H14" s="5">
        <v>8707.9500000000007</v>
      </c>
      <c r="V14" s="6">
        <f>H14-(V$3*$F14)</f>
        <v>7894.9528800000007</v>
      </c>
      <c r="W14" s="6"/>
      <c r="X14" s="6">
        <f>V14-(X$3*$F14)</f>
        <v>6677.7202400000006</v>
      </c>
      <c r="Y14" s="6"/>
      <c r="Z14" s="6">
        <f>X14-(Z$3*$F14)</f>
        <v>5874.261480000001</v>
      </c>
      <c r="AA14" s="6"/>
      <c r="AB14" s="6">
        <f>Z14-(AB$3*$F14)</f>
        <v>5023.2788800000008</v>
      </c>
      <c r="AC14" s="6"/>
      <c r="AD14" s="6">
        <f>AB14-(AD$3*$F14)</f>
        <v>3956.0787200000004</v>
      </c>
      <c r="AE14" s="6"/>
      <c r="AF14" s="6">
        <f>AD14-(AF$3*$F14)</f>
        <v>3041.9254800000003</v>
      </c>
      <c r="AG14" s="6"/>
      <c r="AH14" s="6">
        <f>AF14-(AH$3*$F14)</f>
        <v>2428.7123600000004</v>
      </c>
      <c r="AI14" s="6"/>
      <c r="AJ14" s="6">
        <f>AH14-(AJ$3*$F14)</f>
        <v>1841.4623200000003</v>
      </c>
      <c r="AL14" s="6">
        <f>AJ14-(AL$3*$F14)</f>
        <v>1540.8934800000002</v>
      </c>
      <c r="AN14" s="16">
        <f t="shared" ref="AN14:AN15" si="0">AL14</f>
        <v>1540.8934800000002</v>
      </c>
      <c r="AP14" s="11" t="s">
        <v>12</v>
      </c>
      <c r="AR14" s="11" t="s">
        <v>12</v>
      </c>
      <c r="AT14" s="11" t="s">
        <v>12</v>
      </c>
      <c r="AV14" s="5"/>
      <c r="AX14" s="5"/>
      <c r="AZ14" s="5"/>
      <c r="BB14" s="5"/>
      <c r="BD14" s="5"/>
      <c r="BF14" s="5"/>
      <c r="BH14" s="5"/>
      <c r="BJ14" s="5"/>
      <c r="BL14" s="5"/>
      <c r="BN14" s="5"/>
      <c r="BP14" s="5"/>
      <c r="BR14" s="5"/>
    </row>
    <row r="15" spans="1:70" x14ac:dyDescent="0.3">
      <c r="C15" s="14" t="s">
        <v>4</v>
      </c>
      <c r="F15" s="7">
        <v>1.7600000000000001E-2</v>
      </c>
      <c r="H15" s="5">
        <v>1323.33</v>
      </c>
      <c r="V15" s="6">
        <f>H15-(V$3*$F15)</f>
        <v>1161.46632</v>
      </c>
      <c r="W15" s="6"/>
      <c r="X15" s="6">
        <f>V15-(X$3*$F15)</f>
        <v>919.12135999999998</v>
      </c>
      <c r="Y15" s="6"/>
      <c r="Z15" s="6">
        <f>X15-(Z$3*$F15)</f>
        <v>759.15671999999995</v>
      </c>
      <c r="AA15" s="6"/>
      <c r="AB15" s="6">
        <f>Z15-(AB$3*$F15)</f>
        <v>589.73031999999989</v>
      </c>
      <c r="AC15" s="6"/>
      <c r="AD15" s="6">
        <f>AB15-(AD$3*$F15)</f>
        <v>377.25607999999988</v>
      </c>
      <c r="AE15" s="6"/>
      <c r="AF15" s="6">
        <f>AD15-(AF$3*$F15)</f>
        <v>195.25271999999987</v>
      </c>
      <c r="AG15" s="6"/>
      <c r="AH15" s="6">
        <f>AF15-(AH$3*$F15)</f>
        <v>73.165039999999863</v>
      </c>
      <c r="AI15" s="6"/>
      <c r="AJ15" s="6">
        <f>AH15-(AJ$3*$F15)</f>
        <v>-43.753520000000151</v>
      </c>
      <c r="AL15" s="6">
        <f>AJ15-(AL$3*$F15)</f>
        <v>-103.59528000000014</v>
      </c>
      <c r="AN15" s="16">
        <f t="shared" si="0"/>
        <v>-103.59528000000014</v>
      </c>
      <c r="AP15" s="11" t="s">
        <v>13</v>
      </c>
      <c r="AR15" s="11" t="s">
        <v>13</v>
      </c>
      <c r="AT15" s="11" t="s">
        <v>13</v>
      </c>
      <c r="AV15" s="5"/>
      <c r="AX15" s="5"/>
      <c r="AZ15" s="5"/>
      <c r="BB15" s="5"/>
      <c r="BD15" s="5"/>
      <c r="BF15" s="5"/>
      <c r="BH15" s="5"/>
      <c r="BJ15" s="5"/>
      <c r="BL15" s="5"/>
      <c r="BN15" s="5"/>
      <c r="BP15" s="5"/>
      <c r="BR15" s="5"/>
    </row>
    <row r="16" spans="1:70" x14ac:dyDescent="0.3">
      <c r="F16" s="7"/>
      <c r="H16" s="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L16" s="6"/>
      <c r="AN16" s="16"/>
    </row>
    <row r="17" spans="1:70" x14ac:dyDescent="0.3">
      <c r="B17" s="14" t="s">
        <v>7</v>
      </c>
      <c r="F17" s="7"/>
      <c r="H17" s="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L17" s="6"/>
      <c r="AN17" s="16"/>
    </row>
    <row r="18" spans="1:70" x14ac:dyDescent="0.3">
      <c r="C18" s="14" t="s">
        <v>3</v>
      </c>
      <c r="F18" s="7">
        <v>6.0900000000000003E-2</v>
      </c>
      <c r="H18" s="5">
        <v>6013.96</v>
      </c>
      <c r="V18" s="6"/>
      <c r="W18" s="6"/>
      <c r="X18" s="6"/>
      <c r="Y18" s="6"/>
      <c r="Z18" s="6"/>
      <c r="AA18" s="6"/>
      <c r="AB18" s="6">
        <f>H18-(AB$3*$F18)</f>
        <v>5427.70615</v>
      </c>
      <c r="AC18" s="6"/>
      <c r="AD18" s="6">
        <f>AB18-(AD$3*$F18)</f>
        <v>4692.4969899999996</v>
      </c>
      <c r="AE18" s="6"/>
      <c r="AF18" s="6">
        <f>AD18-(AF$3*$F18)</f>
        <v>4062.7239999999997</v>
      </c>
      <c r="AG18" s="6"/>
      <c r="AH18" s="6">
        <f>AF18-(AH$3*$F18)</f>
        <v>3640.2728799999995</v>
      </c>
      <c r="AI18" s="6"/>
      <c r="AJ18" s="6">
        <f>AH18-(AJ$3*$F18)</f>
        <v>3235.7080899999996</v>
      </c>
      <c r="AL18" s="6">
        <f>AJ18-(AL$3*$F18)</f>
        <v>3028.6419999999998</v>
      </c>
      <c r="AN18" s="16">
        <f t="shared" ref="AN18:AN19" si="1">AL18</f>
        <v>3028.6419999999998</v>
      </c>
      <c r="AP18" s="11" t="s">
        <v>14</v>
      </c>
      <c r="AR18" s="11" t="s">
        <v>14</v>
      </c>
      <c r="AT18" s="11" t="s">
        <v>14</v>
      </c>
      <c r="AV18" s="11" t="s">
        <v>14</v>
      </c>
      <c r="AX18" s="11" t="s">
        <v>14</v>
      </c>
      <c r="AZ18" s="11" t="s">
        <v>14</v>
      </c>
    </row>
    <row r="19" spans="1:70" x14ac:dyDescent="0.3">
      <c r="C19" s="14" t="s">
        <v>4</v>
      </c>
      <c r="F19" s="7">
        <v>0.23319999999999999</v>
      </c>
      <c r="H19" s="5">
        <v>23032.18</v>
      </c>
      <c r="V19" s="6"/>
      <c r="W19" s="6"/>
      <c r="X19" s="6"/>
      <c r="Y19" s="6"/>
      <c r="Z19" s="6"/>
      <c r="AA19" s="6"/>
      <c r="AB19" s="6">
        <f>H19-(AB$3*$F19)</f>
        <v>20787.280200000001</v>
      </c>
      <c r="AC19" s="6"/>
      <c r="AD19" s="6">
        <f>AB19-(AD$3*$F19)</f>
        <v>17971.996520000001</v>
      </c>
      <c r="AE19" s="6"/>
      <c r="AF19" s="6">
        <f>AD19-(AF$3*$F19)</f>
        <v>15560.452000000001</v>
      </c>
      <c r="AG19" s="6"/>
      <c r="AH19" s="6">
        <f>AF19-(AH$3*$F19)</f>
        <v>13942.790240000002</v>
      </c>
      <c r="AI19" s="6"/>
      <c r="AJ19" s="6">
        <f>AH19-(AJ$3*$F19)</f>
        <v>12393.619320000002</v>
      </c>
      <c r="AL19" s="6">
        <f>AJ19-(AL$3*$F19)</f>
        <v>11600.716000000002</v>
      </c>
      <c r="AN19" s="16">
        <f t="shared" si="1"/>
        <v>11600.716000000002</v>
      </c>
      <c r="AP19" s="11" t="s">
        <v>15</v>
      </c>
      <c r="AR19" s="11" t="s">
        <v>15</v>
      </c>
      <c r="AT19" s="11" t="s">
        <v>15</v>
      </c>
      <c r="AV19" s="11" t="s">
        <v>15</v>
      </c>
      <c r="AX19" s="11" t="s">
        <v>15</v>
      </c>
      <c r="AZ19" s="11" t="s">
        <v>15</v>
      </c>
    </row>
    <row r="20" spans="1:70" x14ac:dyDescent="0.3">
      <c r="F20" s="7"/>
      <c r="H20" s="5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L20" s="6"/>
      <c r="AN20" s="16"/>
    </row>
    <row r="21" spans="1:70" x14ac:dyDescent="0.3">
      <c r="B21" s="14" t="s">
        <v>8</v>
      </c>
      <c r="F21" s="7"/>
      <c r="H21" s="5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L21" s="6"/>
      <c r="AN21" s="16"/>
    </row>
    <row r="22" spans="1:70" x14ac:dyDescent="0.3">
      <c r="C22" s="14" t="s">
        <v>3</v>
      </c>
      <c r="F22" s="7">
        <v>0.6018</v>
      </c>
      <c r="H22" s="5">
        <v>60009.75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>
        <f>H22-(AH$3*$F22)</f>
        <v>55835.18376</v>
      </c>
      <c r="AI22" s="6"/>
      <c r="AJ22" s="6">
        <f>AH22-(AJ$3*$F22)</f>
        <v>51837.366179999997</v>
      </c>
      <c r="AL22" s="6">
        <f>AJ22-(AL$3*$F22)</f>
        <v>49791.185999999994</v>
      </c>
      <c r="AN22" s="16">
        <f t="shared" ref="AN22:AN23" si="2">AL22</f>
        <v>49791.185999999994</v>
      </c>
      <c r="AP22" s="11" t="s">
        <v>16</v>
      </c>
      <c r="AR22" s="11" t="s">
        <v>16</v>
      </c>
      <c r="AT22" s="11" t="s">
        <v>16</v>
      </c>
      <c r="AV22" s="11" t="s">
        <v>16</v>
      </c>
      <c r="AX22" s="11" t="s">
        <v>16</v>
      </c>
      <c r="AZ22" s="11" t="s">
        <v>16</v>
      </c>
      <c r="BB22" s="11" t="s">
        <v>16</v>
      </c>
      <c r="BD22" s="11" t="s">
        <v>16</v>
      </c>
      <c r="BF22" s="11" t="s">
        <v>16</v>
      </c>
      <c r="BH22" s="9"/>
      <c r="BI22" s="10"/>
      <c r="BJ22" s="9"/>
      <c r="BK22" s="10"/>
      <c r="BL22" s="9"/>
      <c r="BM22" s="10"/>
      <c r="BN22" s="9"/>
      <c r="BO22" s="10"/>
      <c r="BP22" s="9"/>
      <c r="BQ22" s="10"/>
      <c r="BR22" s="9"/>
    </row>
    <row r="23" spans="1:70" x14ac:dyDescent="0.3">
      <c r="C23" s="14" t="s">
        <v>4</v>
      </c>
      <c r="F23" s="7">
        <v>-7.4000000000000003E-3</v>
      </c>
      <c r="H23" s="5">
        <v>-748.23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f>H23-(AH$3*$F23)</f>
        <v>-696.89768000000004</v>
      </c>
      <c r="AI23" s="6"/>
      <c r="AJ23" s="6">
        <f>AH23-(AJ$3*$F23)</f>
        <v>-647.73874000000001</v>
      </c>
      <c r="AL23" s="6">
        <f>AJ23-(AL$3*$F23)</f>
        <v>-622.57799999999997</v>
      </c>
      <c r="AN23" s="16">
        <f t="shared" si="2"/>
        <v>-622.57799999999997</v>
      </c>
      <c r="AP23" s="11" t="s">
        <v>17</v>
      </c>
      <c r="AR23" s="11" t="s">
        <v>17</v>
      </c>
      <c r="AT23" s="11" t="s">
        <v>17</v>
      </c>
      <c r="AV23" s="11" t="s">
        <v>17</v>
      </c>
      <c r="AX23" s="11" t="s">
        <v>17</v>
      </c>
      <c r="AZ23" s="11" t="s">
        <v>17</v>
      </c>
      <c r="BB23" s="11" t="s">
        <v>17</v>
      </c>
      <c r="BD23" s="11" t="s">
        <v>17</v>
      </c>
      <c r="BF23" s="11" t="s">
        <v>17</v>
      </c>
      <c r="BH23" s="9"/>
      <c r="BI23" s="10"/>
      <c r="BJ23" s="9"/>
      <c r="BK23" s="10"/>
      <c r="BL23" s="9"/>
      <c r="BM23" s="10"/>
      <c r="BN23" s="9"/>
      <c r="BO23" s="10"/>
      <c r="BP23" s="9"/>
      <c r="BQ23" s="10"/>
      <c r="BR23" s="9"/>
    </row>
    <row r="24" spans="1:70" ht="7.05" customHeight="1" x14ac:dyDescent="0.3">
      <c r="AN24" s="16"/>
    </row>
    <row r="25" spans="1:70" x14ac:dyDescent="0.3">
      <c r="A25" t="s">
        <v>26</v>
      </c>
      <c r="AN25" s="17">
        <f>SUM(AN8:AN23)</f>
        <v>101860.78367000002</v>
      </c>
    </row>
    <row r="26" spans="1:70" x14ac:dyDescent="0.3">
      <c r="C26" s="15" t="s">
        <v>6</v>
      </c>
      <c r="J26" s="12">
        <v>530</v>
      </c>
      <c r="K26" s="12"/>
      <c r="L26" s="12">
        <v>170</v>
      </c>
      <c r="M26" s="12"/>
      <c r="N26" s="12">
        <v>118</v>
      </c>
      <c r="O26" s="12"/>
      <c r="P26" s="12">
        <v>132</v>
      </c>
      <c r="Q26" s="12"/>
      <c r="R26" s="12">
        <v>280</v>
      </c>
      <c r="S26" s="12"/>
      <c r="T26" s="12">
        <v>453</v>
      </c>
      <c r="U26" s="12"/>
      <c r="V26" s="12">
        <v>1296</v>
      </c>
      <c r="W26" s="12"/>
      <c r="X26" s="12">
        <v>2369</v>
      </c>
      <c r="Z26" s="12">
        <v>2462</v>
      </c>
      <c r="AA26" s="12"/>
      <c r="AB26" s="12">
        <v>2794</v>
      </c>
      <c r="AC26" s="12"/>
      <c r="AD26" s="12">
        <v>1632</v>
      </c>
      <c r="AE26" s="12"/>
      <c r="AF26" s="12">
        <v>817</v>
      </c>
      <c r="AG26" s="12"/>
      <c r="AH26" s="12">
        <v>698.7</v>
      </c>
      <c r="AJ26">
        <v>144.30000000000001</v>
      </c>
      <c r="AL26">
        <v>178.9</v>
      </c>
      <c r="AN26" s="16"/>
    </row>
    <row r="27" spans="1:70" ht="7.05" customHeight="1" x14ac:dyDescent="0.3">
      <c r="AN27" s="16"/>
    </row>
    <row r="28" spans="1:70" x14ac:dyDescent="0.3">
      <c r="B28" s="14" t="s">
        <v>19</v>
      </c>
    </row>
    <row r="29" spans="1:70" x14ac:dyDescent="0.3">
      <c r="C29" s="14" t="s">
        <v>3</v>
      </c>
      <c r="F29" s="7">
        <v>-1.0414000000000001</v>
      </c>
      <c r="H29" s="5">
        <v>-12546.77</v>
      </c>
      <c r="N29" s="13">
        <f>H29-(N$26*$F29)</f>
        <v>-12423.8848</v>
      </c>
      <c r="P29" s="13">
        <f>N29-(P$26*$F29)</f>
        <v>-12286.42</v>
      </c>
      <c r="R29" s="13">
        <f>P29-(R$26*$F29)</f>
        <v>-11994.828</v>
      </c>
      <c r="T29" s="13">
        <f>R29-(T$26*$F29)</f>
        <v>-11523.0738</v>
      </c>
      <c r="V29" s="13">
        <f>T29-(V$26*$F29)</f>
        <v>-10173.419400000001</v>
      </c>
      <c r="X29" s="13">
        <f>V29-(X$26*$F29)</f>
        <v>-7706.3428000000004</v>
      </c>
      <c r="Z29" s="13">
        <f>X29-(Z$26*$F29)</f>
        <v>-5142.4160000000002</v>
      </c>
      <c r="AB29" s="13">
        <f>Z29-(AB$26*$F29)</f>
        <v>-2232.7444</v>
      </c>
      <c r="AD29" s="13">
        <f>AB29-(AD$26*$F29)</f>
        <v>-533.17959999999994</v>
      </c>
      <c r="AF29" s="13">
        <f>AD29-(AF$26*$F29)</f>
        <v>317.64420000000018</v>
      </c>
      <c r="AH29" s="13">
        <f>AF29-(AH$26*$F29)</f>
        <v>1045.2703800000004</v>
      </c>
      <c r="AJ29" s="13">
        <f>AH29-(AJ$26*$F29)</f>
        <v>1195.5444000000005</v>
      </c>
      <c r="AL29" s="13">
        <f>AJ29-(AL$26*$F29)</f>
        <v>1381.8508600000005</v>
      </c>
      <c r="AN29" s="16">
        <f t="shared" ref="AN29" si="3">AL29</f>
        <v>1381.8508600000005</v>
      </c>
      <c r="AV29" s="11" t="s">
        <v>18</v>
      </c>
      <c r="AX29" s="11" t="s">
        <v>18</v>
      </c>
      <c r="AZ29" s="11" t="s">
        <v>18</v>
      </c>
      <c r="BB29" s="11" t="s">
        <v>18</v>
      </c>
      <c r="BD29" s="11" t="s">
        <v>18</v>
      </c>
      <c r="BF29" s="11" t="s">
        <v>18</v>
      </c>
      <c r="BH29" s="11" t="s">
        <v>18</v>
      </c>
      <c r="BJ29" s="11" t="s">
        <v>18</v>
      </c>
      <c r="BL29" s="11" t="s">
        <v>18</v>
      </c>
      <c r="BN29" s="11" t="s">
        <v>18</v>
      </c>
      <c r="BP29" s="11" t="s">
        <v>18</v>
      </c>
      <c r="BR29" s="11" t="s">
        <v>18</v>
      </c>
    </row>
    <row r="30" spans="1:70" x14ac:dyDescent="0.3">
      <c r="AL30" s="3" t="s">
        <v>21</v>
      </c>
    </row>
    <row r="31" spans="1:70" x14ac:dyDescent="0.3">
      <c r="B31" s="14" t="s">
        <v>20</v>
      </c>
    </row>
    <row r="32" spans="1:70" x14ac:dyDescent="0.3">
      <c r="C32" s="14" t="s">
        <v>3</v>
      </c>
      <c r="F32" s="7">
        <v>-0.1037</v>
      </c>
      <c r="H32" s="5">
        <v>-1213.19</v>
      </c>
      <c r="Z32" s="13">
        <f>H32-(Z$26*$F32)</f>
        <v>-957.88060000000007</v>
      </c>
      <c r="AB32" s="13">
        <f>Z32-(AB$26*$F32)</f>
        <v>-668.14280000000008</v>
      </c>
      <c r="AD32" s="13">
        <f>AB32-(AD$26*$F32)</f>
        <v>-498.90440000000007</v>
      </c>
      <c r="AF32" s="13">
        <f>AD32-(AF$26*$F32)</f>
        <v>-414.18150000000009</v>
      </c>
      <c r="AH32" s="13">
        <f>AF32-(AH$26*$F32)</f>
        <v>-341.72631000000007</v>
      </c>
      <c r="AJ32" s="13">
        <f>AH32-(AJ$26*$F32)</f>
        <v>-326.76240000000007</v>
      </c>
      <c r="AL32" s="13">
        <f>AJ32-(AL$26*$F32)</f>
        <v>-308.21047000000004</v>
      </c>
      <c r="AN32" s="16">
        <f t="shared" ref="AN32" si="4">AL32</f>
        <v>-308.21047000000004</v>
      </c>
      <c r="AP32" s="11" t="s">
        <v>22</v>
      </c>
      <c r="AR32" s="11" t="s">
        <v>22</v>
      </c>
      <c r="AT32" s="11" t="s">
        <v>22</v>
      </c>
      <c r="AV32" s="11" t="s">
        <v>22</v>
      </c>
      <c r="AX32" s="11" t="s">
        <v>22</v>
      </c>
    </row>
    <row r="34" spans="2:56" x14ac:dyDescent="0.3">
      <c r="B34" s="14" t="s">
        <v>23</v>
      </c>
    </row>
    <row r="35" spans="2:56" x14ac:dyDescent="0.3">
      <c r="C35" s="14" t="s">
        <v>3</v>
      </c>
      <c r="F35" s="7">
        <v>0.35189999999999999</v>
      </c>
      <c r="H35" s="5">
        <v>4122.16</v>
      </c>
      <c r="AF35" s="13">
        <f>H35-(AF$26*$F35)</f>
        <v>3834.6576999999997</v>
      </c>
      <c r="AH35" s="13">
        <f>AF35-(AH$26*$F35)</f>
        <v>3588.7851699999997</v>
      </c>
      <c r="AJ35" s="13">
        <f>AH35-(AJ$26*$F35)</f>
        <v>3538.0059999999999</v>
      </c>
      <c r="AL35" s="13">
        <f>AJ35-(AL$26*$F35)</f>
        <v>3475.0510899999999</v>
      </c>
      <c r="AN35" s="16">
        <f t="shared" ref="AN35" si="5">AL35</f>
        <v>3475.0510899999999</v>
      </c>
      <c r="AP35" s="11" t="s">
        <v>24</v>
      </c>
      <c r="AR35" s="11" t="s">
        <v>24</v>
      </c>
      <c r="AT35" s="11" t="s">
        <v>24</v>
      </c>
      <c r="AV35" s="11" t="s">
        <v>24</v>
      </c>
      <c r="AX35" s="11" t="s">
        <v>24</v>
      </c>
      <c r="AZ35" s="11" t="s">
        <v>24</v>
      </c>
      <c r="BB35" s="11" t="s">
        <v>24</v>
      </c>
      <c r="BD35" s="11" t="s">
        <v>24</v>
      </c>
    </row>
    <row r="36" spans="2:56" ht="7.05" customHeight="1" x14ac:dyDescent="0.3">
      <c r="AN36" s="16"/>
    </row>
    <row r="37" spans="2:56" x14ac:dyDescent="0.3">
      <c r="AN37" s="17">
        <f>SUM(AN29:AN35)</f>
        <v>4548.6914800000004</v>
      </c>
    </row>
    <row r="38" spans="2:56" ht="15" thickBot="1" x14ac:dyDescent="0.35">
      <c r="AN38" s="18">
        <f>AN25+AN37</f>
        <v>106409.47515000001</v>
      </c>
    </row>
    <row r="39" spans="2:56" ht="15" thickTop="1" x14ac:dyDescent="0.3"/>
  </sheetData>
  <pageMargins left="0.7" right="0.7" top="0.5" bottom="0.5" header="0.3" footer="0.3"/>
  <pageSetup orientation="landscape" horizontalDpi="4294967295" verticalDpi="4294967295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Thomas Hartline</cp:lastModifiedBy>
  <cp:lastPrinted>2021-09-29T03:00:14Z</cp:lastPrinted>
  <dcterms:created xsi:type="dcterms:W3CDTF">2021-09-29T00:47:58Z</dcterms:created>
  <dcterms:modified xsi:type="dcterms:W3CDTF">2021-09-30T23:21:46Z</dcterms:modified>
</cp:coreProperties>
</file>