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lients\8600 - Jackson Purchase Energy Corporation - General\8615 - 2021 Rate Adjustment\Drafts\Responses to Staff's Second Requests\Excel Spreadsheets to Upload\"/>
    </mc:Choice>
  </mc:AlternateContent>
  <xr:revisionPtr revIDLastSave="0" documentId="8_{7482A0E6-939A-42A0-8B34-209419E3F83E}" xr6:coauthVersionLast="45" xr6:coauthVersionMax="45" xr10:uidLastSave="{00000000-0000-0000-0000-000000000000}"/>
  <bookViews>
    <workbookView xWindow="-98" yWindow="-98" windowWidth="18841" windowHeight="13875" xr2:uid="{9A5EEAC8-D488-49A5-A48A-6970A8BEA3E5}"/>
  </bookViews>
  <sheets>
    <sheet name="Page 1" sheetId="1" r:id="rId1"/>
    <sheet name="Page 2" sheetId="2" r:id="rId2"/>
  </sheets>
  <definedNames>
    <definedName name="_xlnm.Print_Area" localSheetId="0">'Page 1'!$A$1:$C$31</definedName>
    <definedName name="_xlnm.Print_Area" localSheetId="1">'Page 2'!$A$1:$I$40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F19" i="2"/>
  <c r="F21" i="2" s="1"/>
  <c r="E19" i="2"/>
  <c r="E21" i="2" s="1"/>
  <c r="F14" i="2"/>
  <c r="E14" i="2"/>
  <c r="A2" i="2"/>
  <c r="A3" i="2"/>
  <c r="A4" i="2"/>
  <c r="A1" i="2"/>
  <c r="B21" i="1"/>
  <c r="C23" i="1" s="1"/>
  <c r="C27" i="1" s="1"/>
  <c r="G31" i="2" l="1"/>
  <c r="G32" i="2"/>
  <c r="G35" i="2"/>
  <c r="G36" i="2"/>
  <c r="G21" i="2"/>
  <c r="G28" i="2" s="1"/>
  <c r="G14" i="2"/>
  <c r="G27" i="2" s="1"/>
</calcChain>
</file>

<file path=xl/sharedStrings.xml><?xml version="1.0" encoding="utf-8"?>
<sst xmlns="http://schemas.openxmlformats.org/spreadsheetml/2006/main" count="60" uniqueCount="51">
  <si>
    <t>CATV POLE ATTACHMENTS</t>
  </si>
  <si>
    <t>PSC ADMIN CASE NO. 251-42</t>
  </si>
  <si>
    <t>Line No. 53, Page 14</t>
  </si>
  <si>
    <t>2. Consumer Accounts Expense</t>
  </si>
  <si>
    <t>Line No. 8, Page 15</t>
  </si>
  <si>
    <t>3. Customer Service and Informational Expense</t>
  </si>
  <si>
    <t>Line No. 14, Page 15</t>
  </si>
  <si>
    <t>Administrative &amp; General Expense</t>
  </si>
  <si>
    <t>Depreciation Expense</t>
  </si>
  <si>
    <t>Line No. 28, Page 13</t>
  </si>
  <si>
    <t>Line No. 35, Page 13</t>
  </si>
  <si>
    <t>Taxes Other Than Income Taxes</t>
  </si>
  <si>
    <t>Line No. 30, Page 13</t>
  </si>
  <si>
    <t>Subtotal</t>
  </si>
  <si>
    <t>Rate of Return on investment allowed in the last General Rate Case</t>
  </si>
  <si>
    <t>Annual Carrying Charges</t>
  </si>
  <si>
    <t>1. Operation and Maintenance Expense</t>
  </si>
  <si>
    <t>Divided by Line 2, Page 1 (Utility Plant)</t>
  </si>
  <si>
    <t>Notes</t>
  </si>
  <si>
    <t>A</t>
  </si>
  <si>
    <t>Size</t>
  </si>
  <si>
    <t>Qty</t>
  </si>
  <si>
    <t>Cost</t>
  </si>
  <si>
    <t>Weighted Avg Cost</t>
  </si>
  <si>
    <t>35'</t>
  </si>
  <si>
    <t>40'</t>
  </si>
  <si>
    <t>CARRYING COST</t>
  </si>
  <si>
    <t>POLE ATTACHMENT COSTS</t>
  </si>
  <si>
    <t>1.  Two Party Pole Costs</t>
  </si>
  <si>
    <t>2. Three Party Pole Costs</t>
  </si>
  <si>
    <t>45'</t>
  </si>
  <si>
    <t>3. Average Cost of Anchors</t>
  </si>
  <si>
    <t>B</t>
  </si>
  <si>
    <t>1.  Pole Charge</t>
  </si>
  <si>
    <t>a.Two Party</t>
  </si>
  <si>
    <t>b Three Party</t>
  </si>
  <si>
    <t>2. Anchor Charge</t>
  </si>
  <si>
    <t>a. Two Party</t>
  </si>
  <si>
    <t>b. Three Party</t>
  </si>
  <si>
    <t>3. Grounding Attachment Charge</t>
  </si>
  <si>
    <t>Using 2019 Data</t>
  </si>
  <si>
    <t>B. References to page/line from Annual Financial filings are from original formula and may not correspond exactly to 2019 financial filing references.</t>
  </si>
  <si>
    <t>JACKSON PURCHASE ENERGY CORPORATION</t>
  </si>
  <si>
    <t>Updated November 23, 2021</t>
  </si>
  <si>
    <t>A. 2019 pole and anchor cost data from the 2019 Asset Listing.</t>
  </si>
  <si>
    <t>Responsibility</t>
  </si>
  <si>
    <t>B. Responsibility values stem from Commission Order in Admininstrative Case No. 251 dated Aug. 12, 1982.</t>
  </si>
  <si>
    <t>Current Rate</t>
  </si>
  <si>
    <t>Not Avail</t>
  </si>
  <si>
    <t>A.  Rate of Return is from Case No. 2019-00053 Order dated June 20, 2019, rate of return on rate base, page 13.</t>
  </si>
  <si>
    <t>Cost of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</si>
</sst>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2" xfId="0" applyNumberFormat="1" applyFont="1" applyBorder="1"/>
    <xf numFmtId="0" fontId="3" fillId="0" borderId="2" xfId="0" applyFont="1" applyBorder="1"/>
    <xf numFmtId="164" fontId="3" fillId="0" borderId="0" xfId="2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10" fontId="3" fillId="0" borderId="0" xfId="3" applyNumberFormat="1" applyFont="1"/>
    <xf numFmtId="10" fontId="3" fillId="0" borderId="2" xfId="0" applyNumberFormat="1" applyFont="1" applyBorder="1"/>
    <xf numFmtId="0" fontId="4" fillId="0" borderId="0" xfId="0" applyFont="1"/>
    <xf numFmtId="10" fontId="3" fillId="0" borderId="3" xfId="0" applyNumberFormat="1" applyFont="1" applyBorder="1"/>
    <xf numFmtId="0" fontId="5" fillId="0" borderId="0" xfId="0" applyFont="1"/>
    <xf numFmtId="0" fontId="3" fillId="0" borderId="0" xfId="0" applyFont="1" applyFill="1"/>
    <xf numFmtId="0" fontId="3" fillId="0" borderId="0" xfId="0" applyFont="1" applyBorder="1"/>
    <xf numFmtId="0" fontId="6" fillId="0" borderId="2" xfId="0" applyFont="1" applyBorder="1"/>
    <xf numFmtId="0" fontId="4" fillId="0" borderId="0" xfId="0" applyFont="1" applyAlignment="1">
      <alignment horizontal="center"/>
    </xf>
    <xf numFmtId="165" fontId="3" fillId="0" borderId="0" xfId="1" applyNumberFormat="1" applyFont="1"/>
    <xf numFmtId="44" fontId="3" fillId="0" borderId="0" xfId="2" applyFont="1"/>
    <xf numFmtId="165" fontId="3" fillId="0" borderId="4" xfId="1" applyNumberFormat="1" applyFont="1" applyBorder="1"/>
    <xf numFmtId="44" fontId="3" fillId="0" borderId="4" xfId="2" applyFont="1" applyBorder="1"/>
    <xf numFmtId="0" fontId="4" fillId="0" borderId="0" xfId="0" applyFont="1" applyFill="1" applyAlignment="1">
      <alignment horizontal="center"/>
    </xf>
    <xf numFmtId="166" fontId="3" fillId="0" borderId="0" xfId="2" applyNumberFormat="1" applyFont="1"/>
    <xf numFmtId="166" fontId="3" fillId="0" borderId="0" xfId="0" applyNumberFormat="1" applyFont="1"/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7ADA-D606-4CE4-84A9-1CC53F0499FB}">
  <sheetPr>
    <pageSetUpPr fitToPage="1"/>
  </sheetPr>
  <dimension ref="A1:I31"/>
  <sheetViews>
    <sheetView tabSelected="1" view="pageBreakPreview" topLeftCell="A10" zoomScaleNormal="100" zoomScaleSheetLayoutView="100" workbookViewId="0">
      <selection activeCell="A30" sqref="A30:C30"/>
    </sheetView>
  </sheetViews>
  <sheetFormatPr defaultColWidth="8.86328125" defaultRowHeight="12.75" x14ac:dyDescent="0.35"/>
  <cols>
    <col min="1" max="1" width="56.6640625" style="2" bestFit="1" customWidth="1"/>
    <col min="2" max="2" width="14.6640625" style="2" bestFit="1" customWidth="1"/>
    <col min="3" max="3" width="9" style="2" bestFit="1" customWidth="1"/>
    <col min="4" max="4" width="5.1328125" style="3" bestFit="1" customWidth="1"/>
    <col min="5" max="8" width="8.86328125" style="2"/>
    <col min="9" max="9" width="8.86328125" style="4"/>
    <col min="10" max="16384" width="8.86328125" style="2"/>
  </cols>
  <sheetData>
    <row r="1" spans="1:3" ht="13.15" x14ac:dyDescent="0.4">
      <c r="A1" s="1" t="s">
        <v>42</v>
      </c>
    </row>
    <row r="2" spans="1:3" ht="13.15" x14ac:dyDescent="0.4">
      <c r="A2" s="1" t="s">
        <v>0</v>
      </c>
    </row>
    <row r="3" spans="1:3" ht="13.15" x14ac:dyDescent="0.4">
      <c r="A3" s="1" t="s">
        <v>1</v>
      </c>
    </row>
    <row r="4" spans="1:3" ht="13.15" x14ac:dyDescent="0.4">
      <c r="A4" s="1" t="s">
        <v>43</v>
      </c>
    </row>
    <row r="5" spans="1:3" ht="13.15" x14ac:dyDescent="0.4">
      <c r="A5" s="1"/>
    </row>
    <row r="6" spans="1:3" ht="13.15" x14ac:dyDescent="0.4">
      <c r="A6" s="1" t="s">
        <v>26</v>
      </c>
    </row>
    <row r="7" spans="1:3" x14ac:dyDescent="0.35">
      <c r="B7" s="5">
        <v>43830</v>
      </c>
      <c r="C7" s="6"/>
    </row>
    <row r="9" spans="1:3" x14ac:dyDescent="0.35">
      <c r="A9" s="2" t="s">
        <v>16</v>
      </c>
      <c r="B9" s="7">
        <v>6230123</v>
      </c>
    </row>
    <row r="10" spans="1:3" x14ac:dyDescent="0.35">
      <c r="A10" s="2" t="s">
        <v>2</v>
      </c>
      <c r="B10" s="7"/>
    </row>
    <row r="11" spans="1:3" x14ac:dyDescent="0.35">
      <c r="A11" s="2" t="s">
        <v>3</v>
      </c>
      <c r="B11" s="7">
        <v>1273783</v>
      </c>
    </row>
    <row r="12" spans="1:3" x14ac:dyDescent="0.35">
      <c r="A12" s="2" t="s">
        <v>4</v>
      </c>
      <c r="B12" s="7"/>
    </row>
    <row r="13" spans="1:3" x14ac:dyDescent="0.35">
      <c r="A13" s="2" t="s">
        <v>5</v>
      </c>
      <c r="B13" s="7">
        <v>40607</v>
      </c>
    </row>
    <row r="14" spans="1:3" x14ac:dyDescent="0.35">
      <c r="A14" s="2" t="s">
        <v>6</v>
      </c>
      <c r="B14" s="7"/>
    </row>
    <row r="15" spans="1:3" x14ac:dyDescent="0.35">
      <c r="A15" s="2" t="s">
        <v>7</v>
      </c>
      <c r="B15" s="7">
        <v>3237313</v>
      </c>
    </row>
    <row r="16" spans="1:3" x14ac:dyDescent="0.35">
      <c r="A16" s="2" t="s">
        <v>10</v>
      </c>
      <c r="B16" s="7"/>
    </row>
    <row r="17" spans="1:6" x14ac:dyDescent="0.35">
      <c r="A17" s="2" t="s">
        <v>8</v>
      </c>
      <c r="B17" s="7">
        <v>6016651</v>
      </c>
    </row>
    <row r="18" spans="1:6" x14ac:dyDescent="0.35">
      <c r="A18" s="2" t="s">
        <v>9</v>
      </c>
      <c r="B18" s="7"/>
    </row>
    <row r="19" spans="1:6" x14ac:dyDescent="0.35">
      <c r="A19" s="2" t="s">
        <v>11</v>
      </c>
      <c r="B19" s="7">
        <v>90258</v>
      </c>
    </row>
    <row r="20" spans="1:6" x14ac:dyDescent="0.35">
      <c r="A20" s="2" t="s">
        <v>12</v>
      </c>
      <c r="B20" s="8"/>
    </row>
    <row r="21" spans="1:6" x14ac:dyDescent="0.35">
      <c r="A21" s="2" t="s">
        <v>13</v>
      </c>
      <c r="B21" s="9">
        <f>SUM(B9:B19)</f>
        <v>16888735</v>
      </c>
    </row>
    <row r="22" spans="1:6" x14ac:dyDescent="0.35">
      <c r="B22" s="8"/>
    </row>
    <row r="23" spans="1:6" x14ac:dyDescent="0.35">
      <c r="A23" s="2" t="s">
        <v>17</v>
      </c>
      <c r="B23" s="7">
        <v>169545838</v>
      </c>
      <c r="C23" s="10">
        <f>B21/B23</f>
        <v>9.9611616535228667E-2</v>
      </c>
    </row>
    <row r="24" spans="1:6" x14ac:dyDescent="0.35">
      <c r="A24" s="2" t="s">
        <v>50</v>
      </c>
    </row>
    <row r="25" spans="1:6" x14ac:dyDescent="0.35">
      <c r="A25" s="2" t="s">
        <v>14</v>
      </c>
      <c r="C25" s="11">
        <v>4.4999999999999998E-2</v>
      </c>
    </row>
    <row r="26" spans="1:6" x14ac:dyDescent="0.35">
      <c r="F26" s="12"/>
    </row>
    <row r="27" spans="1:6" ht="13.15" thickBot="1" x14ac:dyDescent="0.4">
      <c r="A27" s="2" t="s">
        <v>15</v>
      </c>
      <c r="C27" s="13">
        <f>C25+C23</f>
        <v>0.14461161653522867</v>
      </c>
    </row>
    <row r="28" spans="1:6" ht="13.15" thickTop="1" x14ac:dyDescent="0.35"/>
    <row r="29" spans="1:6" ht="13.15" x14ac:dyDescent="0.4">
      <c r="A29" s="14" t="s">
        <v>18</v>
      </c>
    </row>
    <row r="30" spans="1:6" ht="28.8" customHeight="1" x14ac:dyDescent="0.35">
      <c r="A30" s="31" t="s">
        <v>49</v>
      </c>
      <c r="B30" s="31"/>
      <c r="C30" s="31"/>
    </row>
    <row r="31" spans="1:6" ht="28.8" customHeight="1" x14ac:dyDescent="0.35">
      <c r="A31" s="31" t="s">
        <v>41</v>
      </c>
      <c r="B31" s="31"/>
      <c r="C31" s="31"/>
    </row>
  </sheetData>
  <mergeCells count="2">
    <mergeCell ref="A31:C31"/>
    <mergeCell ref="A30:C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89A7F-1314-4A6A-A843-6AABA6C676F6}">
  <sheetPr>
    <pageSetUpPr fitToPage="1"/>
  </sheetPr>
  <dimension ref="A1:I40"/>
  <sheetViews>
    <sheetView tabSelected="1" view="pageBreakPreview" zoomScaleNormal="100" zoomScaleSheetLayoutView="100" workbookViewId="0">
      <selection activeCell="A30" sqref="A30:C30"/>
    </sheetView>
  </sheetViews>
  <sheetFormatPr defaultColWidth="8.86328125" defaultRowHeight="12.75" x14ac:dyDescent="0.35"/>
  <cols>
    <col min="1" max="1" width="8.86328125" style="2"/>
    <col min="2" max="2" width="19.46484375" style="2" customWidth="1"/>
    <col min="3" max="3" width="12.33203125" style="2" bestFit="1" customWidth="1"/>
    <col min="4" max="4" width="2.46484375" style="15" customWidth="1"/>
    <col min="5" max="5" width="10.1328125" style="2" bestFit="1" customWidth="1"/>
    <col min="6" max="6" width="16" style="2" customWidth="1"/>
    <col min="7" max="7" width="16.33203125" style="2" bestFit="1" customWidth="1"/>
    <col min="8" max="8" width="5.6640625" style="2" customWidth="1"/>
    <col min="9" max="9" width="8.86328125" style="4"/>
    <col min="10" max="16384" width="8.86328125" style="2"/>
  </cols>
  <sheetData>
    <row r="1" spans="1:7" ht="13.15" x14ac:dyDescent="0.4">
      <c r="A1" s="1" t="str">
        <f>'Page 1'!A1</f>
        <v>JACKSON PURCHASE ENERGY CORPORATION</v>
      </c>
    </row>
    <row r="2" spans="1:7" ht="13.15" x14ac:dyDescent="0.4">
      <c r="A2" s="1" t="str">
        <f>'Page 1'!A2</f>
        <v>CATV POLE ATTACHMENTS</v>
      </c>
    </row>
    <row r="3" spans="1:7" ht="13.15" x14ac:dyDescent="0.4">
      <c r="A3" s="1" t="str">
        <f>'Page 1'!A3</f>
        <v>PSC ADMIN CASE NO. 251-42</v>
      </c>
    </row>
    <row r="4" spans="1:7" ht="13.15" x14ac:dyDescent="0.4">
      <c r="A4" s="1" t="str">
        <f>'Page 1'!A4</f>
        <v>Updated November 23, 2021</v>
      </c>
    </row>
    <row r="6" spans="1:7" ht="13.15" x14ac:dyDescent="0.4">
      <c r="A6" s="1" t="s">
        <v>27</v>
      </c>
    </row>
    <row r="7" spans="1:7" ht="13.15" x14ac:dyDescent="0.4">
      <c r="A7" s="1"/>
      <c r="C7" s="16"/>
      <c r="E7" s="6"/>
      <c r="F7" s="17" t="s">
        <v>40</v>
      </c>
      <c r="G7" s="6"/>
    </row>
    <row r="9" spans="1:7" ht="13.15" x14ac:dyDescent="0.4">
      <c r="A9" s="1" t="s">
        <v>19</v>
      </c>
      <c r="B9" s="1" t="s">
        <v>28</v>
      </c>
      <c r="C9" s="1"/>
    </row>
    <row r="11" spans="1:7" x14ac:dyDescent="0.35">
      <c r="C11" s="18" t="s">
        <v>20</v>
      </c>
      <c r="E11" s="18" t="s">
        <v>21</v>
      </c>
      <c r="F11" s="18" t="s">
        <v>22</v>
      </c>
      <c r="G11" s="18" t="s">
        <v>23</v>
      </c>
    </row>
    <row r="12" spans="1:7" x14ac:dyDescent="0.35">
      <c r="C12" s="3" t="s">
        <v>24</v>
      </c>
      <c r="E12" s="19">
        <v>12505</v>
      </c>
      <c r="F12" s="20">
        <v>4372600.74</v>
      </c>
      <c r="G12" s="19"/>
    </row>
    <row r="13" spans="1:7" x14ac:dyDescent="0.35">
      <c r="C13" s="3" t="s">
        <v>25</v>
      </c>
      <c r="E13" s="19">
        <v>23271</v>
      </c>
      <c r="F13" s="20">
        <v>12616286.529999999</v>
      </c>
      <c r="G13" s="19"/>
    </row>
    <row r="14" spans="1:7" x14ac:dyDescent="0.35">
      <c r="E14" s="21">
        <f>SUM(E12:E13)</f>
        <v>35776</v>
      </c>
      <c r="F14" s="22">
        <f>SUM(F12:F13)</f>
        <v>16988887.27</v>
      </c>
      <c r="G14" s="20">
        <f>F14/E14</f>
        <v>474.86827118738819</v>
      </c>
    </row>
    <row r="16" spans="1:7" ht="13.15" x14ac:dyDescent="0.4">
      <c r="B16" s="1" t="s">
        <v>29</v>
      </c>
    </row>
    <row r="18" spans="1:9" x14ac:dyDescent="0.35">
      <c r="C18" s="18" t="s">
        <v>20</v>
      </c>
      <c r="D18" s="23"/>
      <c r="E18" s="18" t="s">
        <v>21</v>
      </c>
      <c r="F18" s="18" t="s">
        <v>22</v>
      </c>
      <c r="G18" s="18" t="s">
        <v>23</v>
      </c>
    </row>
    <row r="19" spans="1:9" x14ac:dyDescent="0.35">
      <c r="C19" s="3" t="s">
        <v>25</v>
      </c>
      <c r="E19" s="19">
        <f>E13</f>
        <v>23271</v>
      </c>
      <c r="F19" s="20">
        <f>F13</f>
        <v>12616286.529999999</v>
      </c>
      <c r="G19" s="19"/>
    </row>
    <row r="20" spans="1:9" x14ac:dyDescent="0.35">
      <c r="C20" s="3" t="s">
        <v>30</v>
      </c>
      <c r="E20" s="19">
        <v>4973</v>
      </c>
      <c r="F20" s="20">
        <v>3154290.89</v>
      </c>
      <c r="G20" s="19"/>
    </row>
    <row r="21" spans="1:9" x14ac:dyDescent="0.35">
      <c r="E21" s="21">
        <f>SUM(E19:E20)</f>
        <v>28244</v>
      </c>
      <c r="F21" s="22">
        <f>SUM(F19:F20)</f>
        <v>15770577.42</v>
      </c>
      <c r="G21" s="24">
        <f>F21/E21</f>
        <v>558.36911981305764</v>
      </c>
    </row>
    <row r="22" spans="1:9" x14ac:dyDescent="0.35">
      <c r="G22" s="25"/>
    </row>
    <row r="23" spans="1:9" ht="13.15" x14ac:dyDescent="0.4">
      <c r="B23" s="1" t="s">
        <v>31</v>
      </c>
      <c r="E23" s="19">
        <v>42115</v>
      </c>
      <c r="F23" s="20">
        <v>8590893.4399999995</v>
      </c>
      <c r="G23" s="24">
        <f>F23/E23</f>
        <v>203.98654731093433</v>
      </c>
    </row>
    <row r="24" spans="1:9" x14ac:dyDescent="0.35">
      <c r="G24" s="24"/>
    </row>
    <row r="25" spans="1:9" x14ac:dyDescent="0.35">
      <c r="G25" s="25"/>
    </row>
    <row r="26" spans="1:9" ht="13.15" x14ac:dyDescent="0.4">
      <c r="A26" s="1" t="s">
        <v>32</v>
      </c>
      <c r="B26" s="1" t="s">
        <v>33</v>
      </c>
      <c r="D26" s="26"/>
      <c r="E26" s="4"/>
      <c r="F26" s="27" t="s">
        <v>45</v>
      </c>
      <c r="G26" s="28" t="s">
        <v>22</v>
      </c>
      <c r="I26" s="28" t="s">
        <v>47</v>
      </c>
    </row>
    <row r="27" spans="1:9" x14ac:dyDescent="0.35">
      <c r="C27" s="2" t="s">
        <v>34</v>
      </c>
      <c r="F27" s="2">
        <v>0.12239999999999999</v>
      </c>
      <c r="G27" s="25">
        <f>F27*G14*'Page 1'!C27</f>
        <v>8.4053877245341795</v>
      </c>
      <c r="I27" s="29">
        <v>4.84</v>
      </c>
    </row>
    <row r="28" spans="1:9" x14ac:dyDescent="0.35">
      <c r="C28" s="2" t="s">
        <v>35</v>
      </c>
      <c r="F28" s="2">
        <v>7.5899999999999995E-2</v>
      </c>
      <c r="G28" s="25">
        <f>F28*G21*'Page 1'!C27</f>
        <v>6.1286715728994947</v>
      </c>
      <c r="I28" s="29">
        <v>4.09</v>
      </c>
    </row>
    <row r="29" spans="1:9" x14ac:dyDescent="0.35">
      <c r="G29" s="25"/>
      <c r="I29" s="29"/>
    </row>
    <row r="30" spans="1:9" ht="13.15" x14ac:dyDescent="0.4">
      <c r="B30" s="1" t="s">
        <v>36</v>
      </c>
      <c r="G30" s="25"/>
      <c r="I30" s="29"/>
    </row>
    <row r="31" spans="1:9" x14ac:dyDescent="0.35">
      <c r="C31" s="2" t="s">
        <v>37</v>
      </c>
      <c r="F31" s="30">
        <v>0.5</v>
      </c>
      <c r="G31" s="25">
        <f>F31*G23*'Page 1'!C27</f>
        <v>14.749412179037057</v>
      </c>
      <c r="I31" s="29">
        <v>5.88</v>
      </c>
    </row>
    <row r="32" spans="1:9" x14ac:dyDescent="0.35">
      <c r="C32" s="2" t="s">
        <v>38</v>
      </c>
      <c r="F32" s="2">
        <v>0.33</v>
      </c>
      <c r="G32" s="25">
        <f>F32*G23*'Page 1'!C27</f>
        <v>9.7346120381644585</v>
      </c>
      <c r="I32" s="29" t="s">
        <v>48</v>
      </c>
    </row>
    <row r="33" spans="1:9" x14ac:dyDescent="0.35">
      <c r="G33" s="25"/>
      <c r="I33" s="29"/>
    </row>
    <row r="34" spans="1:9" ht="13.15" x14ac:dyDescent="0.4">
      <c r="B34" s="1" t="s">
        <v>39</v>
      </c>
      <c r="G34" s="25"/>
      <c r="I34" s="29"/>
    </row>
    <row r="35" spans="1:9" x14ac:dyDescent="0.35">
      <c r="C35" s="2" t="s">
        <v>37</v>
      </c>
      <c r="F35" s="25">
        <v>12.5</v>
      </c>
      <c r="G35" s="25">
        <f>F35*F27*'Page 1'!C27</f>
        <v>0.22125577329889987</v>
      </c>
      <c r="I35" s="29">
        <v>0.24</v>
      </c>
    </row>
    <row r="36" spans="1:9" x14ac:dyDescent="0.35">
      <c r="C36" s="2" t="s">
        <v>38</v>
      </c>
      <c r="F36" s="25">
        <v>12.5</v>
      </c>
      <c r="G36" s="25">
        <f>F36*F28*'Page 1'!C27</f>
        <v>0.13720027118779821</v>
      </c>
      <c r="I36" s="29">
        <v>0.16</v>
      </c>
    </row>
    <row r="38" spans="1:9" ht="13.15" x14ac:dyDescent="0.4">
      <c r="A38" s="14" t="s">
        <v>18</v>
      </c>
    </row>
    <row r="39" spans="1:9" x14ac:dyDescent="0.35">
      <c r="A39" s="2" t="s">
        <v>44</v>
      </c>
    </row>
    <row r="40" spans="1:9" x14ac:dyDescent="0.35">
      <c r="A40" s="2" t="s">
        <v>46</v>
      </c>
    </row>
  </sheetData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Allyson Honaker</cp:lastModifiedBy>
  <cp:lastPrinted>2021-11-23T16:44:38Z</cp:lastPrinted>
  <dcterms:created xsi:type="dcterms:W3CDTF">2021-03-18T01:35:26Z</dcterms:created>
  <dcterms:modified xsi:type="dcterms:W3CDTF">2021-11-24T16:03:09Z</dcterms:modified>
</cp:coreProperties>
</file>