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60" windowHeight="5520" tabRatio="779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a-1" sheetId="7" r:id="rId7"/>
    <sheet name="Page 7a-2" sheetId="8" r:id="rId8"/>
    <sheet name="Ratios" sheetId="9" r:id="rId9"/>
  </sheets>
  <definedNames>
    <definedName name="_xlnm.Print_Area" localSheetId="0">'Page 1'!$A$1:$F$59</definedName>
    <definedName name="_xlnm.Print_Area" localSheetId="5">'Page 6'!$A$1:$I$47</definedName>
    <definedName name="_xlnm.Print_Area" localSheetId="8">'Ratios'!$A$1:$G$45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Jerry M Spears</author>
  </authors>
  <commentList>
    <comment ref="C2" authorId="0">
      <text>
        <r>
          <rPr>
            <sz val="8"/>
            <rFont val="Tahoma"/>
            <family val="0"/>
          </rPr>
          <t xml:space="preserve">Enter the state and 3-digit extension.
(Ex. TX099 or TX123)
</t>
        </r>
      </text>
    </comment>
    <comment ref="C4" authorId="0">
      <text>
        <r>
          <rPr>
            <sz val="8"/>
            <rFont val="Tahoma"/>
            <family val="0"/>
          </rPr>
          <t xml:space="preserve">Enter co-op name
</t>
        </r>
      </text>
    </comment>
    <comment ref="C6" authorId="0">
      <text>
        <r>
          <rPr>
            <sz val="8"/>
            <rFont val="Tahoma"/>
            <family val="0"/>
          </rPr>
          <t>Format: 00/00/0000</t>
        </r>
      </text>
    </comment>
    <comment ref="D11" authorId="1">
      <text>
        <r>
          <rPr>
            <sz val="10"/>
            <color indexed="13"/>
            <rFont val="Tahoma"/>
            <family val="2"/>
          </rPr>
          <t>MANAGER, PLEASE COMPLETE THE INFORMATION AUTHORIZATION BOX!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48" authorId="0">
      <text>
        <r>
          <rPr>
            <sz val="8"/>
            <rFont val="Tahoma"/>
            <family val="0"/>
          </rPr>
          <t xml:space="preserve">List your power suppliers by kwh purchased (largest to smallest)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I8" authorId="0">
      <text>
        <r>
          <rPr>
            <sz val="8"/>
            <rFont val="Tahoma"/>
            <family val="0"/>
          </rPr>
          <t>Do not enter data in this column</t>
        </r>
      </text>
    </comment>
    <comment ref="C35" authorId="0">
      <text>
        <r>
          <rPr>
            <sz val="8"/>
            <rFont val="Tahoma"/>
            <family val="0"/>
          </rPr>
          <t>Do not enter data in this row</t>
        </r>
      </text>
    </comment>
    <comment ref="C36" authorId="0">
      <text>
        <r>
          <rPr>
            <sz val="8"/>
            <rFont val="Tahoma"/>
            <family val="0"/>
          </rPr>
          <t>Do not enter data in this row</t>
        </r>
      </text>
    </comment>
    <comment ref="I26" authorId="0">
      <text>
        <r>
          <rPr>
            <sz val="8"/>
            <rFont val="Tahoma"/>
            <family val="0"/>
          </rPr>
          <t>Do not enter data in this column</t>
        </r>
      </text>
    </comment>
    <comment ref="I29" authorId="0">
      <text>
        <r>
          <rPr>
            <sz val="8"/>
            <rFont val="Tahoma"/>
            <family val="0"/>
          </rPr>
          <t>Do not enter data in this column</t>
        </r>
      </text>
    </comment>
    <comment ref="I32" authorId="0">
      <text>
        <r>
          <rPr>
            <sz val="8"/>
            <rFont val="Tahoma"/>
            <family val="0"/>
          </rPr>
          <t>Do not enter data in this column</t>
        </r>
      </text>
    </comment>
    <comment ref="I11" authorId="0">
      <text>
        <r>
          <rPr>
            <sz val="8"/>
            <rFont val="Tahoma"/>
            <family val="0"/>
          </rPr>
          <t>Do not enter data in this column</t>
        </r>
      </text>
    </comment>
    <comment ref="I14" authorId="0">
      <text>
        <r>
          <rPr>
            <sz val="8"/>
            <rFont val="Tahoma"/>
            <family val="0"/>
          </rPr>
          <t>Do not enter data in this column</t>
        </r>
      </text>
    </comment>
    <comment ref="I17" authorId="0">
      <text>
        <r>
          <rPr>
            <sz val="8"/>
            <rFont val="Tahoma"/>
            <family val="0"/>
          </rPr>
          <t>Do not enter data in this column</t>
        </r>
      </text>
    </comment>
    <comment ref="I20" authorId="0">
      <text>
        <r>
          <rPr>
            <sz val="8"/>
            <rFont val="Tahoma"/>
            <family val="0"/>
          </rPr>
          <t>Do not enter data in this column</t>
        </r>
      </text>
    </comment>
    <comment ref="I23" authorId="0">
      <text>
        <r>
          <rPr>
            <sz val="8"/>
            <rFont val="Tahoma"/>
            <family val="0"/>
          </rPr>
          <t>Do not enter data in this column</t>
        </r>
      </text>
    </comment>
  </commentList>
</comments>
</file>

<file path=xl/sharedStrings.xml><?xml version="1.0" encoding="utf-8"?>
<sst xmlns="http://schemas.openxmlformats.org/spreadsheetml/2006/main" count="607" uniqueCount="406">
  <si>
    <t>Intangibles</t>
  </si>
  <si>
    <t>Attachment 1</t>
  </si>
  <si>
    <t>Distribution Plant Subtotal</t>
  </si>
  <si>
    <t>General Plant Subtotal</t>
  </si>
  <si>
    <t>Transmission Plant Subtotal</t>
  </si>
  <si>
    <t>10.</t>
  </si>
  <si>
    <t>11.</t>
  </si>
  <si>
    <t>12.</t>
  </si>
  <si>
    <t>Production Plant - Steam</t>
  </si>
  <si>
    <t>Production Plant - Nuclear</t>
  </si>
  <si>
    <t>Production Plant - Hydro</t>
  </si>
  <si>
    <t>Production Plant - Other</t>
  </si>
  <si>
    <t>SUBTOTAL:  (1 thru 9)</t>
  </si>
  <si>
    <t>the total of "Transmission Plant" (items such as Land and Land Rights, Roads and Trails),</t>
  </si>
  <si>
    <t xml:space="preserve">Steam, Nuclear, Hydro, Other Production Plants and  "All Other Utility Plant" </t>
  </si>
  <si>
    <t>PLANT ITEM</t>
  </si>
  <si>
    <t xml:space="preserve">                                 AVERAGE COST PER KWH </t>
  </si>
  <si>
    <t>NAME OF LENDER</t>
  </si>
  <si>
    <t>TOTAL (Sum of 1 thru 9)</t>
  </si>
  <si>
    <r>
      <t xml:space="preserve">MDSC and DSC will be </t>
    </r>
    <r>
      <rPr>
        <b/>
        <i/>
        <sz val="12"/>
        <color indexed="10"/>
        <rFont val="Times New Roman"/>
        <family val="1"/>
      </rPr>
      <t>estimated</t>
    </r>
    <r>
      <rPr>
        <b/>
        <sz val="12"/>
        <color indexed="10"/>
        <rFont val="Times New Roman"/>
        <family val="1"/>
      </rPr>
      <t xml:space="preserve"> values.  Your system's prior year's "Investment in Associated Orgs -- </t>
    </r>
  </si>
  <si>
    <t>CFC Form 7a  (Rev. 12/99)</t>
  </si>
  <si>
    <t>TOTAL UTILITY PLANT (10 and 11)</t>
  </si>
  <si>
    <t>Please enter last year's Investment in Associated Orgs. - Patronage Capital &gt; (Balance Sheet, Line 8)</t>
  </si>
  <si>
    <t>23. Income (Loss) from Equity Investments</t>
  </si>
  <si>
    <t>24. Non Operating Margins - Other</t>
  </si>
  <si>
    <t>25. Generation &amp; Transmission Capital Credits</t>
  </si>
  <si>
    <t>26. Other Capital Credits &amp; Patronage Dividends</t>
  </si>
  <si>
    <t>27. Extraordinary Items</t>
  </si>
  <si>
    <t>28. Patronage Capital or Margins (20 thru 27)</t>
  </si>
  <si>
    <t>7.   Investment in Subsidiary Companies</t>
  </si>
  <si>
    <t>11. Investments in Economic Development Projects</t>
  </si>
  <si>
    <t>8.   Invest. in Assoc. Org. - Patronage Capital</t>
  </si>
  <si>
    <t>9.   Invest. in Assoc. Org. - Other - General Funds</t>
  </si>
  <si>
    <t>12. Other Investments</t>
  </si>
  <si>
    <t>13. Special Funds</t>
  </si>
  <si>
    <t>14. Total Other Property &amp; Investments (6 thru 13)</t>
  </si>
  <si>
    <t>15. Cash-General Funds</t>
  </si>
  <si>
    <t>16. Cash-Construction Funds-Trustee</t>
  </si>
  <si>
    <t>17. Special Deposits</t>
  </si>
  <si>
    <t>18. Temporary Investments</t>
  </si>
  <si>
    <t>19. Notes Receivable - Net</t>
  </si>
  <si>
    <t>20. Accounts Receivable - Net Sales of Energy</t>
  </si>
  <si>
    <t>21. Accounts Receivable - Net Other</t>
  </si>
  <si>
    <t>22. Materials &amp;  Supplies - Electric and Other</t>
  </si>
  <si>
    <t>23. Prepayments</t>
  </si>
  <si>
    <t>24. Other Current &amp; Accrued Assets</t>
  </si>
  <si>
    <t>26. Deferred Debits</t>
  </si>
  <si>
    <t>25. Total Current &amp; Accrued Assets (15 thru 24)</t>
  </si>
  <si>
    <t>27. Total Assets &amp; Other Debits (5+14+25+26)</t>
  </si>
  <si>
    <t>28.  Memberships</t>
  </si>
  <si>
    <t>29.  Patronage Capital</t>
  </si>
  <si>
    <t>30.  Operating Margins - Prior Years</t>
  </si>
  <si>
    <t>31.  Operating Margins - Current Year</t>
  </si>
  <si>
    <t>32.  Non-Operating Margins</t>
  </si>
  <si>
    <t>33.  Other Margins &amp; Equities</t>
  </si>
  <si>
    <t>36.  Long-Term Debt - Other (Net)</t>
  </si>
  <si>
    <t>38.  Obligations Under Capital Leases</t>
  </si>
  <si>
    <t>39.  Accumulated Operating Provisions</t>
  </si>
  <si>
    <t>41.  Notes Payable</t>
  </si>
  <si>
    <t>42.  Accounts Payable</t>
  </si>
  <si>
    <t>43.  Consumers Deposits</t>
  </si>
  <si>
    <t>44.  Other Current &amp; Accrued Liabilities</t>
  </si>
  <si>
    <t>46.  Deferred Credits</t>
  </si>
  <si>
    <t>47.  Total Liabilities &amp; Other Credits (34+37+40+45+46)</t>
  </si>
  <si>
    <t>34.  Total Margins &amp; Equities (28 thru 33)</t>
  </si>
  <si>
    <t>37.  Total Long-Term Debt (35+36)</t>
  </si>
  <si>
    <t>40.  Total Other Noncurrent Liabilities (38+39)</t>
  </si>
  <si>
    <t>45.  Total Current &amp; Accrued Liabilities (41 thru 44)</t>
  </si>
  <si>
    <t>All Other Utility Plant</t>
  </si>
  <si>
    <t>Construction Work in Progress</t>
  </si>
  <si>
    <t>FEBRUARY</t>
  </si>
  <si>
    <t>MARCH</t>
  </si>
  <si>
    <t>APRIL</t>
  </si>
  <si>
    <t>MAY</t>
  </si>
  <si>
    <t>JUNE</t>
  </si>
  <si>
    <t xml:space="preserve">        Energy (line 1c thru 9c)</t>
  </si>
  <si>
    <t xml:space="preserve">   FINANCIAL AND STATISTICAL REPORT</t>
  </si>
  <si>
    <t>PART R.   POWER REQUIREMENTS DATA BASE (Continued)</t>
  </si>
  <si>
    <t>(See preceding page 6 of CFC Form 7 for Headings of Line Item numbers below.)</t>
  </si>
  <si>
    <t xml:space="preserve"> LINE ITEM NUMBER</t>
  </si>
  <si>
    <t>JULY</t>
  </si>
  <si>
    <t>AUGUST</t>
  </si>
  <si>
    <t>SEPTEMBER</t>
  </si>
  <si>
    <t>OCTOBER</t>
  </si>
  <si>
    <t>NOVEMBER</t>
  </si>
  <si>
    <r>
      <t xml:space="preserve">TOTAL                          </t>
    </r>
    <r>
      <rPr>
        <sz val="9"/>
        <rFont val="Times New Roman"/>
        <family val="1"/>
      </rPr>
      <t xml:space="preserve">(Column a thru l)        </t>
    </r>
  </si>
  <si>
    <t>(h)</t>
  </si>
  <si>
    <t>(i)</t>
  </si>
  <si>
    <t>(j)</t>
  </si>
  <si>
    <t>(k)</t>
  </si>
  <si>
    <t>a.</t>
  </si>
  <si>
    <t>b.</t>
  </si>
  <si>
    <t>c.</t>
  </si>
  <si>
    <t>Page 6 of 6</t>
  </si>
  <si>
    <t>Page 5 of 6</t>
  </si>
  <si>
    <t>Page 4 of 6</t>
  </si>
  <si>
    <t>Page 3 of 6</t>
  </si>
  <si>
    <t>Page 2 of 6</t>
  </si>
  <si>
    <t>Page 1 of 6</t>
  </si>
  <si>
    <t>4.   OTHER INVESTMENTS</t>
  </si>
  <si>
    <t>5.   SPECIAL FUNDS</t>
  </si>
  <si>
    <t>6.   CASH - GENERAL</t>
  </si>
  <si>
    <t>7.  SPECIAL DEPOSITS</t>
  </si>
  <si>
    <t>BORROWER DESIGNATION</t>
  </si>
  <si>
    <t>FINANCIAL AND STATISTICAL REPORT</t>
  </si>
  <si>
    <t>ENDING DATE</t>
  </si>
  <si>
    <t>CERTIFICATION</t>
  </si>
  <si>
    <t>We hereby certify that the entries in this report are in accordance with the accounts and other records of the system and reflect</t>
  </si>
  <si>
    <t>the status of the system to the best of our knowledge and belief.</t>
  </si>
  <si>
    <t xml:space="preserve">   Signature of Office Manager or Accountant</t>
  </si>
  <si>
    <t>Date</t>
  </si>
  <si>
    <t>* * * IMPORTANT * * *</t>
  </si>
  <si>
    <t xml:space="preserve">   Signature of Manager</t>
  </si>
  <si>
    <t>PART A.   STATEMENT OF OPERATIONS</t>
  </si>
  <si>
    <t>YEAR-TO-DATE</t>
  </si>
  <si>
    <t>ITEM</t>
  </si>
  <si>
    <t>LAST YEAR</t>
  </si>
  <si>
    <t>THIS YEAR</t>
  </si>
  <si>
    <t>BUDGET</t>
  </si>
  <si>
    <t>THIS MONTH</t>
  </si>
  <si>
    <t>(a)</t>
  </si>
  <si>
    <t>(b)</t>
  </si>
  <si>
    <t>(c)</t>
  </si>
  <si>
    <t>(d)</t>
  </si>
  <si>
    <t>1.   Operating Revenue and Patronage Capital</t>
  </si>
  <si>
    <t>2.   Power Production Expense</t>
  </si>
  <si>
    <t>3.   Cost of Purchased Power</t>
  </si>
  <si>
    <t>4.   Transmission Expense</t>
  </si>
  <si>
    <t>5.   Distribution Expense - Operation</t>
  </si>
  <si>
    <t>6.   Distribution Expense - Maintenance</t>
  </si>
  <si>
    <t>7.   Consumer Accounts Expense</t>
  </si>
  <si>
    <t>8.   Customer Service and Informational Expense</t>
  </si>
  <si>
    <t>9.   Sales Expense</t>
  </si>
  <si>
    <t>10. Administrative and General Expense</t>
  </si>
  <si>
    <t>11. Total Operation &amp; Maintenance Expense (2 thru 10)</t>
  </si>
  <si>
    <t>12. Depreciation &amp; Amortization Expense</t>
  </si>
  <si>
    <t>13. Tax Expense - Property</t>
  </si>
  <si>
    <t>CFC Form 7  (Rev. 12/99)</t>
  </si>
  <si>
    <t>14. Tax Expense - Other</t>
  </si>
  <si>
    <t>15. Interest on Long-Term Debt</t>
  </si>
  <si>
    <t>16. Interest Charged to Construction (Credit)</t>
  </si>
  <si>
    <t>17. Interest Expense - Other</t>
  </si>
  <si>
    <t>18. Other Deductions</t>
  </si>
  <si>
    <t>19. Total Cost of Electric Service (11 thru 18)</t>
  </si>
  <si>
    <t>20. Patronage Capital &amp; Operating Margins (1 minus 19)</t>
  </si>
  <si>
    <t>21. Non Operating Margins - Interest</t>
  </si>
  <si>
    <t>22. Allowance for Funds Used During Construction</t>
  </si>
  <si>
    <t>PART B.   DATA ON TRANSMISSION AND DISTRIBUTION PLANT</t>
  </si>
  <si>
    <t>1.   New Services Connected</t>
  </si>
  <si>
    <t>5.   Miles Transmission</t>
  </si>
  <si>
    <t>2.   Services Retired</t>
  </si>
  <si>
    <t>6.   Miles Distribution Overhead</t>
  </si>
  <si>
    <t>3.   Total Services In Place</t>
  </si>
  <si>
    <t>7.   Miles Distribution Underground</t>
  </si>
  <si>
    <t>4.   Idle Services (Exclude Seasonal)</t>
  </si>
  <si>
    <t>8.  Total Miles Energized (5+6+7)</t>
  </si>
  <si>
    <t>CFC</t>
  </si>
  <si>
    <t>YEAR ENDING</t>
  </si>
  <si>
    <t>PART C.   BALANCE SHEET</t>
  </si>
  <si>
    <t>ASSETS AND OTHER DEBITS</t>
  </si>
  <si>
    <t>LIABILITIES AND OTHER CREDITS</t>
  </si>
  <si>
    <t>1.   Total Utitlity Plant in Service</t>
  </si>
  <si>
    <t>2.   Construction Work in Progress</t>
  </si>
  <si>
    <t>3.   Total Utility Plant (1+2)</t>
  </si>
  <si>
    <t>4.   Accum. Provision for Depreciation and Amort</t>
  </si>
  <si>
    <t>5.   Net Utility Plant (3-4)</t>
  </si>
  <si>
    <t>6.   Nonutility Property - Net</t>
  </si>
  <si>
    <t xml:space="preserve">        (Payments-Unapplied ($___________)</t>
  </si>
  <si>
    <t>PART D.   NOTES TO FINANCIAL STATEMENTS</t>
  </si>
  <si>
    <t>THE SPACE BELOW IS PROVIDED FOR IMPORTANT NOTES REGARDING THE FINANCIAL STATEMENT CONTAINED IN THIS REPORT.</t>
  </si>
  <si>
    <t>PART E.   CHANGES IN UTILITY PLANT</t>
  </si>
  <si>
    <t>BALANCE BEGINNING OF YEAR</t>
  </si>
  <si>
    <t>ADDITIONS</t>
  </si>
  <si>
    <t>RETIREMENTS</t>
  </si>
  <si>
    <t>ADJUSTMENTS AND TRANSFER</t>
  </si>
  <si>
    <t>(e)</t>
  </si>
  <si>
    <t>(f)</t>
  </si>
  <si>
    <t>1.</t>
  </si>
  <si>
    <t>2.</t>
  </si>
  <si>
    <t>3.</t>
  </si>
  <si>
    <t>4.</t>
  </si>
  <si>
    <t>5.</t>
  </si>
  <si>
    <t>6.</t>
  </si>
  <si>
    <t>7.</t>
  </si>
  <si>
    <t>PART I.   EMPLOYEE - HOUR AND PAYROLL STATISTICS</t>
  </si>
  <si>
    <t xml:space="preserve"> Number of Full Time Employees</t>
  </si>
  <si>
    <t>4.   Payroll - Expensed</t>
  </si>
  <si>
    <t xml:space="preserve"> Employee - Hours Worked - Regular Time</t>
  </si>
  <si>
    <t>5.   Payroll - Capitalized</t>
  </si>
  <si>
    <t xml:space="preserve"> Employee - Hours Worked - Overtime </t>
  </si>
  <si>
    <t>6.   Payroll - Other</t>
  </si>
  <si>
    <t xml:space="preserve"> PART J.   PATRONAGE CAPITAL</t>
  </si>
  <si>
    <t>PART K.   DUE FROM CONSUMERS FOR ELECTRIC SERVICE</t>
  </si>
  <si>
    <t>CUMULATIVE</t>
  </si>
  <si>
    <t xml:space="preserve"> ITEM</t>
  </si>
  <si>
    <t xml:space="preserve"> General Retirement</t>
  </si>
  <si>
    <t>1.   Amount Due Over 60 Days:</t>
  </si>
  <si>
    <t xml:space="preserve"> Special Retirements</t>
  </si>
  <si>
    <t xml:space="preserve"> Total Retirements (1+2)</t>
  </si>
  <si>
    <t xml:space="preserve"> PART L.   KWH PURCHASED AND TOTAL COST</t>
  </si>
  <si>
    <t>INCLUDED IN TOTAL COST</t>
  </si>
  <si>
    <t>NAME OF SUPPLIER</t>
  </si>
  <si>
    <t>CFC USE ONLY SUPPLIER CODE</t>
  </si>
  <si>
    <t>KWH PURCHASED</t>
  </si>
  <si>
    <t>TOTAL COST</t>
  </si>
  <si>
    <t>FUEL COST ADJUSTMENT</t>
  </si>
  <si>
    <t>WHEELING &amp; OTHER CHARGES (or Credits)</t>
  </si>
  <si>
    <t>(g)</t>
  </si>
  <si>
    <t>TOTALS</t>
  </si>
  <si>
    <t>PART M.   LONG-TERM LEASES  (If additional space is needed, use separate sheet)</t>
  </si>
  <si>
    <t>LIST BELOW ALL "RESTRICTED PROPERTY"  ** HELD UNDER "LONG TERM" LEASE.   (If none, State "NONE")</t>
  </si>
  <si>
    <t>NAME OF LESSOR</t>
  </si>
  <si>
    <t>TYPE OF PROPERTY</t>
  </si>
  <si>
    <t>RENTAL THIS YEAR</t>
  </si>
  <si>
    <t>TOTAL</t>
  </si>
  <si>
    <t>** "RESTRICTED PROPERTY" means all properties other than automobiles, trucks, tractors, other vehicles (including without</t>
  </si>
  <si>
    <t xml:space="preserve">limitation aircraft and ships), office and warehouse space and office equipment (including without limitation computers).  "LONG TERM" </t>
  </si>
  <si>
    <t>means leases having unexpired terms in excess of 3 years and covering property having an intial cost in excess of $250,000).</t>
  </si>
  <si>
    <t>PART O.   LONG-TERM DEBT SERVICE REQUIREMENTS</t>
  </si>
  <si>
    <t>BILLED THIS YEAR</t>
  </si>
  <si>
    <t>BALANCE END OF YEAR</t>
  </si>
  <si>
    <t>INTEREST</t>
  </si>
  <si>
    <t>PRINCIPAL</t>
  </si>
  <si>
    <t>CFC USE ONLY</t>
  </si>
  <si>
    <t>National Rural Utilities Cooperative Finance Corporation</t>
  </si>
  <si>
    <t>8.</t>
  </si>
  <si>
    <t>9.</t>
  </si>
  <si>
    <t>Please give these authorization levels</t>
  </si>
  <si>
    <t>Please indicate additional organizations we may</t>
  </si>
  <si>
    <t>serious consideration as a part of</t>
  </si>
  <si>
    <t xml:space="preserve"> release this information to.</t>
  </si>
  <si>
    <t>your review prior to affixing your</t>
  </si>
  <si>
    <t xml:space="preserve">  (1) NRECA </t>
  </si>
  <si>
    <t>__________</t>
  </si>
  <si>
    <t xml:space="preserve">  (2) RUS</t>
  </si>
  <si>
    <t xml:space="preserve">  (3) Other Rural Elect. Sytems</t>
  </si>
  <si>
    <t xml:space="preserve">  (4) Any Data Request</t>
  </si>
  <si>
    <t xml:space="preserve">  </t>
  </si>
  <si>
    <t xml:space="preserve">        of electric co-op data         </t>
  </si>
  <si>
    <t xml:space="preserve">  (6)  None</t>
  </si>
  <si>
    <t>PART R.   POWER REQUIREMENTS DATA BASE</t>
  </si>
  <si>
    <t>CLASSIFICATION</t>
  </si>
  <si>
    <t>CONSUMER SALES &amp; REVENUE DATA</t>
  </si>
  <si>
    <t>JANUARY</t>
  </si>
  <si>
    <t>Page 2 of 2</t>
  </si>
  <si>
    <t xml:space="preserve">1.   Residential Sales </t>
  </si>
  <si>
    <t>a.  No. Consumers Served</t>
  </si>
  <si>
    <t xml:space="preserve">     (excluding seasonal)</t>
  </si>
  <si>
    <t>b.  KWH Sold</t>
  </si>
  <si>
    <t>c.  Revenue</t>
  </si>
  <si>
    <t>2.   Residential Sales -</t>
  </si>
  <si>
    <t xml:space="preserve">      Seasonal</t>
  </si>
  <si>
    <t>3.   Irrigation Sales</t>
  </si>
  <si>
    <t>4.   Comm. and Ind.</t>
  </si>
  <si>
    <t xml:space="preserve">     1000 KVA or Less</t>
  </si>
  <si>
    <t>5.   Comm. and Ind.</t>
  </si>
  <si>
    <t xml:space="preserve">     Over 1000 KVA</t>
  </si>
  <si>
    <t>6.  Public Street &amp; Highway</t>
  </si>
  <si>
    <t xml:space="preserve">     Lighting</t>
  </si>
  <si>
    <t>7.  Other Sales to Public</t>
  </si>
  <si>
    <t xml:space="preserve">     Authority</t>
  </si>
  <si>
    <t>8.  Sales for Resales-REA</t>
  </si>
  <si>
    <t xml:space="preserve">     Borrowers</t>
  </si>
  <si>
    <t>9.  Sales for Resales-Other</t>
  </si>
  <si>
    <t>10.   TOTAL No. of Consumers (lines 1a thru 9a)</t>
  </si>
  <si>
    <t>11.   TOTAL KWH Sold (lines 1b thru 9b)</t>
  </si>
  <si>
    <t xml:space="preserve">12.   TOTAL Revenue Received From Sales of Electric </t>
  </si>
  <si>
    <t>13.   Other Electric Revenue</t>
  </si>
  <si>
    <t>14.   KWH - Own Use</t>
  </si>
  <si>
    <t>15.   TOTAL KWH Purchased</t>
  </si>
  <si>
    <t>16.   TOTAL KWH Generated</t>
  </si>
  <si>
    <t>17.   Cost of Purchases and Generation</t>
  </si>
  <si>
    <t>18.   Interchange - KWH - Net</t>
  </si>
  <si>
    <t>19.   Peak - Sum All KW Input (Metered)</t>
  </si>
  <si>
    <t xml:space="preserve">        Non-coincident ____</t>
  </si>
  <si>
    <t>DECEMBER</t>
  </si>
  <si>
    <t>(l)</t>
  </si>
  <si>
    <t xml:space="preserve">INVESTMENTS, LOAN GUARANTEES </t>
  </si>
  <si>
    <t>AND LOANS - DISTRIBUTION</t>
  </si>
  <si>
    <t>BORROWER NAME</t>
  </si>
  <si>
    <t>(All investments under Sec. 4.20(v) of CFC 100% Mortgage)</t>
  </si>
  <si>
    <t>MONTH ENDING</t>
  </si>
  <si>
    <t>printout to CFC.  Round all amounts to the nearest dollar.</t>
  </si>
  <si>
    <t xml:space="preserve">     I.   INVESTMENTS</t>
  </si>
  <si>
    <t>DESCRIPTION</t>
  </si>
  <si>
    <t>TOTAL CUMULATIVE INVESTMENT</t>
  </si>
  <si>
    <t>INCOME OR LOSS</t>
  </si>
  <si>
    <t>1.   NONUTILITY PROPERTY</t>
  </si>
  <si>
    <t xml:space="preserve">     a.   </t>
  </si>
  <si>
    <t xml:space="preserve">     b.</t>
  </si>
  <si>
    <t xml:space="preserve">     c.</t>
  </si>
  <si>
    <t xml:space="preserve">     d.</t>
  </si>
  <si>
    <t>2.   INVESTMENTS IN ASSOCIATED ORGANIZATIONS</t>
  </si>
  <si>
    <t xml:space="preserve">     II.   LOAN GUARANTEES</t>
  </si>
  <si>
    <t>NAME OF ORGANIZATION</t>
  </si>
  <si>
    <t>MATURITY DATE</t>
  </si>
  <si>
    <t>ORIGINAL AMOUNT</t>
  </si>
  <si>
    <t>LOAN BALANCE</t>
  </si>
  <si>
    <t>(Covered by Guarantees)</t>
  </si>
  <si>
    <t xml:space="preserve">     III.   LOANS</t>
  </si>
  <si>
    <t xml:space="preserve">     IV.   TOTAL INVESTMENTS AND LOANS GUARANTEES</t>
  </si>
  <si>
    <t>1.   TOTAL (Items I6b + II5d)</t>
  </si>
  <si>
    <t>2.   LARGER OF (a) OR (b)</t>
  </si>
  <si>
    <t xml:space="preserve">     a.  10 percent of Total Utility Plant (CFC Form 7, Part C, Line 3)</t>
  </si>
  <si>
    <t>PRELIMINARY FINANCIAL  &amp; STATISTICAL RATIOS</t>
  </si>
  <si>
    <t xml:space="preserve">We have added a page of ratios calculated from the data entered on your Form 7. </t>
  </si>
  <si>
    <t xml:space="preserve">  Many of these are CFC KRTA ratios plus other ratios we thought might be of value to you.  </t>
  </si>
  <si>
    <t>These preliminary ratios can be used to evaluate your system's performance and as an error checking device.</t>
  </si>
  <si>
    <t>Patronage Capital" must be entered as a part of the calculation for MDSC.</t>
  </si>
  <si>
    <t>KRTA</t>
  </si>
  <si>
    <t>RATIO</t>
  </si>
  <si>
    <t>ESTIMATED</t>
  </si>
  <si>
    <t>NO.</t>
  </si>
  <si>
    <t>TIER</t>
  </si>
  <si>
    <t>MDSC</t>
  </si>
  <si>
    <t>DSC</t>
  </si>
  <si>
    <t>Rate of Return on Equity</t>
  </si>
  <si>
    <t>Equity Level as % of Assets</t>
  </si>
  <si>
    <t>Equity to Total Capital</t>
  </si>
  <si>
    <t>Long-Term Interest as a % of Revenue</t>
  </si>
  <si>
    <t>Power Cost as % of Revenue</t>
  </si>
  <si>
    <t>O &amp; M Expenses (Mills/KWH Sold)</t>
  </si>
  <si>
    <t>A &amp; G Expenses (Mills/KWH Sold)</t>
  </si>
  <si>
    <t>Total Operating Expenses (Mills/KWH)</t>
  </si>
  <si>
    <t>Depreciation Expense (Mills/KWH Sold)</t>
  </si>
  <si>
    <t>Total Cost of Electric Service (Mills/KWH)</t>
  </si>
  <si>
    <t>Operating Margins (Mills/KWH Sold)</t>
  </si>
  <si>
    <t>Total Margins (Mills/KWH Sold)</t>
  </si>
  <si>
    <t>Revenue per TUP Investment (Cents)</t>
  </si>
  <si>
    <t>TUP Investment per KWH Sold</t>
  </si>
  <si>
    <t>Average Consumers per Mile</t>
  </si>
  <si>
    <t>*</t>
  </si>
  <si>
    <t>Current Ratio</t>
  </si>
  <si>
    <t>8.  TEMPORARY INVESTMENTS</t>
  </si>
  <si>
    <t>9.  ACCOUNTS &amp; NOTES RECEIVABLE - NET</t>
  </si>
  <si>
    <t>10.  COMMITMENTS TO INVEST WITH 12 MONTHS BUT NOT ACTUALLY PURCHASED</t>
  </si>
  <si>
    <t>Page 1 of 2</t>
  </si>
  <si>
    <t>Total Operating Expenses per Customer</t>
  </si>
  <si>
    <t>11.   TOTAL (Items I-1 thru I-10)</t>
  </si>
  <si>
    <t>5.   TOTAL (Items II-1 thru II-4)</t>
  </si>
  <si>
    <t>5.   TOTAL (Items III-1 thru III-4)</t>
  </si>
  <si>
    <t xml:space="preserve">     b.  50 percent of Total Equity (CFC Form 7, Part C, Line 34)</t>
  </si>
  <si>
    <t>CFC NO LONGER REQUIRES SECTIONS "F", "G", "H", "N" AND "P" DATA</t>
  </si>
  <si>
    <t>Those sections refer to data on "Analysis of Accumulated Provision for Depreciation" (F), "Materials and Supplies" (G),</t>
  </si>
  <si>
    <t xml:space="preserve"> "Service Interruptions" (H), "Annual Meeting and Board Data" (N), and "Conservation Data" (P).</t>
  </si>
  <si>
    <t xml:space="preserve"> Structures and Improvements and Station Equipment), the total of "General Plant" (items such as Office Furniture, Transportation Equipment) </t>
  </si>
  <si>
    <t xml:space="preserve">  (5) Include as part of publication</t>
  </si>
  <si>
    <t>ATTENTION GENERAL MANAGER!</t>
  </si>
  <si>
    <t>signature on page 1.</t>
  </si>
  <si>
    <t>Submit the floppy disk and a signed copy of the</t>
  </si>
  <si>
    <t xml:space="preserve">     Totals</t>
  </si>
  <si>
    <t xml:space="preserve">    Totals</t>
  </si>
  <si>
    <t>3.  INVESTMENTS IN ECONOMIC DEVELOPMENT PROJECTS</t>
  </si>
  <si>
    <t>(Continued from Page 7a)</t>
  </si>
  <si>
    <t>Much of Part E has been consolidated.  Enter only the total of "Distribution Plant" (that  includes such items as Land and Land Rights,</t>
  </si>
  <si>
    <t xml:space="preserve">  Kentucky 20 McCracken</t>
  </si>
  <si>
    <t xml:space="preserve">  Jackson Purchase Energy Corporation</t>
  </si>
  <si>
    <t>35.  Long-Term Debt RUS</t>
  </si>
  <si>
    <t>ESTIMATED CONTRIBUTIONS IN AID OF CONSTRUCTION</t>
  </si>
  <si>
    <t>53.  Balance Beginning of the Year</t>
  </si>
  <si>
    <t>54.  Amount Received This Year (Net)</t>
  </si>
  <si>
    <t>55.  Total Contributions in Aid of Construction</t>
  </si>
  <si>
    <t>Part C - Estimated Contributions in Aid of Construction</t>
  </si>
  <si>
    <t xml:space="preserve">  inception of tracking.</t>
  </si>
  <si>
    <t xml:space="preserve"> Coincident _X_</t>
  </si>
  <si>
    <t>RUS</t>
  </si>
  <si>
    <t>Bank for Cooperatives</t>
  </si>
  <si>
    <t>PERIOD ENDING</t>
  </si>
  <si>
    <t>Calculated Line Loss</t>
  </si>
  <si>
    <t>TIER (Trailing 12 Months)</t>
  </si>
  <si>
    <t>Year ago YTD Margin</t>
  </si>
  <si>
    <t>Year ago YTD LT Interest</t>
  </si>
  <si>
    <t>Year ago YTD KWH Sales</t>
  </si>
  <si>
    <t>Year ago YTD KWH Purchases</t>
  </si>
  <si>
    <t>Increase (Decrease) in YTD KWH Sales</t>
  </si>
  <si>
    <t>Increase (Decrease) in YTD KWH Purchases</t>
  </si>
  <si>
    <t>LT Interest Expense (Mills/KWH Sold)</t>
  </si>
  <si>
    <t>10.  Invest in Assoc. Org. - Other - Nongeneral Funds</t>
  </si>
  <si>
    <t xml:space="preserve">     b. UUS</t>
  </si>
  <si>
    <t xml:space="preserve">     a. NRUCFC</t>
  </si>
  <si>
    <t xml:space="preserve">     c. KAEC</t>
  </si>
  <si>
    <t xml:space="preserve">     d. Other</t>
  </si>
  <si>
    <t xml:space="preserve">     a.    Deferred Comp Assets</t>
  </si>
  <si>
    <t xml:space="preserve">     b.   Cash in Drawers</t>
  </si>
  <si>
    <t xml:space="preserve">     a.   Paducah Bank - General</t>
  </si>
  <si>
    <t xml:space="preserve">     c.   Credit cards in transit</t>
  </si>
  <si>
    <t>Total Revenue per KWH Sold (Mills)</t>
  </si>
  <si>
    <t>Electric Revenue per KWH Sold (Mills)</t>
  </si>
  <si>
    <t>Power Cost per KWH Sold (Mills)</t>
  </si>
  <si>
    <t>Big Rivers Electric Corp</t>
  </si>
  <si>
    <t xml:space="preserve">  An accurate estimate of Contributions in Aid of Construction on plant cannot be made.  The amount shown reflects contributions made since</t>
  </si>
  <si>
    <t>2.   Amount Written Off During Year:</t>
  </si>
  <si>
    <t>RUS-FFB</t>
  </si>
  <si>
    <t xml:space="preserve">and is being amortized over an eight (8) year life.  </t>
  </si>
  <si>
    <t xml:space="preserve">1. </t>
  </si>
  <si>
    <t>The Corporation has collected GPS data and has electronically mapped its entire system.  Data collection expense has been deferred into account 186</t>
  </si>
  <si>
    <t>Payments Unapplied</t>
  </si>
  <si>
    <t xml:space="preserve">     d.   E-payments in transit</t>
  </si>
  <si>
    <t xml:space="preserve">     a.  </t>
  </si>
  <si>
    <t>Effective with the May 2008 report, the Corporation is reporting line mile data based on GIS data.  This line mile data is less than previously reported mileage data.</t>
  </si>
  <si>
    <t xml:space="preserve">     a.   Communication Cable</t>
  </si>
  <si>
    <t>2008 Margin</t>
  </si>
  <si>
    <t>2008 LT Interest</t>
  </si>
  <si>
    <t xml:space="preserve">     b.   Accounts Receivable-other</t>
  </si>
  <si>
    <t xml:space="preserve">     a.   Accounts Receivable-FEMA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</si>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</sst>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#,##0.0"/>
    <numFmt numFmtId="168" formatCode="mmmm\ d\,\ yyyy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0.0000"/>
    <numFmt numFmtId="173" formatCode="0.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000000"/>
    <numFmt numFmtId="178" formatCode="0.0000000"/>
    <numFmt numFmtId="179" formatCode="0.000000"/>
    <numFmt numFmtId="180" formatCode="mm/dd/yy"/>
    <numFmt numFmtId="181" formatCode="00000"/>
    <numFmt numFmtId="182" formatCode="0_);\(0\)"/>
    <numFmt numFmtId="183" formatCode="0.00_);\(0.00\)"/>
    <numFmt numFmtId="184" formatCode="mm\-dd\-yyyy"/>
    <numFmt numFmtId="185" formatCode="mm/dd/yyyy"/>
    <numFmt numFmtId="186" formatCode="\:"/>
    <numFmt numFmtId="187" formatCode="#,##0.0_);\(#,##0.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36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0"/>
    </font>
    <font>
      <sz val="16"/>
      <name val="Arial"/>
      <family val="2"/>
    </font>
    <font>
      <sz val="11"/>
      <name val="Times New Roman"/>
      <family val="1"/>
    </font>
    <font>
      <sz val="12"/>
      <color indexed="10"/>
      <name val="Arial"/>
      <family val="0"/>
    </font>
    <font>
      <sz val="11"/>
      <color indexed="10"/>
      <name val="Times New Roman"/>
      <family val="1"/>
    </font>
    <font>
      <b/>
      <sz val="10"/>
      <color indexed="10"/>
      <name val="Arial"/>
      <family val="0"/>
    </font>
    <font>
      <sz val="8"/>
      <name val="Tahoma"/>
      <family val="0"/>
    </font>
    <font>
      <sz val="11"/>
      <name val="Arial"/>
      <family val="0"/>
    </font>
    <font>
      <sz val="10"/>
      <color indexed="12"/>
      <name val="Arial"/>
      <family val="2"/>
    </font>
    <font>
      <sz val="10"/>
      <name val="Tahoma"/>
      <family val="2"/>
    </font>
    <font>
      <sz val="10"/>
      <color indexed="13"/>
      <name val="Tahoma"/>
      <family val="2"/>
    </font>
    <font>
      <b/>
      <i/>
      <sz val="12"/>
      <color indexed="10"/>
      <name val="Times New Roman"/>
      <family val="1"/>
    </font>
    <font>
      <b/>
      <u val="single"/>
      <sz val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1" applyNumberFormat="0" applyAlignment="0" applyProtection="0"/>
    <xf numFmtId="0" fontId="4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7" borderId="0" applyNumberFormat="0" applyBorder="0" applyAlignment="0" applyProtection="0"/>
    <xf numFmtId="0" fontId="0" fillId="4" borderId="7" applyNumberFormat="0" applyFont="0" applyAlignment="0" applyProtection="0"/>
    <xf numFmtId="0" fontId="51" fillId="1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5" fillId="0" borderId="17" xfId="0" applyFont="1" applyBorder="1" applyAlignment="1">
      <alignment horizontal="centerContinuous"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18" borderId="20" xfId="0" applyFont="1" applyFill="1" applyBorder="1" applyAlignment="1">
      <alignment/>
    </xf>
    <xf numFmtId="0" fontId="4" fillId="0" borderId="15" xfId="0" applyFont="1" applyBorder="1" applyAlignment="1">
      <alignment horizontal="centerContinuous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18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18" borderId="20" xfId="0" applyFont="1" applyFill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5" fillId="18" borderId="30" xfId="0" applyFont="1" applyFill="1" applyBorder="1" applyAlignment="1">
      <alignment vertical="top"/>
    </xf>
    <xf numFmtId="0" fontId="4" fillId="18" borderId="18" xfId="0" applyFont="1" applyFill="1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6" fillId="18" borderId="2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18" borderId="18" xfId="0" applyFont="1" applyFill="1" applyBorder="1" applyAlignment="1">
      <alignment/>
    </xf>
    <xf numFmtId="0" fontId="6" fillId="18" borderId="26" xfId="0" applyFont="1" applyFill="1" applyBorder="1" applyAlignment="1">
      <alignment/>
    </xf>
    <xf numFmtId="0" fontId="6" fillId="16" borderId="26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/>
    </xf>
    <xf numFmtId="0" fontId="6" fillId="16" borderId="0" xfId="0" applyFont="1" applyFill="1" applyBorder="1" applyAlignment="1">
      <alignment horizontal="centerContinuous" vertical="center"/>
    </xf>
    <xf numFmtId="0" fontId="6" fillId="16" borderId="34" xfId="0" applyFont="1" applyFill="1" applyBorder="1" applyAlignment="1">
      <alignment horizontal="centerContinuous" vertical="center"/>
    </xf>
    <xf numFmtId="0" fontId="6" fillId="16" borderId="19" xfId="0" applyFont="1" applyFill="1" applyBorder="1" applyAlignment="1" quotePrefix="1">
      <alignment horizontal="center"/>
    </xf>
    <xf numFmtId="0" fontId="6" fillId="16" borderId="0" xfId="0" applyFont="1" applyFill="1" applyBorder="1" applyAlignment="1" quotePrefix="1">
      <alignment horizontal="center"/>
    </xf>
    <xf numFmtId="0" fontId="6" fillId="0" borderId="18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4" fillId="18" borderId="26" xfId="0" applyFont="1" applyFill="1" applyBorder="1" applyAlignment="1">
      <alignment/>
    </xf>
    <xf numFmtId="0" fontId="6" fillId="0" borderId="16" xfId="0" applyFont="1" applyBorder="1" applyAlignment="1" quotePrefix="1">
      <alignment horizontal="centerContinuous" vertical="top"/>
    </xf>
    <xf numFmtId="0" fontId="6" fillId="0" borderId="26" xfId="0" applyFont="1" applyBorder="1" applyAlignment="1">
      <alignment horizontal="centerContinuous" vertical="top"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 horizontal="centerContinuous" vertical="top"/>
    </xf>
    <xf numFmtId="0" fontId="8" fillId="0" borderId="0" xfId="0" applyFont="1" applyAlignment="1">
      <alignment/>
    </xf>
    <xf numFmtId="0" fontId="6" fillId="0" borderId="18" xfId="0" applyFont="1" applyBorder="1" applyAlignment="1" quotePrefix="1">
      <alignment horizontal="centerContinuous" vertical="top"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18" borderId="33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18" borderId="33" xfId="0" applyFont="1" applyFill="1" applyBorder="1" applyAlignment="1" quotePrefix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3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 quotePrefix="1">
      <alignment horizontal="center"/>
    </xf>
    <xf numFmtId="3" fontId="0" fillId="0" borderId="24" xfId="0" applyNumberFormat="1" applyBorder="1" applyAlignment="1">
      <alignment horizontal="center"/>
    </xf>
    <xf numFmtId="0" fontId="6" fillId="18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16" borderId="18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28" xfId="0" applyFont="1" applyFill="1" applyBorder="1" applyAlignment="1">
      <alignment/>
    </xf>
    <xf numFmtId="0" fontId="6" fillId="16" borderId="19" xfId="0" applyFont="1" applyFill="1" applyBorder="1" applyAlignment="1" quotePrefix="1">
      <alignment horizontal="center" vertical="top" wrapText="1"/>
    </xf>
    <xf numFmtId="0" fontId="6" fillId="16" borderId="26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0" fontId="6" fillId="16" borderId="34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top" wrapText="1"/>
    </xf>
    <xf numFmtId="0" fontId="8" fillId="16" borderId="0" xfId="0" applyFont="1" applyFill="1" applyBorder="1" applyAlignment="1">
      <alignment horizontal="centerContinuous" vertical="center"/>
    </xf>
    <xf numFmtId="0" fontId="8" fillId="16" borderId="34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 quotePrefix="1">
      <alignment horizontal="center" vertical="center" wrapText="1"/>
    </xf>
    <xf numFmtId="0" fontId="6" fillId="16" borderId="38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/>
    </xf>
    <xf numFmtId="0" fontId="4" fillId="16" borderId="10" xfId="0" applyFont="1" applyFill="1" applyBorder="1" applyAlignment="1">
      <alignment/>
    </xf>
    <xf numFmtId="0" fontId="5" fillId="16" borderId="18" xfId="0" applyFont="1" applyFill="1" applyBorder="1" applyAlignment="1">
      <alignment vertical="top"/>
    </xf>
    <xf numFmtId="0" fontId="5" fillId="16" borderId="31" xfId="0" applyFont="1" applyFill="1" applyBorder="1" applyAlignment="1">
      <alignment horizontal="centerContinuous" vertical="top" wrapText="1"/>
    </xf>
    <xf numFmtId="0" fontId="4" fillId="16" borderId="32" xfId="0" applyFont="1" applyFill="1" applyBorder="1" applyAlignment="1">
      <alignment horizontal="centerContinuous" vertical="top" wrapText="1"/>
    </xf>
    <xf numFmtId="0" fontId="5" fillId="16" borderId="11" xfId="0" applyFont="1" applyFill="1" applyBorder="1" applyAlignment="1">
      <alignment horizontal="centerContinuous" vertical="top" wrapText="1"/>
    </xf>
    <xf numFmtId="0" fontId="4" fillId="16" borderId="15" xfId="0" applyFont="1" applyFill="1" applyBorder="1" applyAlignment="1">
      <alignment horizontal="centerContinuous" vertical="top" wrapText="1"/>
    </xf>
    <xf numFmtId="0" fontId="5" fillId="16" borderId="33" xfId="0" applyFont="1" applyFill="1" applyBorder="1" applyAlignment="1">
      <alignment horizontal="centerContinuous" vertical="top" wrapText="1"/>
    </xf>
    <xf numFmtId="0" fontId="4" fillId="16" borderId="17" xfId="0" applyFont="1" applyFill="1" applyBorder="1" applyAlignment="1">
      <alignment horizontal="centerContinuous" vertical="top" wrapText="1"/>
    </xf>
    <xf numFmtId="0" fontId="7" fillId="16" borderId="39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top" wrapText="1"/>
    </xf>
    <xf numFmtId="0" fontId="6" fillId="16" borderId="15" xfId="0" applyFont="1" applyFill="1" applyBorder="1" applyAlignment="1" quotePrefix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/>
    </xf>
    <xf numFmtId="0" fontId="6" fillId="16" borderId="17" xfId="0" applyFont="1" applyFill="1" applyBorder="1" applyAlignment="1">
      <alignment horizontal="center"/>
    </xf>
    <xf numFmtId="0" fontId="6" fillId="16" borderId="17" xfId="0" applyFont="1" applyFill="1" applyBorder="1" applyAlignment="1" quotePrefix="1">
      <alignment horizontal="center"/>
    </xf>
    <xf numFmtId="0" fontId="10" fillId="0" borderId="33" xfId="0" applyFont="1" applyBorder="1" applyAlignment="1">
      <alignment vertical="top"/>
    </xf>
    <xf numFmtId="0" fontId="11" fillId="0" borderId="31" xfId="0" applyFont="1" applyFill="1" applyBorder="1" applyAlignment="1">
      <alignment horizontal="centerContinuous" vertical="top" wrapText="1"/>
    </xf>
    <xf numFmtId="0" fontId="10" fillId="0" borderId="32" xfId="0" applyFont="1" applyFill="1" applyBorder="1" applyAlignment="1">
      <alignment horizontal="centerContinuous" vertical="top" wrapText="1"/>
    </xf>
    <xf numFmtId="0" fontId="11" fillId="0" borderId="1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33" xfId="0" applyFont="1" applyFill="1" applyBorder="1" applyAlignment="1">
      <alignment horizontal="centerContinuous" vertical="top" wrapText="1"/>
    </xf>
    <xf numFmtId="0" fontId="10" fillId="0" borderId="17" xfId="0" applyFont="1" applyFill="1" applyBorder="1" applyAlignment="1">
      <alignment horizontal="centerContinuous" vertical="top" wrapText="1"/>
    </xf>
    <xf numFmtId="0" fontId="11" fillId="0" borderId="18" xfId="0" applyFont="1" applyBorder="1" applyAlignment="1">
      <alignment/>
    </xf>
    <xf numFmtId="0" fontId="11" fillId="0" borderId="33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1" fillId="18" borderId="41" xfId="0" applyFont="1" applyFill="1" applyBorder="1" applyAlignment="1">
      <alignment/>
    </xf>
    <xf numFmtId="0" fontId="10" fillId="18" borderId="20" xfId="0" applyFont="1" applyFill="1" applyBorder="1" applyAlignment="1">
      <alignment/>
    </xf>
    <xf numFmtId="0" fontId="10" fillId="18" borderId="27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22" xfId="42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19" borderId="18" xfId="0" applyFont="1" applyFill="1" applyBorder="1" applyAlignment="1" applyProtection="1">
      <alignment/>
      <protection locked="0"/>
    </xf>
    <xf numFmtId="0" fontId="4" fillId="19" borderId="18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Continuous" vertical="top"/>
    </xf>
    <xf numFmtId="0" fontId="13" fillId="0" borderId="1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4" fillId="0" borderId="28" xfId="0" applyFont="1" applyFill="1" applyBorder="1" applyAlignment="1">
      <alignment horizontal="centerContinuous"/>
    </xf>
    <xf numFmtId="0" fontId="13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16" borderId="16" xfId="0" applyFont="1" applyFill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left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16" borderId="0" xfId="0" applyFont="1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0" fontId="10" fillId="0" borderId="16" xfId="0" applyFont="1" applyBorder="1" applyAlignment="1" quotePrefix="1">
      <alignment horizontal="center"/>
    </xf>
    <xf numFmtId="0" fontId="10" fillId="0" borderId="24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11" xfId="0" applyFont="1" applyBorder="1" applyAlignment="1" quotePrefix="1">
      <alignment horizontal="left" vertical="top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1" fillId="0" borderId="34" xfId="0" applyFont="1" applyBorder="1" applyAlignment="1" quotePrefix="1">
      <alignment horizontal="center" vertical="top" wrapText="1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0" fillId="18" borderId="18" xfId="0" applyFont="1" applyFill="1" applyBorder="1" applyAlignment="1">
      <alignment/>
    </xf>
    <xf numFmtId="0" fontId="10" fillId="18" borderId="26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top" wrapText="1"/>
    </xf>
    <xf numFmtId="37" fontId="10" fillId="0" borderId="16" xfId="44" applyNumberFormat="1" applyFont="1" applyBorder="1" applyAlignment="1" applyProtection="1">
      <alignment/>
      <protection locked="0"/>
    </xf>
    <xf numFmtId="37" fontId="10" fillId="0" borderId="22" xfId="44" applyNumberFormat="1" applyFont="1" applyBorder="1" applyAlignment="1" applyProtection="1">
      <alignment/>
      <protection locked="0"/>
    </xf>
    <xf numFmtId="5" fontId="4" fillId="0" borderId="0" xfId="0" applyNumberFormat="1" applyFont="1" applyBorder="1" applyAlignment="1" quotePrefix="1">
      <alignment horizontal="left"/>
    </xf>
    <xf numFmtId="37" fontId="10" fillId="0" borderId="42" xfId="44" applyNumberFormat="1" applyFont="1" applyBorder="1" applyAlignment="1" applyProtection="1">
      <alignment/>
      <protection locked="0"/>
    </xf>
    <xf numFmtId="37" fontId="10" fillId="0" borderId="46" xfId="44" applyNumberFormat="1" applyFont="1" applyBorder="1" applyAlignment="1" applyProtection="1">
      <alignment/>
      <protection locked="0"/>
    </xf>
    <xf numFmtId="37" fontId="6" fillId="0" borderId="26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 quotePrefix="1">
      <alignment horizontal="left"/>
      <protection locked="0"/>
    </xf>
    <xf numFmtId="0" fontId="10" fillId="0" borderId="13" xfId="0" applyFont="1" applyBorder="1" applyAlignment="1" applyProtection="1" quotePrefix="1">
      <alignment horizontal="left"/>
      <protection locked="0"/>
    </xf>
    <xf numFmtId="0" fontId="11" fillId="18" borderId="30" xfId="0" applyFont="1" applyFill="1" applyBorder="1" applyAlignment="1">
      <alignment vertical="center"/>
    </xf>
    <xf numFmtId="0" fontId="10" fillId="18" borderId="41" xfId="0" applyFont="1" applyFill="1" applyBorder="1" applyAlignment="1">
      <alignment vertical="top"/>
    </xf>
    <xf numFmtId="0" fontId="11" fillId="0" borderId="18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0" fillId="18" borderId="46" xfId="0" applyFont="1" applyFill="1" applyBorder="1" applyAlignment="1">
      <alignment/>
    </xf>
    <xf numFmtId="0" fontId="10" fillId="4" borderId="18" xfId="0" applyFont="1" applyFill="1" applyBorder="1" applyAlignment="1">
      <alignment/>
    </xf>
    <xf numFmtId="39" fontId="10" fillId="4" borderId="16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6" fillId="0" borderId="22" xfId="0" applyNumberFormat="1" applyFont="1" applyBorder="1" applyAlignment="1" applyProtection="1">
      <alignment/>
      <protection locked="0"/>
    </xf>
    <xf numFmtId="37" fontId="6" fillId="0" borderId="46" xfId="44" applyNumberFormat="1" applyFont="1" applyBorder="1" applyAlignment="1" applyProtection="1">
      <alignment/>
      <protection locked="0"/>
    </xf>
    <xf numFmtId="37" fontId="4" fillId="19" borderId="18" xfId="0" applyNumberFormat="1" applyFont="1" applyFill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37" fontId="10" fillId="0" borderId="34" xfId="42" applyNumberFormat="1" applyFont="1" applyBorder="1" applyAlignment="1" applyProtection="1">
      <alignment/>
      <protection locked="0"/>
    </xf>
    <xf numFmtId="37" fontId="10" fillId="0" borderId="19" xfId="42" applyNumberFormat="1" applyFont="1" applyBorder="1" applyAlignment="1" applyProtection="1">
      <alignment/>
      <protection locked="0"/>
    </xf>
    <xf numFmtId="37" fontId="10" fillId="4" borderId="24" xfId="0" applyNumberFormat="1" applyFont="1" applyFill="1" applyBorder="1" applyAlignment="1">
      <alignment/>
    </xf>
    <xf numFmtId="37" fontId="10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33" xfId="0" applyFont="1" applyBorder="1" applyAlignment="1" quotePrefix="1">
      <alignment horizontal="left"/>
    </xf>
    <xf numFmtId="0" fontId="10" fillId="16" borderId="18" xfId="0" applyFont="1" applyFill="1" applyBorder="1" applyAlignment="1">
      <alignment horizontal="centerContinuous"/>
    </xf>
    <xf numFmtId="0" fontId="6" fillId="0" borderId="27" xfId="0" applyFont="1" applyBorder="1" applyAlignment="1">
      <alignment horizontal="centerContinuous" vertical="center"/>
    </xf>
    <xf numFmtId="0" fontId="4" fillId="0" borderId="26" xfId="0" applyFont="1" applyBorder="1" applyAlignment="1" quotePrefix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48" xfId="0" applyFont="1" applyBorder="1" applyAlignment="1" quotePrefix="1">
      <alignment horizontal="left" wrapText="1"/>
    </xf>
    <xf numFmtId="0" fontId="6" fillId="19" borderId="48" xfId="0" applyFont="1" applyFill="1" applyBorder="1" applyAlignment="1" applyProtection="1">
      <alignment wrapText="1"/>
      <protection locked="0"/>
    </xf>
    <xf numFmtId="37" fontId="11" fillId="4" borderId="22" xfId="0" applyNumberFormat="1" applyFont="1" applyFill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37" fontId="0" fillId="4" borderId="49" xfId="0" applyNumberFormat="1" applyFill="1" applyBorder="1" applyAlignment="1" applyProtection="1">
      <alignment/>
      <protection locked="0"/>
    </xf>
    <xf numFmtId="37" fontId="4" fillId="0" borderId="22" xfId="42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>
      <alignment/>
    </xf>
    <xf numFmtId="37" fontId="4" fillId="0" borderId="24" xfId="42" applyNumberFormat="1" applyFont="1" applyBorder="1" applyAlignment="1" applyProtection="1">
      <alignment/>
      <protection locked="0"/>
    </xf>
    <xf numFmtId="37" fontId="10" fillId="0" borderId="48" xfId="0" applyNumberFormat="1" applyFont="1" applyBorder="1" applyAlignment="1" applyProtection="1">
      <alignment/>
      <protection locked="0"/>
    </xf>
    <xf numFmtId="37" fontId="10" fillId="0" borderId="17" xfId="0" applyNumberFormat="1" applyFont="1" applyBorder="1" applyAlignment="1" applyProtection="1">
      <alignment/>
      <protection locked="0"/>
    </xf>
    <xf numFmtId="37" fontId="10" fillId="16" borderId="15" xfId="0" applyNumberFormat="1" applyFont="1" applyFill="1" applyBorder="1" applyAlignment="1" applyProtection="1">
      <alignment/>
      <protection locked="0"/>
    </xf>
    <xf numFmtId="37" fontId="10" fillId="18" borderId="15" xfId="0" applyNumberFormat="1" applyFont="1" applyFill="1" applyBorder="1" applyAlignment="1">
      <alignment/>
    </xf>
    <xf numFmtId="37" fontId="10" fillId="0" borderId="42" xfId="42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 quotePrefix="1">
      <alignment horizontal="left"/>
      <protection locked="0"/>
    </xf>
    <xf numFmtId="0" fontId="4" fillId="0" borderId="50" xfId="0" applyFont="1" applyFill="1" applyBorder="1" applyAlignment="1">
      <alignment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/>
      <protection locked="0"/>
    </xf>
    <xf numFmtId="0" fontId="4" fillId="0" borderId="51" xfId="0" applyFont="1" applyFill="1" applyBorder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2" fillId="0" borderId="28" xfId="0" applyFont="1" applyBorder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16" fillId="0" borderId="10" xfId="0" applyFont="1" applyBorder="1" applyAlignment="1" applyProtection="1">
      <alignment horizontal="centerContinuous"/>
      <protection/>
    </xf>
    <xf numFmtId="0" fontId="16" fillId="0" borderId="25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 quotePrefix="1">
      <alignment horizontal="left"/>
      <protection locked="0"/>
    </xf>
    <xf numFmtId="5" fontId="11" fillId="4" borderId="35" xfId="0" applyNumberFormat="1" applyFont="1" applyFill="1" applyBorder="1" applyAlignment="1">
      <alignment/>
    </xf>
    <xf numFmtId="37" fontId="10" fillId="4" borderId="48" xfId="0" applyNumberFormat="1" applyFont="1" applyFill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5" fontId="7" fillId="0" borderId="14" xfId="0" applyNumberFormat="1" applyFont="1" applyFill="1" applyBorder="1" applyAlignment="1" applyProtection="1">
      <alignment/>
      <protection/>
    </xf>
    <xf numFmtId="37" fontId="5" fillId="4" borderId="22" xfId="44" applyNumberFormat="1" applyFont="1" applyFill="1" applyBorder="1" applyAlignment="1">
      <alignment/>
    </xf>
    <xf numFmtId="37" fontId="5" fillId="4" borderId="16" xfId="44" applyNumberFormat="1" applyFont="1" applyFill="1" applyBorder="1" applyAlignment="1">
      <alignment/>
    </xf>
    <xf numFmtId="37" fontId="5" fillId="4" borderId="24" xfId="44" applyNumberFormat="1" applyFont="1" applyFill="1" applyBorder="1" applyAlignment="1">
      <alignment/>
    </xf>
    <xf numFmtId="37" fontId="5" fillId="4" borderId="22" xfId="0" applyNumberFormat="1" applyFont="1" applyFill="1" applyBorder="1" applyAlignment="1">
      <alignment/>
    </xf>
    <xf numFmtId="37" fontId="5" fillId="4" borderId="16" xfId="0" applyNumberFormat="1" applyFont="1" applyFill="1" applyBorder="1" applyAlignment="1">
      <alignment/>
    </xf>
    <xf numFmtId="37" fontId="5" fillId="4" borderId="24" xfId="0" applyNumberFormat="1" applyFont="1" applyFill="1" applyBorder="1" applyAlignment="1">
      <alignment/>
    </xf>
    <xf numFmtId="37" fontId="5" fillId="4" borderId="22" xfId="42" applyNumberFormat="1" applyFont="1" applyFill="1" applyBorder="1" applyAlignment="1">
      <alignment/>
    </xf>
    <xf numFmtId="37" fontId="5" fillId="4" borderId="24" xfId="42" applyNumberFormat="1" applyFont="1" applyFill="1" applyBorder="1" applyAlignment="1">
      <alignment/>
    </xf>
    <xf numFmtId="37" fontId="11" fillId="4" borderId="42" xfId="44" applyNumberFormat="1" applyFont="1" applyFill="1" applyBorder="1" applyAlignment="1">
      <alignment/>
    </xf>
    <xf numFmtId="37" fontId="11" fillId="4" borderId="43" xfId="0" applyNumberFormat="1" applyFont="1" applyFill="1" applyBorder="1" applyAlignment="1">
      <alignment/>
    </xf>
    <xf numFmtId="165" fontId="7" fillId="4" borderId="27" xfId="0" applyNumberFormat="1" applyFont="1" applyFill="1" applyBorder="1" applyAlignment="1">
      <alignment/>
    </xf>
    <xf numFmtId="0" fontId="5" fillId="18" borderId="30" xfId="0" applyFont="1" applyFill="1" applyBorder="1" applyAlignment="1" applyProtection="1">
      <alignment/>
      <protection/>
    </xf>
    <xf numFmtId="0" fontId="4" fillId="18" borderId="20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/>
      <protection/>
    </xf>
    <xf numFmtId="49" fontId="4" fillId="0" borderId="33" xfId="0" applyNumberFormat="1" applyFont="1" applyBorder="1" applyAlignment="1" applyProtection="1" quotePrefix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16" borderId="16" xfId="0" applyFont="1" applyFill="1" applyBorder="1" applyAlignment="1" applyProtection="1">
      <alignment/>
      <protection/>
    </xf>
    <xf numFmtId="0" fontId="4" fillId="18" borderId="38" xfId="0" applyFont="1" applyFill="1" applyBorder="1" applyAlignment="1" applyProtection="1">
      <alignment/>
      <protection/>
    </xf>
    <xf numFmtId="49" fontId="4" fillId="0" borderId="12" xfId="0" applyNumberFormat="1" applyFont="1" applyBorder="1" applyAlignment="1" applyProtection="1" quotePrefix="1">
      <alignment horizontal="left"/>
      <protection/>
    </xf>
    <xf numFmtId="0" fontId="4" fillId="16" borderId="43" xfId="0" applyFont="1" applyFill="1" applyBorder="1" applyAlignment="1" applyProtection="1">
      <alignment/>
      <protection/>
    </xf>
    <xf numFmtId="0" fontId="4" fillId="18" borderId="5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18" borderId="53" xfId="0" applyFont="1" applyFill="1" applyBorder="1" applyAlignment="1" applyProtection="1">
      <alignment horizontal="centerContinuous"/>
      <protection/>
    </xf>
    <xf numFmtId="0" fontId="0" fillId="18" borderId="54" xfId="0" applyFill="1" applyBorder="1" applyAlignment="1" applyProtection="1">
      <alignment horizontal="centerContinuous"/>
      <protection/>
    </xf>
    <xf numFmtId="0" fontId="0" fillId="18" borderId="55" xfId="0" applyFill="1" applyBorder="1" applyAlignment="1" applyProtection="1">
      <alignment horizontal="centerContinuous"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5" fillId="0" borderId="28" xfId="0" applyFont="1" applyFill="1" applyBorder="1" applyAlignment="1" applyProtection="1">
      <alignment horizontal="centerContinuous"/>
      <protection/>
    </xf>
    <xf numFmtId="0" fontId="21" fillId="0" borderId="11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7" fillId="0" borderId="28" xfId="0" applyFont="1" applyFill="1" applyBorder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Continuous"/>
      <protection/>
    </xf>
    <xf numFmtId="0" fontId="16" fillId="0" borderId="13" xfId="0" applyFont="1" applyFill="1" applyBorder="1" applyAlignment="1" applyProtection="1">
      <alignment horizontal="centerContinuous"/>
      <protection/>
    </xf>
    <xf numFmtId="0" fontId="17" fillId="0" borderId="13" xfId="0" applyFont="1" applyFill="1" applyBorder="1" applyAlignment="1" applyProtection="1">
      <alignment horizontal="centerContinuous"/>
      <protection/>
    </xf>
    <xf numFmtId="0" fontId="17" fillId="0" borderId="14" xfId="0" applyFont="1" applyFill="1" applyBorder="1" applyAlignment="1" applyProtection="1">
      <alignment horizontal="centerContinuous"/>
      <protection/>
    </xf>
    <xf numFmtId="0" fontId="4" fillId="18" borderId="31" xfId="0" applyFont="1" applyFill="1" applyBorder="1" applyAlignment="1" applyProtection="1">
      <alignment/>
      <protection/>
    </xf>
    <xf numFmtId="0" fontId="4" fillId="18" borderId="10" xfId="0" applyFont="1" applyFill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18" borderId="12" xfId="0" applyFont="1" applyFill="1" applyBorder="1" applyAlignment="1" applyProtection="1">
      <alignment/>
      <protection/>
    </xf>
    <xf numFmtId="0" fontId="4" fillId="18" borderId="13" xfId="0" applyFont="1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14" xfId="0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9" fillId="0" borderId="56" xfId="0" applyFont="1" applyBorder="1" applyAlignment="1" applyProtection="1">
      <alignment horizontal="left"/>
      <protection/>
    </xf>
    <xf numFmtId="0" fontId="19" fillId="0" borderId="56" xfId="0" applyFont="1" applyBorder="1" applyAlignment="1" applyProtection="1" quotePrefix="1">
      <alignment horizontal="center"/>
      <protection/>
    </xf>
    <xf numFmtId="0" fontId="19" fillId="0" borderId="5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 quotePrefix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6" fillId="18" borderId="18" xfId="0" applyFont="1" applyFill="1" applyBorder="1" applyAlignment="1">
      <alignment horizontal="centerContinuous"/>
    </xf>
    <xf numFmtId="0" fontId="6" fillId="18" borderId="17" xfId="0" applyFont="1" applyFill="1" applyBorder="1" applyAlignment="1">
      <alignment horizontal="centerContinuous"/>
    </xf>
    <xf numFmtId="0" fontId="7" fillId="18" borderId="16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Continuous" vertical="center"/>
      <protection locked="0"/>
    </xf>
    <xf numFmtId="0" fontId="10" fillId="16" borderId="34" xfId="0" applyFont="1" applyFill="1" applyBorder="1" applyAlignment="1" applyProtection="1">
      <alignment/>
      <protection locked="0"/>
    </xf>
    <xf numFmtId="0" fontId="10" fillId="16" borderId="16" xfId="0" applyFont="1" applyFill="1" applyBorder="1" applyAlignment="1" applyProtection="1">
      <alignment horizontal="centerContinuous"/>
      <protection locked="0"/>
    </xf>
    <xf numFmtId="0" fontId="11" fillId="18" borderId="16" xfId="0" applyFont="1" applyFill="1" applyBorder="1" applyAlignment="1" applyProtection="1">
      <alignment/>
      <protection locked="0"/>
    </xf>
    <xf numFmtId="0" fontId="11" fillId="0" borderId="43" xfId="0" applyFont="1" applyBorder="1" applyAlignment="1">
      <alignment horizontal="centerContinuous" vertical="center"/>
    </xf>
    <xf numFmtId="0" fontId="10" fillId="16" borderId="16" xfId="0" applyFont="1" applyFill="1" applyBorder="1" applyAlignment="1" applyProtection="1" quotePrefix="1">
      <alignment horizontal="left"/>
      <protection locked="0"/>
    </xf>
    <xf numFmtId="0" fontId="11" fillId="18" borderId="16" xfId="0" applyFont="1" applyFill="1" applyBorder="1" applyAlignment="1" applyProtection="1" quotePrefix="1">
      <alignment horizontal="left"/>
      <protection locked="0"/>
    </xf>
    <xf numFmtId="0" fontId="10" fillId="0" borderId="16" xfId="0" applyFont="1" applyBorder="1" applyAlignment="1" applyProtection="1" quotePrefix="1">
      <alignment horizontal="left"/>
      <protection locked="0"/>
    </xf>
    <xf numFmtId="0" fontId="10" fillId="16" borderId="11" xfId="0" applyFont="1" applyFill="1" applyBorder="1" applyAlignment="1">
      <alignment horizontal="center"/>
    </xf>
    <xf numFmtId="0" fontId="10" fillId="16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 quotePrefix="1">
      <alignment horizontal="center"/>
    </xf>
    <xf numFmtId="0" fontId="10" fillId="18" borderId="3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4" fillId="18" borderId="16" xfId="0" applyFont="1" applyFill="1" applyBorder="1" applyAlignment="1" quotePrefix="1">
      <alignment horizontal="left"/>
    </xf>
    <xf numFmtId="0" fontId="6" fillId="0" borderId="16" xfId="0" applyFont="1" applyBorder="1" applyAlignment="1">
      <alignment horizontal="centerContinuous" vertical="top"/>
    </xf>
    <xf numFmtId="0" fontId="6" fillId="18" borderId="16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2" xfId="0" applyFont="1" applyBorder="1" applyAlignment="1" quotePrefix="1">
      <alignment horizontal="left"/>
    </xf>
    <xf numFmtId="0" fontId="6" fillId="0" borderId="43" xfId="0" applyFont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10" fillId="0" borderId="3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34" xfId="0" applyFont="1" applyBorder="1" applyAlignment="1" quotePrefix="1">
      <alignment horizontal="centerContinuous" vertical="center"/>
    </xf>
    <xf numFmtId="0" fontId="5" fillId="18" borderId="16" xfId="0" applyFont="1" applyFill="1" applyBorder="1" applyAlignment="1" quotePrefix="1">
      <alignment horizontal="left"/>
    </xf>
    <xf numFmtId="0" fontId="5" fillId="18" borderId="42" xfId="0" applyFont="1" applyFill="1" applyBorder="1" applyAlignment="1">
      <alignment/>
    </xf>
    <xf numFmtId="0" fontId="25" fillId="4" borderId="58" xfId="0" applyFont="1" applyFill="1" applyBorder="1" applyAlignment="1" applyProtection="1">
      <alignment horizontal="center"/>
      <protection/>
    </xf>
    <xf numFmtId="0" fontId="25" fillId="4" borderId="59" xfId="0" applyFont="1" applyFill="1" applyBorder="1" applyAlignment="1" applyProtection="1">
      <alignment/>
      <protection/>
    </xf>
    <xf numFmtId="2" fontId="25" fillId="4" borderId="60" xfId="0" applyNumberFormat="1" applyFont="1" applyFill="1" applyBorder="1" applyAlignment="1" applyProtection="1">
      <alignment/>
      <protection/>
    </xf>
    <xf numFmtId="0" fontId="25" fillId="4" borderId="61" xfId="0" applyFont="1" applyFill="1" applyBorder="1" applyAlignment="1" applyProtection="1">
      <alignment horizontal="center"/>
      <protection/>
    </xf>
    <xf numFmtId="0" fontId="25" fillId="4" borderId="41" xfId="0" applyFont="1" applyFill="1" applyBorder="1" applyAlignment="1" applyProtection="1">
      <alignment/>
      <protection/>
    </xf>
    <xf numFmtId="2" fontId="25" fillId="4" borderId="46" xfId="0" applyNumberFormat="1" applyFont="1" applyFill="1" applyBorder="1" applyAlignment="1" applyProtection="1">
      <alignment/>
      <protection/>
    </xf>
    <xf numFmtId="0" fontId="25" fillId="4" borderId="41" xfId="0" applyFont="1" applyFill="1" applyBorder="1" applyAlignment="1" applyProtection="1" quotePrefix="1">
      <alignment horizontal="left"/>
      <protection/>
    </xf>
    <xf numFmtId="0" fontId="25" fillId="4" borderId="62" xfId="0" applyFont="1" applyFill="1" applyBorder="1" applyAlignment="1" applyProtection="1">
      <alignment horizontal="center"/>
      <protection/>
    </xf>
    <xf numFmtId="0" fontId="25" fillId="4" borderId="63" xfId="0" applyFont="1" applyFill="1" applyBorder="1" applyAlignment="1" applyProtection="1">
      <alignment/>
      <protection/>
    </xf>
    <xf numFmtId="0" fontId="10" fillId="0" borderId="31" xfId="0" applyFont="1" applyBorder="1" applyAlignment="1">
      <alignment horizontal="center"/>
    </xf>
    <xf numFmtId="0" fontId="17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centerContinuous"/>
      <protection/>
    </xf>
    <xf numFmtId="0" fontId="17" fillId="0" borderId="28" xfId="0" applyFont="1" applyBorder="1" applyAlignment="1" applyProtection="1">
      <alignment horizontal="centerContinuous"/>
      <protection/>
    </xf>
    <xf numFmtId="39" fontId="11" fillId="4" borderId="43" xfId="0" applyNumberFormat="1" applyFont="1" applyFill="1" applyBorder="1" applyAlignment="1">
      <alignment/>
    </xf>
    <xf numFmtId="0" fontId="22" fillId="0" borderId="0" xfId="0" applyFont="1" applyBorder="1" applyAlignment="1" applyProtection="1">
      <alignment horizontal="centerContinuous"/>
      <protection/>
    </xf>
    <xf numFmtId="0" fontId="27" fillId="0" borderId="31" xfId="0" applyFont="1" applyBorder="1" applyAlignment="1" applyProtection="1">
      <alignment horizontal="centerContinuous"/>
      <protection/>
    </xf>
    <xf numFmtId="0" fontId="27" fillId="0" borderId="11" xfId="0" applyFont="1" applyFill="1" applyBorder="1" applyAlignment="1" applyProtection="1" quotePrefix="1">
      <alignment horizontal="centerContinuous"/>
      <protection/>
    </xf>
    <xf numFmtId="0" fontId="27" fillId="0" borderId="11" xfId="0" applyFont="1" applyBorder="1" applyAlignment="1" applyProtection="1" quotePrefix="1">
      <alignment horizontal="left"/>
      <protection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right" vertical="center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0" xfId="0" applyFont="1" applyAlignment="1">
      <alignment/>
    </xf>
    <xf numFmtId="0" fontId="0" fillId="0" borderId="10" xfId="0" applyBorder="1" applyAlignment="1" applyProtection="1">
      <alignment horizontal="centerContinuous"/>
      <protection/>
    </xf>
    <xf numFmtId="0" fontId="0" fillId="0" borderId="25" xfId="0" applyBorder="1" applyAlignment="1" applyProtection="1">
      <alignment horizontal="centerContinuous"/>
      <protection/>
    </xf>
    <xf numFmtId="0" fontId="27" fillId="0" borderId="12" xfId="0" applyFont="1" applyBorder="1" applyAlignment="1" applyProtection="1" quotePrefix="1">
      <alignment horizontal="left"/>
      <protection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5" fillId="4" borderId="64" xfId="0" applyNumberFormat="1" applyFont="1" applyFill="1" applyBorder="1" applyAlignment="1">
      <alignment/>
    </xf>
    <xf numFmtId="37" fontId="5" fillId="4" borderId="65" xfId="0" applyNumberFormat="1" applyFont="1" applyFill="1" applyBorder="1" applyAlignment="1">
      <alignment/>
    </xf>
    <xf numFmtId="14" fontId="4" fillId="0" borderId="22" xfId="0" applyNumberFormat="1" applyFont="1" applyBorder="1" applyAlignment="1" applyProtection="1">
      <alignment/>
      <protection locked="0"/>
    </xf>
    <xf numFmtId="14" fontId="4" fillId="0" borderId="19" xfId="0" applyNumberFormat="1" applyFont="1" applyBorder="1" applyAlignment="1" applyProtection="1">
      <alignment/>
      <protection locked="0"/>
    </xf>
    <xf numFmtId="37" fontId="5" fillId="4" borderId="51" xfId="0" applyNumberFormat="1" applyFont="1" applyFill="1" applyBorder="1" applyAlignment="1">
      <alignment/>
    </xf>
    <xf numFmtId="37" fontId="4" fillId="0" borderId="66" xfId="0" applyNumberFormat="1" applyFont="1" applyBorder="1" applyAlignment="1" applyProtection="1">
      <alignment/>
      <protection/>
    </xf>
    <xf numFmtId="37" fontId="4" fillId="0" borderId="67" xfId="0" applyNumberFormat="1" applyFont="1" applyBorder="1" applyAlignment="1" applyProtection="1">
      <alignment/>
      <protection/>
    </xf>
    <xf numFmtId="37" fontId="5" fillId="4" borderId="16" xfId="0" applyNumberFormat="1" applyFont="1" applyFill="1" applyBorder="1" applyAlignment="1" applyProtection="1">
      <alignment/>
      <protection/>
    </xf>
    <xf numFmtId="37" fontId="5" fillId="4" borderId="43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14" fontId="4" fillId="0" borderId="22" xfId="0" applyNumberFormat="1" applyFont="1" applyBorder="1" applyAlignment="1" applyProtection="1">
      <alignment horizontal="right"/>
      <protection locked="0"/>
    </xf>
    <xf numFmtId="37" fontId="4" fillId="0" borderId="22" xfId="0" applyNumberFormat="1" applyFont="1" applyBorder="1" applyAlignment="1" applyProtection="1" quotePrefix="1">
      <alignment horizontal="right"/>
      <protection locked="0"/>
    </xf>
    <xf numFmtId="37" fontId="4" fillId="0" borderId="22" xfId="0" applyNumberFormat="1" applyFont="1" applyBorder="1" applyAlignment="1" applyProtection="1">
      <alignment horizontal="right"/>
      <protection locked="0"/>
    </xf>
    <xf numFmtId="37" fontId="4" fillId="0" borderId="26" xfId="0" applyNumberFormat="1" applyFont="1" applyBorder="1" applyAlignment="1" applyProtection="1">
      <alignment horizontal="right"/>
      <protection locked="0"/>
    </xf>
    <xf numFmtId="0" fontId="21" fillId="0" borderId="18" xfId="0" applyFont="1" applyFill="1" applyBorder="1" applyAlignment="1" applyProtection="1">
      <alignment horizontal="centerContinuous"/>
      <protection locked="0"/>
    </xf>
    <xf numFmtId="0" fontId="4" fillId="0" borderId="24" xfId="0" applyFont="1" applyBorder="1" applyAlignment="1">
      <alignment horizontal="center" vertical="top" wrapText="1"/>
    </xf>
    <xf numFmtId="37" fontId="4" fillId="0" borderId="26" xfId="0" applyNumberFormat="1" applyFont="1" applyBorder="1" applyAlignment="1" applyProtection="1">
      <alignment horizontal="right" vertical="top" wrapText="1"/>
      <protection locked="0"/>
    </xf>
    <xf numFmtId="0" fontId="17" fillId="0" borderId="28" xfId="0" applyFont="1" applyBorder="1" applyAlignment="1" applyProtection="1">
      <alignment horizontal="centerContinuous"/>
      <protection locked="0"/>
    </xf>
    <xf numFmtId="0" fontId="26" fillId="0" borderId="28" xfId="0" applyFont="1" applyBorder="1" applyAlignment="1" applyProtection="1">
      <alignment horizontal="centerContinuous"/>
      <protection locked="0"/>
    </xf>
    <xf numFmtId="0" fontId="17" fillId="0" borderId="28" xfId="0" applyFont="1" applyBorder="1" applyAlignment="1" applyProtection="1">
      <alignment/>
      <protection locked="0"/>
    </xf>
    <xf numFmtId="0" fontId="26" fillId="0" borderId="18" xfId="0" applyFont="1" applyBorder="1" applyAlignment="1" applyProtection="1" quotePrefix="1">
      <alignment horizontal="centerContinuous"/>
      <protection locked="0"/>
    </xf>
    <xf numFmtId="3" fontId="4" fillId="0" borderId="16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5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37" fontId="11" fillId="4" borderId="41" xfId="44" applyNumberFormat="1" applyFont="1" applyFill="1" applyBorder="1" applyAlignment="1">
      <alignment/>
    </xf>
    <xf numFmtId="0" fontId="5" fillId="16" borderId="10" xfId="0" applyFont="1" applyFill="1" applyBorder="1" applyAlignment="1">
      <alignment horizontal="centerContinuous" vertical="top" wrapText="1"/>
    </xf>
    <xf numFmtId="0" fontId="5" fillId="16" borderId="0" xfId="0" applyFont="1" applyFill="1" applyBorder="1" applyAlignment="1">
      <alignment horizontal="centerContinuous" vertical="top" wrapText="1"/>
    </xf>
    <xf numFmtId="0" fontId="5" fillId="16" borderId="18" xfId="0" applyFont="1" applyFill="1" applyBorder="1" applyAlignment="1">
      <alignment horizontal="centerContinuous" vertical="top" wrapText="1"/>
    </xf>
    <xf numFmtId="0" fontId="5" fillId="18" borderId="20" xfId="0" applyFont="1" applyFill="1" applyBorder="1" applyAlignment="1">
      <alignment vertical="top"/>
    </xf>
    <xf numFmtId="0" fontId="6" fillId="16" borderId="17" xfId="0" applyFont="1" applyFill="1" applyBorder="1" applyAlignment="1">
      <alignment/>
    </xf>
    <xf numFmtId="0" fontId="11" fillId="0" borderId="68" xfId="0" applyFont="1" applyBorder="1" applyAlignment="1">
      <alignment/>
    </xf>
    <xf numFmtId="49" fontId="10" fillId="0" borderId="40" xfId="0" applyNumberFormat="1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/>
    </xf>
    <xf numFmtId="0" fontId="10" fillId="0" borderId="33" xfId="0" applyFont="1" applyBorder="1" applyAlignment="1">
      <alignment horizontal="left" wrapText="1"/>
    </xf>
    <xf numFmtId="0" fontId="7" fillId="16" borderId="69" xfId="0" applyFont="1" applyFill="1" applyBorder="1" applyAlignment="1">
      <alignment horizontal="center" vertical="center"/>
    </xf>
    <xf numFmtId="0" fontId="11" fillId="0" borderId="70" xfId="0" applyFont="1" applyBorder="1" applyAlignment="1">
      <alignment/>
    </xf>
    <xf numFmtId="37" fontId="11" fillId="4" borderId="71" xfId="0" applyNumberFormat="1" applyFont="1" applyFill="1" applyBorder="1" applyAlignment="1">
      <alignment/>
    </xf>
    <xf numFmtId="37" fontId="10" fillId="0" borderId="25" xfId="0" applyNumberFormat="1" applyFont="1" applyBorder="1" applyAlignment="1" applyProtection="1">
      <alignment/>
      <protection locked="0"/>
    </xf>
    <xf numFmtId="37" fontId="10" fillId="0" borderId="18" xfId="0" applyNumberFormat="1" applyFont="1" applyBorder="1" applyAlignment="1" applyProtection="1">
      <alignment/>
      <protection locked="0"/>
    </xf>
    <xf numFmtId="37" fontId="10" fillId="0" borderId="26" xfId="0" applyNumberFormat="1" applyFont="1" applyBorder="1" applyAlignment="1" applyProtection="1">
      <alignment/>
      <protection locked="0"/>
    </xf>
    <xf numFmtId="37" fontId="10" fillId="0" borderId="27" xfId="0" applyNumberFormat="1" applyFont="1" applyBorder="1" applyAlignment="1" applyProtection="1">
      <alignment/>
      <protection locked="0"/>
    </xf>
    <xf numFmtId="0" fontId="6" fillId="16" borderId="23" xfId="0" applyFont="1" applyFill="1" applyBorder="1" applyAlignment="1">
      <alignment horizontal="center" vertical="top" wrapText="1"/>
    </xf>
    <xf numFmtId="0" fontId="6" fillId="16" borderId="24" xfId="0" applyFont="1" applyFill="1" applyBorder="1" applyAlignment="1">
      <alignment horizontal="center"/>
    </xf>
    <xf numFmtId="0" fontId="7" fillId="16" borderId="7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4" fillId="0" borderId="33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26" xfId="0" applyFont="1" applyBorder="1" applyAlignment="1">
      <alignment horizontal="centerContinuous" vertical="top"/>
    </xf>
    <xf numFmtId="0" fontId="5" fillId="0" borderId="73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0" fillId="0" borderId="75" xfId="0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10" fillId="0" borderId="1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7" fontId="11" fillId="18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8" xfId="0" applyNumberFormat="1" applyFont="1" applyFill="1" applyBorder="1" applyAlignment="1">
      <alignment/>
    </xf>
    <xf numFmtId="37" fontId="11" fillId="0" borderId="10" xfId="0" applyNumberFormat="1" applyFont="1" applyFill="1" applyBorder="1" applyAlignment="1">
      <alignment/>
    </xf>
    <xf numFmtId="0" fontId="10" fillId="18" borderId="11" xfId="0" applyFont="1" applyFill="1" applyBorder="1" applyAlignment="1">
      <alignment horizontal="center"/>
    </xf>
    <xf numFmtId="0" fontId="6" fillId="18" borderId="0" xfId="0" applyFont="1" applyFill="1" applyBorder="1" applyAlignment="1">
      <alignment/>
    </xf>
    <xf numFmtId="0" fontId="6" fillId="18" borderId="28" xfId="0" applyFont="1" applyFill="1" applyBorder="1" applyAlignment="1">
      <alignment/>
    </xf>
    <xf numFmtId="0" fontId="6" fillId="16" borderId="0" xfId="0" applyFont="1" applyFill="1" applyBorder="1" applyAlignment="1">
      <alignment horizontal="centerContinuous"/>
    </xf>
    <xf numFmtId="0" fontId="6" fillId="16" borderId="28" xfId="0" applyFont="1" applyFill="1" applyBorder="1" applyAlignment="1">
      <alignment horizontal="centerContinuous"/>
    </xf>
    <xf numFmtId="0" fontId="10" fillId="16" borderId="0" xfId="0" applyFont="1" applyFill="1" applyBorder="1" applyAlignment="1">
      <alignment horizontal="centerContinuous"/>
    </xf>
    <xf numFmtId="0" fontId="10" fillId="16" borderId="28" xfId="0" applyFont="1" applyFill="1" applyBorder="1" applyAlignment="1">
      <alignment horizontal="centerContinuous"/>
    </xf>
    <xf numFmtId="0" fontId="7" fillId="18" borderId="0" xfId="0" applyFont="1" applyFill="1" applyBorder="1" applyAlignment="1">
      <alignment vertical="center"/>
    </xf>
    <xf numFmtId="0" fontId="11" fillId="16" borderId="0" xfId="0" applyFont="1" applyFill="1" applyBorder="1" applyAlignment="1">
      <alignment horizontal="centerContinuous" vertical="center"/>
    </xf>
    <xf numFmtId="49" fontId="11" fillId="0" borderId="31" xfId="0" applyNumberFormat="1" applyFont="1" applyBorder="1" applyAlignment="1">
      <alignment horizontal="center"/>
    </xf>
    <xf numFmtId="14" fontId="4" fillId="0" borderId="18" xfId="0" applyNumberFormat="1" applyFont="1" applyFill="1" applyBorder="1" applyAlignment="1">
      <alignment/>
    </xf>
    <xf numFmtId="14" fontId="4" fillId="0" borderId="72" xfId="0" applyNumberFormat="1" applyFont="1" applyFill="1" applyBorder="1" applyAlignment="1">
      <alignment/>
    </xf>
    <xf numFmtId="37" fontId="10" fillId="0" borderId="72" xfId="0" applyNumberFormat="1" applyFont="1" applyBorder="1" applyAlignment="1" applyProtection="1">
      <alignment/>
      <protection locked="0"/>
    </xf>
    <xf numFmtId="37" fontId="10" fillId="0" borderId="29" xfId="0" applyNumberFormat="1" applyFont="1" applyBorder="1" applyAlignment="1" applyProtection="1">
      <alignment/>
      <protection locked="0"/>
    </xf>
    <xf numFmtId="14" fontId="4" fillId="0" borderId="0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37" fontId="10" fillId="0" borderId="28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Continuous" vertical="top" wrapText="1"/>
    </xf>
    <xf numFmtId="0" fontId="5" fillId="0" borderId="76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horizontal="centerContinuous" vertical="top" wrapText="1"/>
    </xf>
    <xf numFmtId="0" fontId="4" fillId="0" borderId="72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vertical="top"/>
    </xf>
    <xf numFmtId="0" fontId="4" fillId="0" borderId="72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5" fillId="0" borderId="33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horizontal="centerContinuous" vertical="top" wrapText="1"/>
    </xf>
    <xf numFmtId="0" fontId="4" fillId="0" borderId="18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vertical="top"/>
    </xf>
    <xf numFmtId="0" fontId="5" fillId="18" borderId="11" xfId="0" applyFont="1" applyFill="1" applyBorder="1" applyAlignment="1">
      <alignment horizontal="centerContinuous" vertical="top" wrapText="1"/>
    </xf>
    <xf numFmtId="0" fontId="5" fillId="18" borderId="0" xfId="0" applyFont="1" applyFill="1" applyBorder="1" applyAlignment="1">
      <alignment horizontal="centerContinuous" vertical="top" wrapText="1"/>
    </xf>
    <xf numFmtId="0" fontId="4" fillId="18" borderId="0" xfId="0" applyFont="1" applyFill="1" applyBorder="1" applyAlignment="1">
      <alignment horizontal="centerContinuous" vertical="top" wrapText="1"/>
    </xf>
    <xf numFmtId="0" fontId="5" fillId="18" borderId="0" xfId="0" applyFont="1" applyFill="1" applyBorder="1" applyAlignment="1">
      <alignment vertical="top"/>
    </xf>
    <xf numFmtId="0" fontId="4" fillId="18" borderId="0" xfId="0" applyFont="1" applyFill="1" applyBorder="1" applyAlignment="1">
      <alignment/>
    </xf>
    <xf numFmtId="14" fontId="4" fillId="18" borderId="0" xfId="0" applyNumberFormat="1" applyFont="1" applyFill="1" applyBorder="1" applyAlignment="1">
      <alignment/>
    </xf>
    <xf numFmtId="37" fontId="10" fillId="18" borderId="0" xfId="0" applyNumberFormat="1" applyFont="1" applyFill="1" applyBorder="1" applyAlignment="1" applyProtection="1">
      <alignment/>
      <protection locked="0"/>
    </xf>
    <xf numFmtId="37" fontId="10" fillId="18" borderId="28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28" xfId="0" applyNumberFormat="1" applyFont="1" applyBorder="1" applyAlignment="1" applyProtection="1">
      <alignment horizontal="center"/>
      <protection locked="0"/>
    </xf>
    <xf numFmtId="49" fontId="11" fillId="0" borderId="33" xfId="0" applyNumberFormat="1" applyFont="1" applyBorder="1" applyAlignment="1">
      <alignment horizontal="center"/>
    </xf>
    <xf numFmtId="49" fontId="11" fillId="18" borderId="11" xfId="0" applyNumberFormat="1" applyFont="1" applyFill="1" applyBorder="1" applyAlignment="1">
      <alignment horizontal="center"/>
    </xf>
    <xf numFmtId="0" fontId="11" fillId="18" borderId="0" xfId="0" applyFont="1" applyFill="1" applyBorder="1" applyAlignment="1">
      <alignment/>
    </xf>
    <xf numFmtId="37" fontId="11" fillId="18" borderId="2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77" xfId="0" applyFont="1" applyBorder="1" applyAlignment="1">
      <alignment/>
    </xf>
    <xf numFmtId="0" fontId="4" fillId="0" borderId="7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78" xfId="0" applyFont="1" applyFill="1" applyBorder="1" applyAlignment="1">
      <alignment/>
    </xf>
    <xf numFmtId="37" fontId="5" fillId="4" borderId="68" xfId="0" applyNumberFormat="1" applyFont="1" applyFill="1" applyBorder="1" applyAlignment="1">
      <alignment/>
    </xf>
    <xf numFmtId="0" fontId="19" fillId="0" borderId="79" xfId="0" applyFont="1" applyBorder="1" applyAlignment="1">
      <alignment horizontal="centerContinuous" vertical="top"/>
    </xf>
    <xf numFmtId="0" fontId="19" fillId="0" borderId="80" xfId="0" applyFont="1" applyBorder="1" applyAlignment="1">
      <alignment horizontal="centerContinuous" vertical="top"/>
    </xf>
    <xf numFmtId="0" fontId="19" fillId="0" borderId="81" xfId="0" applyFont="1" applyBorder="1" applyAlignment="1">
      <alignment/>
    </xf>
    <xf numFmtId="0" fontId="25" fillId="0" borderId="82" xfId="0" applyFont="1" applyBorder="1" applyAlignment="1">
      <alignment/>
    </xf>
    <xf numFmtId="0" fontId="30" fillId="0" borderId="0" xfId="0" applyFont="1" applyAlignment="1">
      <alignment/>
    </xf>
    <xf numFmtId="0" fontId="19" fillId="0" borderId="11" xfId="0" applyFont="1" applyBorder="1" applyAlignment="1">
      <alignment horizontal="centerContinuous" vertical="top"/>
    </xf>
    <xf numFmtId="0" fontId="19" fillId="0" borderId="15" xfId="0" applyFont="1" applyBorder="1" applyAlignment="1">
      <alignment horizontal="centerContinuous" vertical="top"/>
    </xf>
    <xf numFmtId="0" fontId="25" fillId="4" borderId="1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19" fillId="0" borderId="37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1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18" borderId="30" xfId="0" applyFont="1" applyFill="1" applyBorder="1" applyAlignment="1" quotePrefix="1">
      <alignment horizontal="left"/>
    </xf>
    <xf numFmtId="0" fontId="25" fillId="18" borderId="20" xfId="0" applyFont="1" applyFill="1" applyBorder="1" applyAlignment="1">
      <alignment/>
    </xf>
    <xf numFmtId="0" fontId="25" fillId="18" borderId="27" xfId="0" applyFont="1" applyFill="1" applyBorder="1" applyAlignment="1">
      <alignment/>
    </xf>
    <xf numFmtId="0" fontId="25" fillId="0" borderId="76" xfId="0" applyFont="1" applyBorder="1" applyAlignment="1">
      <alignment horizontal="centerContinuous" vertical="top"/>
    </xf>
    <xf numFmtId="0" fontId="25" fillId="0" borderId="69" xfId="0" applyFont="1" applyBorder="1" applyAlignment="1">
      <alignment horizontal="centerContinuous" vertical="top"/>
    </xf>
    <xf numFmtId="0" fontId="25" fillId="0" borderId="0" xfId="0" applyFont="1" applyBorder="1" applyAlignment="1">
      <alignment horizontal="center" vertical="top" wrapText="1"/>
    </xf>
    <xf numFmtId="0" fontId="25" fillId="0" borderId="38" xfId="0" applyFont="1" applyBorder="1" applyAlignment="1" quotePrefix="1">
      <alignment horizontal="center" vertical="center" wrapText="1"/>
    </xf>
    <xf numFmtId="0" fontId="25" fillId="0" borderId="33" xfId="0" applyFont="1" applyBorder="1" applyAlignment="1">
      <alignment horizontal="centerContinuous" vertical="top"/>
    </xf>
    <xf numFmtId="0" fontId="25" fillId="0" borderId="17" xfId="0" applyFont="1" applyBorder="1" applyAlignment="1">
      <alignment horizontal="centerContinuous" vertical="top"/>
    </xf>
    <xf numFmtId="0" fontId="25" fillId="0" borderId="18" xfId="0" applyFont="1" applyBorder="1" applyAlignment="1">
      <alignment horizontal="center"/>
    </xf>
    <xf numFmtId="0" fontId="25" fillId="0" borderId="24" xfId="0" applyFont="1" applyBorder="1" applyAlignment="1" quotePrefix="1">
      <alignment horizontal="center"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0" borderId="33" xfId="0" applyFont="1" applyBorder="1" applyAlignment="1" applyProtection="1" quotePrefix="1">
      <alignment horizontal="left"/>
      <protection locked="0"/>
    </xf>
    <xf numFmtId="0" fontId="25" fillId="0" borderId="17" xfId="0" applyFont="1" applyBorder="1" applyAlignment="1">
      <alignment/>
    </xf>
    <xf numFmtId="37" fontId="25" fillId="0" borderId="17" xfId="0" applyNumberFormat="1" applyFont="1" applyBorder="1" applyAlignment="1" applyProtection="1">
      <alignment/>
      <protection locked="0"/>
    </xf>
    <xf numFmtId="37" fontId="25" fillId="0" borderId="26" xfId="0" applyNumberFormat="1" applyFont="1" applyBorder="1" applyAlignment="1" applyProtection="1">
      <alignment/>
      <protection locked="0"/>
    </xf>
    <xf numFmtId="0" fontId="30" fillId="0" borderId="11" xfId="0" applyFont="1" applyBorder="1" applyAlignment="1">
      <alignment/>
    </xf>
    <xf numFmtId="0" fontId="25" fillId="0" borderId="83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86" xfId="0" applyFont="1" applyBorder="1" applyAlignment="1">
      <alignment/>
    </xf>
    <xf numFmtId="37" fontId="25" fillId="0" borderId="18" xfId="0" applyNumberFormat="1" applyFont="1" applyBorder="1" applyAlignment="1" applyProtection="1">
      <alignment/>
      <protection locked="0"/>
    </xf>
    <xf numFmtId="37" fontId="25" fillId="0" borderId="24" xfId="0" applyNumberFormat="1" applyFont="1" applyBorder="1" applyAlignment="1" applyProtection="1">
      <alignment/>
      <protection locked="0"/>
    </xf>
    <xf numFmtId="0" fontId="25" fillId="0" borderId="44" xfId="0" applyFont="1" applyBorder="1" applyAlignment="1">
      <alignment/>
    </xf>
    <xf numFmtId="0" fontId="25" fillId="0" borderId="77" xfId="0" applyFont="1" applyBorder="1" applyAlignment="1">
      <alignment/>
    </xf>
    <xf numFmtId="37" fontId="25" fillId="0" borderId="0" xfId="0" applyNumberFormat="1" applyFont="1" applyBorder="1" applyAlignment="1" applyProtection="1">
      <alignment/>
      <protection locked="0"/>
    </xf>
    <xf numFmtId="37" fontId="25" fillId="0" borderId="38" xfId="0" applyNumberFormat="1" applyFont="1" applyBorder="1" applyAlignment="1" applyProtection="1">
      <alignment/>
      <protection locked="0"/>
    </xf>
    <xf numFmtId="0" fontId="25" fillId="0" borderId="85" xfId="0" applyFont="1" applyBorder="1" applyAlignment="1" applyProtection="1">
      <alignment/>
      <protection/>
    </xf>
    <xf numFmtId="0" fontId="25" fillId="0" borderId="86" xfId="0" applyFont="1" applyBorder="1" applyAlignment="1" applyProtection="1">
      <alignment/>
      <protection/>
    </xf>
    <xf numFmtId="0" fontId="25" fillId="0" borderId="11" xfId="0" applyFont="1" applyBorder="1" applyAlignment="1" applyProtection="1" quotePrefix="1">
      <alignment horizontal="left"/>
      <protection locked="0"/>
    </xf>
    <xf numFmtId="0" fontId="25" fillId="0" borderId="73" xfId="0" applyFont="1" applyBorder="1" applyAlignment="1" applyProtection="1" quotePrefix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0" xfId="0" applyFont="1" applyBorder="1" applyAlignment="1" applyProtection="1" quotePrefix="1">
      <alignment horizontal="left"/>
      <protection locked="0"/>
    </xf>
    <xf numFmtId="0" fontId="4" fillId="0" borderId="48" xfId="0" applyFont="1" applyBorder="1" applyAlignment="1">
      <alignment/>
    </xf>
    <xf numFmtId="0" fontId="30" fillId="0" borderId="0" xfId="0" applyFont="1" applyAlignment="1">
      <alignment horizontal="right"/>
    </xf>
    <xf numFmtId="0" fontId="5" fillId="0" borderId="47" xfId="0" applyFont="1" applyBorder="1" applyAlignment="1" quotePrefix="1">
      <alignment horizontal="left"/>
    </xf>
    <xf numFmtId="49" fontId="5" fillId="16" borderId="87" xfId="0" applyNumberFormat="1" applyFont="1" applyFill="1" applyBorder="1" applyAlignment="1" quotePrefix="1">
      <alignment horizontal="left"/>
    </xf>
    <xf numFmtId="49" fontId="5" fillId="0" borderId="87" xfId="0" applyNumberFormat="1" applyFont="1" applyBorder="1" applyAlignment="1">
      <alignment/>
    </xf>
    <xf numFmtId="37" fontId="5" fillId="7" borderId="77" xfId="0" applyNumberFormat="1" applyFont="1" applyFill="1" applyBorder="1" applyAlignment="1">
      <alignment/>
    </xf>
    <xf numFmtId="37" fontId="5" fillId="4" borderId="22" xfId="0" applyNumberFormat="1" applyFont="1" applyFill="1" applyBorder="1" applyAlignment="1" applyProtection="1">
      <alignment/>
      <protection/>
    </xf>
    <xf numFmtId="37" fontId="5" fillId="4" borderId="24" xfId="0" applyNumberFormat="1" applyFont="1" applyFill="1" applyBorder="1" applyAlignment="1" applyProtection="1">
      <alignment/>
      <protection/>
    </xf>
    <xf numFmtId="37" fontId="5" fillId="4" borderId="24" xfId="42" applyNumberFormat="1" applyFont="1" applyFill="1" applyBorder="1" applyAlignment="1" applyProtection="1">
      <alignment/>
      <protection/>
    </xf>
    <xf numFmtId="0" fontId="4" fillId="4" borderId="18" xfId="0" applyFont="1" applyFill="1" applyBorder="1" applyAlignment="1" applyProtection="1">
      <alignment/>
      <protection/>
    </xf>
    <xf numFmtId="37" fontId="11" fillId="4" borderId="41" xfId="0" applyNumberFormat="1" applyFont="1" applyFill="1" applyBorder="1" applyAlignment="1" applyProtection="1">
      <alignment/>
      <protection/>
    </xf>
    <xf numFmtId="37" fontId="11" fillId="4" borderId="46" xfId="0" applyNumberFormat="1" applyFont="1" applyFill="1" applyBorder="1" applyAlignment="1" applyProtection="1">
      <alignment/>
      <protection/>
    </xf>
    <xf numFmtId="37" fontId="11" fillId="4" borderId="78" xfId="0" applyNumberFormat="1" applyFont="1" applyFill="1" applyBorder="1" applyAlignment="1" applyProtection="1">
      <alignment/>
      <protection/>
    </xf>
    <xf numFmtId="37" fontId="11" fillId="4" borderId="88" xfId="0" applyNumberFormat="1" applyFont="1" applyFill="1" applyBorder="1" applyAlignment="1" applyProtection="1">
      <alignment/>
      <protection/>
    </xf>
    <xf numFmtId="37" fontId="10" fillId="16" borderId="38" xfId="0" applyNumberFormat="1" applyFont="1" applyFill="1" applyBorder="1" applyAlignment="1" applyProtection="1">
      <alignment/>
      <protection/>
    </xf>
    <xf numFmtId="37" fontId="11" fillId="4" borderId="2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7" fontId="19" fillId="7" borderId="17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6" fillId="19" borderId="42" xfId="0" applyFont="1" applyFill="1" applyBorder="1" applyAlignment="1" applyProtection="1">
      <alignment/>
      <protection locked="0"/>
    </xf>
    <xf numFmtId="185" fontId="10" fillId="4" borderId="26" xfId="0" applyNumberFormat="1" applyFont="1" applyFill="1" applyBorder="1" applyAlignment="1">
      <alignment horizontal="left"/>
    </xf>
    <xf numFmtId="185" fontId="4" fillId="4" borderId="18" xfId="0" applyNumberFormat="1" applyFont="1" applyFill="1" applyBorder="1" applyAlignment="1" applyProtection="1">
      <alignment/>
      <protection/>
    </xf>
    <xf numFmtId="185" fontId="4" fillId="4" borderId="18" xfId="0" applyNumberFormat="1" applyFont="1" applyFill="1" applyBorder="1" applyAlignment="1">
      <alignment/>
    </xf>
    <xf numFmtId="185" fontId="25" fillId="4" borderId="0" xfId="0" applyNumberFormat="1" applyFont="1" applyFill="1" applyBorder="1" applyAlignment="1">
      <alignment/>
    </xf>
    <xf numFmtId="185" fontId="4" fillId="4" borderId="16" xfId="0" applyNumberFormat="1" applyFont="1" applyFill="1" applyBorder="1" applyAlignment="1">
      <alignment/>
    </xf>
    <xf numFmtId="0" fontId="10" fillId="0" borderId="18" xfId="0" applyFont="1" applyFill="1" applyBorder="1" applyAlignment="1" applyProtection="1">
      <alignment wrapText="1"/>
      <protection locked="0"/>
    </xf>
    <xf numFmtId="0" fontId="10" fillId="0" borderId="42" xfId="0" applyFont="1" applyFill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horizontal="centerContinuous"/>
      <protection/>
    </xf>
    <xf numFmtId="37" fontId="4" fillId="0" borderId="26" xfId="42" applyNumberFormat="1" applyFont="1" applyBorder="1" applyAlignment="1" applyProtection="1">
      <alignment/>
      <protection locked="0"/>
    </xf>
    <xf numFmtId="14" fontId="4" fillId="4" borderId="18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3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37" fontId="10" fillId="0" borderId="38" xfId="42" applyNumberFormat="1" applyFont="1" applyBorder="1" applyAlignment="1" applyProtection="1">
      <alignment/>
      <protection locked="0"/>
    </xf>
    <xf numFmtId="37" fontId="10" fillId="0" borderId="42" xfId="0" applyNumberFormat="1" applyFont="1" applyBorder="1" applyAlignment="1" applyProtection="1">
      <alignment/>
      <protection locked="0"/>
    </xf>
    <xf numFmtId="37" fontId="10" fillId="0" borderId="46" xfId="0" applyNumberFormat="1" applyFont="1" applyBorder="1" applyAlignment="1" applyProtection="1">
      <alignment/>
      <protection locked="0"/>
    </xf>
    <xf numFmtId="37" fontId="10" fillId="0" borderId="45" xfId="0" applyNumberFormat="1" applyFont="1" applyBorder="1" applyAlignment="1" applyProtection="1">
      <alignment/>
      <protection locked="0"/>
    </xf>
    <xf numFmtId="37" fontId="10" fillId="0" borderId="89" xfId="0" applyNumberFormat="1" applyFont="1" applyBorder="1" applyAlignment="1" applyProtection="1">
      <alignment/>
      <protection locked="0"/>
    </xf>
    <xf numFmtId="37" fontId="11" fillId="4" borderId="16" xfId="0" applyNumberFormat="1" applyFont="1" applyFill="1" applyBorder="1" applyAlignment="1">
      <alignment/>
    </xf>
    <xf numFmtId="37" fontId="11" fillId="4" borderId="24" xfId="0" applyNumberFormat="1" applyFont="1" applyFill="1" applyBorder="1" applyAlignment="1">
      <alignment/>
    </xf>
    <xf numFmtId="37" fontId="10" fillId="0" borderId="34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37" fontId="11" fillId="4" borderId="16" xfId="44" applyNumberFormat="1" applyFont="1" applyFill="1" applyBorder="1" applyAlignment="1">
      <alignment/>
    </xf>
    <xf numFmtId="37" fontId="11" fillId="4" borderId="24" xfId="44" applyNumberFormat="1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 locked="0"/>
    </xf>
    <xf numFmtId="37" fontId="10" fillId="0" borderId="24" xfId="0" applyNumberFormat="1" applyFont="1" applyBorder="1" applyAlignment="1" applyProtection="1">
      <alignment/>
      <protection locked="0"/>
    </xf>
    <xf numFmtId="37" fontId="10" fillId="0" borderId="16" xfId="42" applyNumberFormat="1" applyFont="1" applyBorder="1" applyAlignment="1" applyProtection="1">
      <alignment/>
      <protection locked="0"/>
    </xf>
    <xf numFmtId="37" fontId="10" fillId="0" borderId="24" xfId="42" applyNumberFormat="1" applyFont="1" applyBorder="1" applyAlignment="1" applyProtection="1">
      <alignment/>
      <protection locked="0"/>
    </xf>
    <xf numFmtId="37" fontId="10" fillId="0" borderId="43" xfId="0" applyNumberFormat="1" applyFont="1" applyBorder="1" applyAlignment="1">
      <alignment/>
    </xf>
    <xf numFmtId="37" fontId="10" fillId="0" borderId="52" xfId="0" applyNumberFormat="1" applyFont="1" applyBorder="1" applyAlignment="1">
      <alignment/>
    </xf>
    <xf numFmtId="0" fontId="5" fillId="0" borderId="3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5" fillId="18" borderId="33" xfId="0" applyFont="1" applyFill="1" applyBorder="1" applyAlignment="1" quotePrefix="1">
      <alignment horizontal="left"/>
    </xf>
    <xf numFmtId="0" fontId="5" fillId="18" borderId="18" xfId="0" applyFont="1" applyFill="1" applyBorder="1" applyAlignment="1" quotePrefix="1">
      <alignment horizontal="left"/>
    </xf>
    <xf numFmtId="0" fontId="11" fillId="18" borderId="33" xfId="0" applyFont="1" applyFill="1" applyBorder="1" applyAlignment="1">
      <alignment horizontal="left"/>
    </xf>
    <xf numFmtId="0" fontId="11" fillId="18" borderId="18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 quotePrefix="1">
      <alignment horizontal="centerContinuous" wrapText="1"/>
    </xf>
    <xf numFmtId="0" fontId="11" fillId="0" borderId="33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39" xfId="0" applyFont="1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0" fontId="10" fillId="0" borderId="39" xfId="0" applyFont="1" applyBorder="1" applyAlignment="1" quotePrefix="1">
      <alignment horizontal="center"/>
    </xf>
    <xf numFmtId="37" fontId="10" fillId="0" borderId="41" xfId="42" applyNumberFormat="1" applyFont="1" applyBorder="1" applyAlignment="1" applyProtection="1">
      <alignment/>
      <protection locked="0"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/>
    </xf>
    <xf numFmtId="37" fontId="10" fillId="0" borderId="92" xfId="0" applyNumberFormat="1" applyFont="1" applyBorder="1" applyAlignment="1" applyProtection="1">
      <alignment/>
      <protection locked="0"/>
    </xf>
    <xf numFmtId="37" fontId="10" fillId="4" borderId="89" xfId="0" applyNumberFormat="1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/>
    </xf>
    <xf numFmtId="37" fontId="11" fillId="4" borderId="16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Continuous" vertical="center"/>
    </xf>
    <xf numFmtId="37" fontId="10" fillId="0" borderId="0" xfId="0" applyNumberFormat="1" applyFont="1" applyBorder="1" applyAlignment="1" applyProtection="1">
      <alignment/>
      <protection/>
    </xf>
    <xf numFmtId="37" fontId="10" fillId="0" borderId="34" xfId="0" applyNumberFormat="1" applyFont="1" applyBorder="1" applyAlignment="1">
      <alignment/>
    </xf>
    <xf numFmtId="37" fontId="10" fillId="0" borderId="38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3" fontId="11" fillId="0" borderId="22" xfId="0" applyNumberFormat="1" applyFont="1" applyFill="1" applyBorder="1" applyAlignment="1">
      <alignment/>
    </xf>
    <xf numFmtId="37" fontId="11" fillId="4" borderId="18" xfId="44" applyNumberFormat="1" applyFont="1" applyFill="1" applyBorder="1" applyAlignment="1">
      <alignment/>
    </xf>
    <xf numFmtId="37" fontId="10" fillId="0" borderId="2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37" fontId="6" fillId="0" borderId="1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10" fillId="4" borderId="46" xfId="0" applyNumberFormat="1" applyFont="1" applyFill="1" applyBorder="1" applyAlignment="1" applyProtection="1">
      <alignment/>
      <protection/>
    </xf>
    <xf numFmtId="37" fontId="4" fillId="0" borderId="24" xfId="42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>
      <alignment vertical="top"/>
    </xf>
    <xf numFmtId="3" fontId="4" fillId="0" borderId="24" xfId="42" applyNumberFormat="1" applyFont="1" applyFill="1" applyBorder="1" applyAlignment="1" applyProtection="1">
      <alignment/>
      <protection/>
    </xf>
    <xf numFmtId="3" fontId="5" fillId="0" borderId="24" xfId="42" applyNumberFormat="1" applyFont="1" applyFill="1" applyBorder="1" applyAlignment="1" applyProtection="1">
      <alignment/>
      <protection/>
    </xf>
    <xf numFmtId="0" fontId="35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37" fontId="4" fillId="0" borderId="34" xfId="42" applyNumberFormat="1" applyFont="1" applyBorder="1" applyAlignment="1" applyProtection="1">
      <alignment/>
      <protection locked="0"/>
    </xf>
    <xf numFmtId="3" fontId="10" fillId="0" borderId="11" xfId="42" applyNumberFormat="1" applyFont="1" applyBorder="1" applyAlignment="1">
      <alignment/>
    </xf>
    <xf numFmtId="3" fontId="10" fillId="0" borderId="0" xfId="42" applyNumberFormat="1" applyFont="1" applyBorder="1" applyAlignment="1">
      <alignment/>
    </xf>
    <xf numFmtId="37" fontId="4" fillId="0" borderId="18" xfId="42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/>
    </xf>
    <xf numFmtId="3" fontId="10" fillId="0" borderId="18" xfId="42" applyNumberFormat="1" applyFont="1" applyBorder="1" applyAlignment="1">
      <alignment/>
    </xf>
    <xf numFmtId="3" fontId="10" fillId="0" borderId="20" xfId="42" applyNumberFormat="1" applyFont="1" applyBorder="1" applyAlignment="1">
      <alignment/>
    </xf>
    <xf numFmtId="0" fontId="10" fillId="0" borderId="33" xfId="0" applyFont="1" applyBorder="1" applyAlignment="1">
      <alignment/>
    </xf>
    <xf numFmtId="37" fontId="4" fillId="0" borderId="0" xfId="42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 hidden="1"/>
    </xf>
    <xf numFmtId="0" fontId="10" fillId="18" borderId="42" xfId="0" applyFont="1" applyFill="1" applyBorder="1" applyAlignment="1">
      <alignment/>
    </xf>
    <xf numFmtId="37" fontId="4" fillId="0" borderId="29" xfId="42" applyNumberFormat="1" applyFont="1" applyBorder="1" applyAlignment="1" applyProtection="1">
      <alignment/>
      <protection locked="0"/>
    </xf>
    <xf numFmtId="0" fontId="10" fillId="0" borderId="41" xfId="0" applyFont="1" applyFill="1" applyBorder="1" applyAlignment="1">
      <alignment/>
    </xf>
    <xf numFmtId="37" fontId="4" fillId="0" borderId="20" xfId="42" applyNumberFormat="1" applyFont="1" applyBorder="1" applyAlignment="1" applyProtection="1">
      <alignment/>
      <protection locked="0"/>
    </xf>
    <xf numFmtId="0" fontId="10" fillId="0" borderId="76" xfId="0" applyFont="1" applyBorder="1" applyAlignment="1">
      <alignment/>
    </xf>
    <xf numFmtId="10" fontId="25" fillId="4" borderId="71" xfId="0" applyNumberFormat="1" applyFont="1" applyFill="1" applyBorder="1" applyAlignment="1" applyProtection="1">
      <alignment/>
      <protection/>
    </xf>
    <xf numFmtId="0" fontId="25" fillId="4" borderId="40" xfId="0" applyFont="1" applyFill="1" applyBorder="1" applyAlignment="1" applyProtection="1">
      <alignment horizontal="center"/>
      <protection/>
    </xf>
    <xf numFmtId="0" fontId="25" fillId="4" borderId="22" xfId="0" applyFont="1" applyFill="1" applyBorder="1" applyAlignment="1" applyProtection="1">
      <alignment/>
      <protection/>
    </xf>
    <xf numFmtId="2" fontId="25" fillId="4" borderId="24" xfId="0" applyNumberFormat="1" applyFont="1" applyFill="1" applyBorder="1" applyAlignment="1" applyProtection="1">
      <alignment/>
      <protection/>
    </xf>
    <xf numFmtId="38" fontId="4" fillId="0" borderId="0" xfId="0" applyNumberFormat="1" applyFont="1" applyAlignment="1">
      <alignment/>
    </xf>
    <xf numFmtId="10" fontId="25" fillId="4" borderId="24" xfId="0" applyNumberFormat="1" applyFont="1" applyFill="1" applyBorder="1" applyAlignment="1" applyProtection="1">
      <alignment/>
      <protection/>
    </xf>
    <xf numFmtId="37" fontId="11" fillId="4" borderId="22" xfId="44" applyNumberFormat="1" applyFont="1" applyFill="1" applyBorder="1" applyAlignment="1">
      <alignment/>
    </xf>
    <xf numFmtId="168" fontId="4" fillId="19" borderId="18" xfId="0" applyNumberFormat="1" applyFont="1" applyFill="1" applyBorder="1" applyAlignment="1" applyProtection="1">
      <alignment horizontal="center"/>
      <protection locked="0"/>
    </xf>
    <xf numFmtId="37" fontId="4" fillId="0" borderId="34" xfId="0" applyNumberFormat="1" applyFont="1" applyFill="1" applyBorder="1" applyAlignment="1" applyProtection="1">
      <alignment/>
      <protection locked="0"/>
    </xf>
    <xf numFmtId="38" fontId="4" fillId="18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0" fontId="10" fillId="0" borderId="33" xfId="0" applyFont="1" applyBorder="1" applyAlignment="1" quotePrefix="1">
      <alignment horizontal="left" vertical="top"/>
    </xf>
    <xf numFmtId="0" fontId="10" fillId="0" borderId="30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6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76" xfId="0" applyFont="1" applyBorder="1" applyAlignment="1" quotePrefix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5" fillId="0" borderId="33" xfId="0" applyFont="1" applyBorder="1" applyAlignment="1" quotePrefix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" fillId="0" borderId="76" xfId="0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 applyProtection="1" quotePrefix="1">
      <alignment horizontal="left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0</xdr:rowOff>
    </xdr:from>
    <xdr:to>
      <xdr:col>1</xdr:col>
      <xdr:colOff>190500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7811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14</xdr:row>
      <xdr:rowOff>0</xdr:rowOff>
    </xdr:from>
    <xdr:to>
      <xdr:col>1</xdr:col>
      <xdr:colOff>190500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23825" y="22669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3.00390625" style="1" customWidth="1"/>
    <col min="3" max="3" width="17.7109375" style="1" customWidth="1"/>
    <col min="4" max="4" width="18.421875" style="1" customWidth="1"/>
    <col min="5" max="5" width="17.7109375" style="1" customWidth="1"/>
    <col min="6" max="6" width="15.00390625" style="0" customWidth="1"/>
    <col min="7" max="7" width="16.421875" style="0" customWidth="1"/>
  </cols>
  <sheetData>
    <row r="1" spans="1:6" ht="12.75">
      <c r="A1" s="464" t="s">
        <v>405</v>
      </c>
      <c r="B1" s="465"/>
      <c r="C1" s="2" t="s">
        <v>103</v>
      </c>
      <c r="D1" s="158"/>
      <c r="E1" s="159"/>
      <c r="F1" s="160"/>
    </row>
    <row r="2" spans="1:6" ht="15.75">
      <c r="A2" s="466"/>
      <c r="B2" s="10"/>
      <c r="C2" s="154" t="s">
        <v>355</v>
      </c>
      <c r="D2" s="426"/>
      <c r="E2" s="157"/>
      <c r="F2" s="161"/>
    </row>
    <row r="3" spans="1:6" ht="12.75">
      <c r="A3" s="466"/>
      <c r="B3" s="10"/>
      <c r="C3" s="162" t="s">
        <v>279</v>
      </c>
      <c r="D3" s="163"/>
      <c r="E3" s="164"/>
      <c r="F3" s="165"/>
    </row>
    <row r="4" spans="1:6" ht="12.75">
      <c r="A4" s="467" t="s">
        <v>104</v>
      </c>
      <c r="B4" s="12"/>
      <c r="C4" s="155" t="s">
        <v>356</v>
      </c>
      <c r="D4" s="166"/>
      <c r="E4" s="166"/>
      <c r="F4" s="167"/>
    </row>
    <row r="5" spans="1:6" ht="12.75">
      <c r="A5" s="274"/>
      <c r="B5" s="23"/>
      <c r="C5" s="5" t="s">
        <v>105</v>
      </c>
      <c r="D5" s="168"/>
      <c r="E5" s="168"/>
      <c r="F5" s="165"/>
    </row>
    <row r="6" spans="1:6" ht="12.75">
      <c r="A6" s="231"/>
      <c r="B6" s="18"/>
      <c r="C6" s="723">
        <v>40178</v>
      </c>
      <c r="D6" s="169"/>
      <c r="E6" s="169"/>
      <c r="F6" s="167"/>
    </row>
    <row r="7" spans="1:6" ht="12.75">
      <c r="A7" s="6"/>
      <c r="B7" s="5" t="s">
        <v>106</v>
      </c>
      <c r="C7" s="4"/>
      <c r="D7" s="4"/>
      <c r="E7" s="4"/>
      <c r="F7" s="32"/>
    </row>
    <row r="8" spans="1:6" ht="12.75">
      <c r="A8" s="274" t="s">
        <v>107</v>
      </c>
      <c r="B8" s="4"/>
      <c r="C8" s="4"/>
      <c r="D8" s="4"/>
      <c r="E8" s="4"/>
      <c r="F8" s="32"/>
    </row>
    <row r="9" spans="1:6" ht="12.75">
      <c r="A9" s="274" t="s">
        <v>108</v>
      </c>
      <c r="B9" s="4"/>
      <c r="C9" s="4"/>
      <c r="D9" s="4"/>
      <c r="E9" s="4"/>
      <c r="F9" s="32"/>
    </row>
    <row r="10" spans="1:6" ht="9" customHeight="1">
      <c r="A10" s="6"/>
      <c r="B10" s="4"/>
      <c r="C10" s="4"/>
      <c r="D10" s="271"/>
      <c r="E10" s="269"/>
      <c r="F10" s="270"/>
    </row>
    <row r="11" spans="1:6" ht="13.5" customHeight="1">
      <c r="A11" s="6"/>
      <c r="B11" s="13"/>
      <c r="C11"/>
      <c r="D11" s="13"/>
      <c r="E11" s="13"/>
      <c r="F11" s="429"/>
    </row>
    <row r="12" spans="1:6" ht="13.5" customHeight="1">
      <c r="A12" s="6" t="s">
        <v>109</v>
      </c>
      <c r="B12" s="4"/>
      <c r="C12"/>
      <c r="D12" s="4" t="s">
        <v>110</v>
      </c>
      <c r="F12" s="429"/>
    </row>
    <row r="13" spans="1:6" ht="13.5" customHeight="1">
      <c r="A13" s="6"/>
      <c r="B13" s="4"/>
      <c r="C13" s="4"/>
      <c r="D13" s="394"/>
      <c r="E13" s="394"/>
      <c r="F13" s="429"/>
    </row>
    <row r="14" spans="1:6" ht="11.25" customHeight="1">
      <c r="A14" s="6"/>
      <c r="B14" s="13"/>
      <c r="D14" s="13"/>
      <c r="E14" s="432"/>
      <c r="F14" s="430"/>
    </row>
    <row r="15" spans="1:6" ht="13.5" customHeight="1">
      <c r="A15" s="6" t="s">
        <v>112</v>
      </c>
      <c r="B15" s="4"/>
      <c r="D15" s="4" t="s">
        <v>110</v>
      </c>
      <c r="E15" s="394"/>
      <c r="F15" s="431"/>
    </row>
    <row r="16" spans="1:6" ht="9" customHeight="1" thickBot="1">
      <c r="A16" s="6"/>
      <c r="B16" s="4"/>
      <c r="C16" s="4"/>
      <c r="D16" s="394"/>
      <c r="E16" s="394"/>
      <c r="F16" s="421"/>
    </row>
    <row r="17" spans="1:6" ht="15.75" customHeight="1" thickBot="1">
      <c r="A17" s="437" t="s">
        <v>113</v>
      </c>
      <c r="B17" s="438"/>
      <c r="C17" s="438"/>
      <c r="D17" s="438"/>
      <c r="E17" s="438"/>
      <c r="F17" s="439"/>
    </row>
    <row r="18" spans="1:6" ht="12" customHeight="1">
      <c r="A18" s="464"/>
      <c r="B18" s="465"/>
      <c r="C18" s="433"/>
      <c r="D18" s="434" t="s">
        <v>114</v>
      </c>
      <c r="E18" s="435"/>
      <c r="F18" s="436"/>
    </row>
    <row r="19" spans="1:6" ht="12" customHeight="1">
      <c r="A19" s="466" t="s">
        <v>115</v>
      </c>
      <c r="B19" s="16"/>
      <c r="C19" s="92" t="s">
        <v>116</v>
      </c>
      <c r="D19" s="92" t="s">
        <v>117</v>
      </c>
      <c r="E19" s="92" t="s">
        <v>118</v>
      </c>
      <c r="F19" s="93" t="s">
        <v>119</v>
      </c>
    </row>
    <row r="20" spans="1:6" ht="12" customHeight="1">
      <c r="A20" s="468"/>
      <c r="B20" s="18"/>
      <c r="C20" s="94" t="s">
        <v>120</v>
      </c>
      <c r="D20" s="94" t="s">
        <v>121</v>
      </c>
      <c r="E20" s="95" t="s">
        <v>122</v>
      </c>
      <c r="F20" s="96" t="s">
        <v>123</v>
      </c>
    </row>
    <row r="21" spans="1:7" ht="13.5" customHeight="1">
      <c r="A21" s="147" t="s">
        <v>124</v>
      </c>
      <c r="B21" s="13"/>
      <c r="C21" s="221">
        <v>42382938</v>
      </c>
      <c r="D21" s="221">
        <v>41918472</v>
      </c>
      <c r="E21" s="221">
        <v>45360463</v>
      </c>
      <c r="F21" s="226">
        <f>+D21-G21</f>
        <v>4165613</v>
      </c>
      <c r="G21" s="221">
        <v>37752859</v>
      </c>
    </row>
    <row r="22" spans="1:7" ht="13.5" customHeight="1">
      <c r="A22" s="147" t="s">
        <v>125</v>
      </c>
      <c r="B22" s="13"/>
      <c r="C22" s="222"/>
      <c r="D22" s="221"/>
      <c r="E22" s="221"/>
      <c r="F22" s="226"/>
      <c r="G22" s="221"/>
    </row>
    <row r="23" spans="1:7" ht="13.5" customHeight="1">
      <c r="A23" s="147" t="s">
        <v>126</v>
      </c>
      <c r="B23" s="13"/>
      <c r="C23" s="222">
        <v>25622700</v>
      </c>
      <c r="D23" s="221">
        <v>24305009</v>
      </c>
      <c r="E23" s="221">
        <v>26721144</v>
      </c>
      <c r="F23" s="226">
        <f>+D23-G23</f>
        <v>2306673</v>
      </c>
      <c r="G23" s="221">
        <v>21998336</v>
      </c>
    </row>
    <row r="24" spans="1:7" ht="13.5" customHeight="1">
      <c r="A24" s="147" t="s">
        <v>127</v>
      </c>
      <c r="B24" s="13"/>
      <c r="C24" s="222"/>
      <c r="D24" s="221"/>
      <c r="E24" s="221"/>
      <c r="F24" s="226"/>
      <c r="G24" s="221"/>
    </row>
    <row r="25" spans="1:7" ht="13.5" customHeight="1">
      <c r="A25" s="147" t="s">
        <v>128</v>
      </c>
      <c r="B25" s="13"/>
      <c r="C25" s="222">
        <v>2261404</v>
      </c>
      <c r="D25" s="221">
        <v>2700359</v>
      </c>
      <c r="E25" s="221">
        <v>2440965</v>
      </c>
      <c r="F25" s="226">
        <f aca="true" t="shared" si="0" ref="F25:F36">+D25-G25</f>
        <v>331759</v>
      </c>
      <c r="G25" s="221">
        <v>2368600</v>
      </c>
    </row>
    <row r="26" spans="1:7" ht="13.5" customHeight="1">
      <c r="A26" s="147" t="s">
        <v>129</v>
      </c>
      <c r="B26" s="13"/>
      <c r="C26" s="222">
        <v>4005621</v>
      </c>
      <c r="D26" s="221">
        <v>4071718</v>
      </c>
      <c r="E26" s="221">
        <v>3652493</v>
      </c>
      <c r="F26" s="226">
        <f t="shared" si="0"/>
        <v>143572</v>
      </c>
      <c r="G26" s="221">
        <v>3928146</v>
      </c>
    </row>
    <row r="27" spans="1:7" ht="13.5" customHeight="1">
      <c r="A27" s="147" t="s">
        <v>130</v>
      </c>
      <c r="B27" s="13"/>
      <c r="C27" s="222">
        <v>1155264</v>
      </c>
      <c r="D27" s="221">
        <v>1173920</v>
      </c>
      <c r="E27" s="221">
        <v>1163597</v>
      </c>
      <c r="F27" s="226">
        <f t="shared" si="0"/>
        <v>120215</v>
      </c>
      <c r="G27" s="221">
        <v>1053705</v>
      </c>
    </row>
    <row r="28" spans="1:7" ht="13.5" customHeight="1">
      <c r="A28" s="147" t="s">
        <v>131</v>
      </c>
      <c r="B28" s="13"/>
      <c r="C28" s="222">
        <v>237673</v>
      </c>
      <c r="D28" s="221">
        <v>154670</v>
      </c>
      <c r="E28" s="221">
        <v>294758</v>
      </c>
      <c r="F28" s="226">
        <f t="shared" si="0"/>
        <v>14704</v>
      </c>
      <c r="G28" s="221">
        <v>139966</v>
      </c>
    </row>
    <row r="29" spans="1:7" ht="13.5" customHeight="1">
      <c r="A29" s="147" t="s">
        <v>132</v>
      </c>
      <c r="B29" s="13"/>
      <c r="C29" s="222">
        <v>19903</v>
      </c>
      <c r="D29" s="221">
        <v>26239</v>
      </c>
      <c r="E29" s="221">
        <v>48660</v>
      </c>
      <c r="F29" s="226">
        <f t="shared" si="0"/>
        <v>-23</v>
      </c>
      <c r="G29" s="221">
        <v>26262</v>
      </c>
    </row>
    <row r="30" spans="1:7" ht="13.5" customHeight="1">
      <c r="A30" s="147" t="s">
        <v>133</v>
      </c>
      <c r="B30" s="13"/>
      <c r="C30" s="222">
        <v>2112318</v>
      </c>
      <c r="D30" s="221">
        <v>2016366</v>
      </c>
      <c r="E30" s="221">
        <v>2275540</v>
      </c>
      <c r="F30" s="226">
        <f t="shared" si="0"/>
        <v>204019</v>
      </c>
      <c r="G30" s="221">
        <v>1812347</v>
      </c>
    </row>
    <row r="31" spans="1:7" ht="13.5" customHeight="1">
      <c r="A31" s="147" t="s">
        <v>134</v>
      </c>
      <c r="B31" s="13"/>
      <c r="C31" s="279">
        <f>SUM(C22:C30)</f>
        <v>35414883</v>
      </c>
      <c r="D31" s="279">
        <f>SUM(D22:D30)</f>
        <v>34448281</v>
      </c>
      <c r="E31" s="280">
        <f>SUM(E22:E30)</f>
        <v>36597157</v>
      </c>
      <c r="F31" s="281">
        <f t="shared" si="0"/>
        <v>3120919</v>
      </c>
      <c r="G31" s="279">
        <v>31327362</v>
      </c>
    </row>
    <row r="32" spans="1:7" ht="13.5" customHeight="1">
      <c r="A32" s="147" t="s">
        <v>135</v>
      </c>
      <c r="B32" s="13"/>
      <c r="C32" s="222">
        <v>3881043</v>
      </c>
      <c r="D32" s="222">
        <v>4325554</v>
      </c>
      <c r="E32" s="223">
        <v>4423880</v>
      </c>
      <c r="F32" s="226">
        <f t="shared" si="0"/>
        <v>366717</v>
      </c>
      <c r="G32" s="222">
        <v>3958837</v>
      </c>
    </row>
    <row r="33" spans="1:7" ht="13.5" customHeight="1">
      <c r="A33" s="147" t="s">
        <v>136</v>
      </c>
      <c r="B33" s="13"/>
      <c r="C33" s="222"/>
      <c r="D33" s="222"/>
      <c r="E33" s="223"/>
      <c r="F33" s="226">
        <f t="shared" si="0"/>
        <v>0</v>
      </c>
      <c r="G33" s="222"/>
    </row>
    <row r="34" spans="1:7" ht="13.5" customHeight="1">
      <c r="A34" s="147" t="s">
        <v>138</v>
      </c>
      <c r="B34" s="13"/>
      <c r="C34" s="222">
        <v>44038</v>
      </c>
      <c r="D34" s="222">
        <v>44969</v>
      </c>
      <c r="E34" s="223">
        <v>44910</v>
      </c>
      <c r="F34" s="226">
        <f t="shared" si="0"/>
        <v>3790</v>
      </c>
      <c r="G34" s="222">
        <v>41179</v>
      </c>
    </row>
    <row r="35" spans="1:7" ht="13.5" customHeight="1">
      <c r="A35" s="147" t="s">
        <v>139</v>
      </c>
      <c r="B35" s="13"/>
      <c r="C35" s="222">
        <v>2510302</v>
      </c>
      <c r="D35" s="222">
        <v>2787124</v>
      </c>
      <c r="E35" s="223">
        <v>2901234</v>
      </c>
      <c r="F35" s="226">
        <f t="shared" si="0"/>
        <v>237072</v>
      </c>
      <c r="G35" s="222">
        <v>2550052</v>
      </c>
    </row>
    <row r="36" spans="1:7" ht="13.5" customHeight="1">
      <c r="A36" s="147" t="s">
        <v>140</v>
      </c>
      <c r="B36" s="13"/>
      <c r="C36" s="222"/>
      <c r="D36" s="222"/>
      <c r="E36" s="223"/>
      <c r="F36" s="226">
        <f t="shared" si="0"/>
        <v>0</v>
      </c>
      <c r="G36" s="222"/>
    </row>
    <row r="37" spans="1:7" ht="13.5" customHeight="1">
      <c r="A37" s="147" t="s">
        <v>141</v>
      </c>
      <c r="B37" s="13"/>
      <c r="C37" s="222">
        <v>128202</v>
      </c>
      <c r="D37" s="222">
        <v>150432</v>
      </c>
      <c r="E37" s="223">
        <v>303452</v>
      </c>
      <c r="F37" s="226">
        <f>+D37-G37</f>
        <v>15064</v>
      </c>
      <c r="G37" s="222">
        <v>135368</v>
      </c>
    </row>
    <row r="38" spans="1:7" ht="13.5" customHeight="1">
      <c r="A38" s="147" t="s">
        <v>142</v>
      </c>
      <c r="B38" s="13"/>
      <c r="C38" s="222">
        <v>1148</v>
      </c>
      <c r="D38" s="222">
        <v>2600</v>
      </c>
      <c r="E38" s="223"/>
      <c r="F38" s="226">
        <f>+D38-G38</f>
        <v>1500</v>
      </c>
      <c r="G38" s="222">
        <v>1100</v>
      </c>
    </row>
    <row r="39" spans="1:7" ht="13.5" customHeight="1">
      <c r="A39" s="147" t="s">
        <v>143</v>
      </c>
      <c r="B39" s="13"/>
      <c r="C39" s="280">
        <f>SUM(C31:C38)</f>
        <v>41979616</v>
      </c>
      <c r="D39" s="279">
        <f>ROUND(SUM(D31:D38),0)</f>
        <v>41758960</v>
      </c>
      <c r="E39" s="280">
        <f>SUM(E31:E38)</f>
        <v>44270633</v>
      </c>
      <c r="F39" s="281">
        <f>SUM(F31:F38)</f>
        <v>3745062</v>
      </c>
      <c r="G39" s="279">
        <v>38013898</v>
      </c>
    </row>
    <row r="40" spans="1:7" ht="13.5" customHeight="1">
      <c r="A40" s="147" t="s">
        <v>144</v>
      </c>
      <c r="B40" s="13"/>
      <c r="C40" s="279">
        <f>C21-C39</f>
        <v>403322</v>
      </c>
      <c r="D40" s="279">
        <f>ROUND(($D$21-$D$39),0)</f>
        <v>159512</v>
      </c>
      <c r="E40" s="279">
        <f>E21-E39</f>
        <v>1089830</v>
      </c>
      <c r="F40" s="281">
        <f>F21-F39</f>
        <v>420551</v>
      </c>
      <c r="G40" s="279">
        <v>-261039</v>
      </c>
    </row>
    <row r="41" spans="1:7" ht="13.5" customHeight="1">
      <c r="A41" s="239" t="s">
        <v>145</v>
      </c>
      <c r="B41" s="13"/>
      <c r="C41" s="222">
        <v>318542</v>
      </c>
      <c r="D41" s="222">
        <v>303490</v>
      </c>
      <c r="E41" s="223">
        <v>305160</v>
      </c>
      <c r="F41" s="226">
        <f>+D41-G41</f>
        <v>25787</v>
      </c>
      <c r="G41" s="222">
        <v>277703</v>
      </c>
    </row>
    <row r="42" spans="1:7" ht="13.5" customHeight="1">
      <c r="A42" s="147" t="s">
        <v>146</v>
      </c>
      <c r="B42" s="13"/>
      <c r="C42" s="222"/>
      <c r="D42" s="222"/>
      <c r="E42" s="223"/>
      <c r="F42" s="226"/>
      <c r="G42" s="222"/>
    </row>
    <row r="43" spans="1:7" ht="13.5" customHeight="1">
      <c r="A43" s="147" t="s">
        <v>23</v>
      </c>
      <c r="B43" s="13"/>
      <c r="C43" s="222"/>
      <c r="D43" s="222"/>
      <c r="E43" s="223"/>
      <c r="F43" s="226"/>
      <c r="G43" s="222"/>
    </row>
    <row r="44" spans="1:7" ht="13.5" customHeight="1">
      <c r="A44" s="147" t="s">
        <v>24</v>
      </c>
      <c r="B44" s="25"/>
      <c r="C44" s="222">
        <v>-10722</v>
      </c>
      <c r="D44" s="222">
        <v>50505</v>
      </c>
      <c r="E44" s="223">
        <v>2400</v>
      </c>
      <c r="F44" s="226">
        <f>+D44-G44</f>
        <v>25574</v>
      </c>
      <c r="G44" s="222">
        <v>24931</v>
      </c>
    </row>
    <row r="45" spans="1:7" ht="13.5" customHeight="1">
      <c r="A45" s="147" t="s">
        <v>25</v>
      </c>
      <c r="B45" s="25"/>
      <c r="C45" s="222"/>
      <c r="D45" s="222"/>
      <c r="E45" s="223"/>
      <c r="F45" s="226"/>
      <c r="G45" s="222"/>
    </row>
    <row r="46" spans="1:7" ht="13.5" customHeight="1">
      <c r="A46" s="147" t="s">
        <v>26</v>
      </c>
      <c r="B46" s="25"/>
      <c r="C46" s="222">
        <v>144718</v>
      </c>
      <c r="D46" s="222">
        <v>197316</v>
      </c>
      <c r="E46" s="223">
        <v>99000</v>
      </c>
      <c r="F46" s="226">
        <f>+D46-G46</f>
        <v>0</v>
      </c>
      <c r="G46" s="222">
        <v>197316</v>
      </c>
    </row>
    <row r="47" spans="1:7" ht="13.5" customHeight="1">
      <c r="A47" s="147" t="s">
        <v>27</v>
      </c>
      <c r="B47" s="25"/>
      <c r="C47" s="222"/>
      <c r="D47" s="222"/>
      <c r="E47" s="223"/>
      <c r="F47" s="226"/>
      <c r="G47" s="222"/>
    </row>
    <row r="48" spans="1:7" ht="13.5" customHeight="1">
      <c r="A48" s="147" t="s">
        <v>28</v>
      </c>
      <c r="B48" s="25"/>
      <c r="C48" s="282">
        <f>SUM(C40:C47)</f>
        <v>855860</v>
      </c>
      <c r="D48" s="282">
        <f>ROUND(SUM(D40:D47),0)</f>
        <v>710823</v>
      </c>
      <c r="E48" s="283">
        <f>SUM(E40:E47)</f>
        <v>1496390</v>
      </c>
      <c r="F48" s="284">
        <f>SUM(F40:F47)</f>
        <v>471912</v>
      </c>
      <c r="G48" s="282">
        <v>238911</v>
      </c>
    </row>
    <row r="49" spans="1:7" ht="13.5" customHeight="1">
      <c r="A49" s="140"/>
      <c r="B49" s="31"/>
      <c r="C49" s="31"/>
      <c r="D49" s="31"/>
      <c r="E49" s="31"/>
      <c r="F49" s="476"/>
      <c r="G49" s="31"/>
    </row>
    <row r="50" spans="1:7" ht="14.25" customHeight="1" thickBot="1">
      <c r="A50" s="473" t="s">
        <v>147</v>
      </c>
      <c r="B50" s="474"/>
      <c r="C50" s="474"/>
      <c r="D50" s="474"/>
      <c r="E50" s="474"/>
      <c r="F50" s="475"/>
      <c r="G50" s="474"/>
    </row>
    <row r="51" spans="1:6" ht="12" customHeight="1" thickTop="1">
      <c r="A51" s="471"/>
      <c r="B51" s="11" t="s">
        <v>114</v>
      </c>
      <c r="C51" s="12"/>
      <c r="D51" s="19"/>
      <c r="E51" s="369" t="s">
        <v>114</v>
      </c>
      <c r="F51" s="472"/>
    </row>
    <row r="52" spans="1:6" ht="12" customHeight="1">
      <c r="A52" s="469" t="s">
        <v>115</v>
      </c>
      <c r="B52" s="20" t="s">
        <v>116</v>
      </c>
      <c r="C52" s="20" t="s">
        <v>117</v>
      </c>
      <c r="D52" s="19" t="s">
        <v>115</v>
      </c>
      <c r="E52" s="24" t="s">
        <v>116</v>
      </c>
      <c r="F52" s="26" t="s">
        <v>117</v>
      </c>
    </row>
    <row r="53" spans="1:6" ht="12" customHeight="1">
      <c r="A53" s="470"/>
      <c r="B53" s="21" t="s">
        <v>120</v>
      </c>
      <c r="C53" s="21" t="s">
        <v>121</v>
      </c>
      <c r="D53" s="22"/>
      <c r="E53" s="21" t="s">
        <v>120</v>
      </c>
      <c r="F53" s="27" t="s">
        <v>121</v>
      </c>
    </row>
    <row r="54" spans="1:6" ht="14.25" customHeight="1">
      <c r="A54" s="147" t="s">
        <v>148</v>
      </c>
      <c r="B54" s="222">
        <v>547</v>
      </c>
      <c r="C54" s="224">
        <v>380</v>
      </c>
      <c r="D54" s="170" t="s">
        <v>149</v>
      </c>
      <c r="E54" s="222"/>
      <c r="F54" s="226"/>
    </row>
    <row r="55" spans="1:7" ht="24" customHeight="1">
      <c r="A55" s="147" t="s">
        <v>150</v>
      </c>
      <c r="B55" s="222">
        <v>97</v>
      </c>
      <c r="C55" s="224">
        <v>61</v>
      </c>
      <c r="D55" s="171" t="s">
        <v>151</v>
      </c>
      <c r="E55" s="222">
        <v>2393</v>
      </c>
      <c r="F55" s="226">
        <v>2394</v>
      </c>
      <c r="G55" s="724"/>
    </row>
    <row r="56" spans="1:7" ht="24.75" customHeight="1">
      <c r="A56" s="147" t="s">
        <v>152</v>
      </c>
      <c r="B56" s="222">
        <v>34345</v>
      </c>
      <c r="C56" s="224">
        <v>34687</v>
      </c>
      <c r="D56" s="171" t="s">
        <v>153</v>
      </c>
      <c r="E56" s="222">
        <v>498</v>
      </c>
      <c r="F56" s="226">
        <v>506</v>
      </c>
      <c r="G56" s="724"/>
    </row>
    <row r="57" spans="1:6" ht="24" customHeight="1">
      <c r="A57" s="140" t="s">
        <v>154</v>
      </c>
      <c r="B57" s="227">
        <v>5159</v>
      </c>
      <c r="C57" s="225">
        <v>5552</v>
      </c>
      <c r="D57" s="172" t="s">
        <v>155</v>
      </c>
      <c r="E57" s="598">
        <f>SUM(E54:E56)</f>
        <v>2891</v>
      </c>
      <c r="F57" s="599">
        <f>SUM(F54:F56)</f>
        <v>2900</v>
      </c>
    </row>
    <row r="58" spans="1:6" ht="1.5" customHeight="1" thickBot="1">
      <c r="A58" s="7"/>
      <c r="B58" s="8"/>
      <c r="C58" s="8"/>
      <c r="D58" s="8"/>
      <c r="E58" s="8"/>
      <c r="F58" s="9"/>
    </row>
    <row r="59" spans="1:6" ht="12.75">
      <c r="A59" s="1" t="s">
        <v>137</v>
      </c>
      <c r="F59" s="608" t="s">
        <v>98</v>
      </c>
    </row>
    <row r="61" spans="1:2" ht="12.75">
      <c r="A61" s="1" t="s">
        <v>401</v>
      </c>
      <c r="B61" s="720">
        <v>855860</v>
      </c>
    </row>
    <row r="62" spans="1:2" ht="12.75">
      <c r="A62" s="1" t="s">
        <v>402</v>
      </c>
      <c r="B62" s="720">
        <v>2510302</v>
      </c>
    </row>
    <row r="63" spans="1:2" ht="12.75">
      <c r="A63" s="1" t="s">
        <v>370</v>
      </c>
      <c r="B63" s="726">
        <f>+C48</f>
        <v>855860</v>
      </c>
    </row>
    <row r="64" spans="1:2" ht="12.75">
      <c r="A64" s="1" t="s">
        <v>371</v>
      </c>
      <c r="B64" s="726">
        <f>+C35</f>
        <v>2510302</v>
      </c>
    </row>
    <row r="65" spans="1:2" ht="12.75">
      <c r="A65" s="1" t="s">
        <v>372</v>
      </c>
      <c r="B65" s="725">
        <v>677877361</v>
      </c>
    </row>
    <row r="66" spans="1:2" ht="12.75">
      <c r="A66" s="1" t="s">
        <v>373</v>
      </c>
      <c r="B66" s="725">
        <v>711875680</v>
      </c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D6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1.28125" style="1" customWidth="1"/>
    <col min="2" max="2" width="15.421875" style="1" customWidth="1"/>
    <col min="3" max="3" width="43.57421875" style="1" customWidth="1"/>
    <col min="4" max="4" width="15.421875" style="1" customWidth="1"/>
  </cols>
  <sheetData>
    <row r="1" spans="1:4" ht="12.75">
      <c r="A1" s="128"/>
      <c r="B1" s="129"/>
      <c r="C1" s="130" t="s">
        <v>103</v>
      </c>
      <c r="D1" s="131"/>
    </row>
    <row r="2" spans="1:4" ht="12.75">
      <c r="A2" s="132"/>
      <c r="B2" s="133"/>
      <c r="C2" s="218" t="str">
        <f>'Page 1'!C2</f>
        <v>  Kentucky 20 McCracken</v>
      </c>
      <c r="D2" s="134"/>
    </row>
    <row r="3" spans="1:4" ht="20.25" customHeight="1">
      <c r="A3" s="135" t="s">
        <v>104</v>
      </c>
      <c r="B3" s="136"/>
      <c r="C3" s="137" t="s">
        <v>367</v>
      </c>
      <c r="D3" s="616">
        <f>'Page 1'!C6</f>
        <v>40178</v>
      </c>
    </row>
    <row r="4" spans="1:4" ht="24.75" customHeight="1">
      <c r="A4" s="212" t="s">
        <v>158</v>
      </c>
      <c r="B4" s="144"/>
      <c r="C4" s="144"/>
      <c r="D4" s="145"/>
    </row>
    <row r="5" spans="1:4" ht="18.75" customHeight="1">
      <c r="A5" s="138" t="s">
        <v>159</v>
      </c>
      <c r="B5" s="213"/>
      <c r="C5" s="214" t="s">
        <v>160</v>
      </c>
      <c r="D5" s="217"/>
    </row>
    <row r="6" spans="1:4" ht="13.5" customHeight="1">
      <c r="A6" s="139" t="s">
        <v>161</v>
      </c>
      <c r="B6" s="254">
        <v>121723987</v>
      </c>
      <c r="C6" s="215" t="s">
        <v>49</v>
      </c>
      <c r="D6" s="256">
        <v>175720</v>
      </c>
    </row>
    <row r="7" spans="1:4" ht="13.5" customHeight="1">
      <c r="A7" s="139" t="s">
        <v>162</v>
      </c>
      <c r="B7" s="254">
        <v>4861917</v>
      </c>
      <c r="C7" s="215" t="s">
        <v>50</v>
      </c>
      <c r="D7" s="256">
        <v>36370637</v>
      </c>
    </row>
    <row r="8" spans="1:4" ht="13.5" customHeight="1">
      <c r="A8" s="138" t="s">
        <v>163</v>
      </c>
      <c r="B8" s="285">
        <f>+B6+B7</f>
        <v>126585904</v>
      </c>
      <c r="C8" s="215" t="s">
        <v>51</v>
      </c>
      <c r="D8" s="256">
        <v>0</v>
      </c>
    </row>
    <row r="9" spans="1:4" ht="13.5" customHeight="1">
      <c r="A9" s="139" t="s">
        <v>164</v>
      </c>
      <c r="B9" s="254">
        <v>39314177</v>
      </c>
      <c r="C9" s="215" t="s">
        <v>52</v>
      </c>
      <c r="D9" s="256">
        <v>356828</v>
      </c>
    </row>
    <row r="10" spans="1:4" ht="13.5" customHeight="1">
      <c r="A10" s="138" t="s">
        <v>165</v>
      </c>
      <c r="B10" s="285">
        <f>ROUND((B8-B9),0)</f>
        <v>87271727</v>
      </c>
      <c r="C10" s="215" t="s">
        <v>53</v>
      </c>
      <c r="D10" s="256">
        <v>353995</v>
      </c>
    </row>
    <row r="11" spans="1:4" ht="13.5" customHeight="1">
      <c r="A11" s="139" t="s">
        <v>166</v>
      </c>
      <c r="B11" s="254">
        <v>60362</v>
      </c>
      <c r="C11" s="215" t="s">
        <v>54</v>
      </c>
      <c r="D11" s="256">
        <v>-861619</v>
      </c>
    </row>
    <row r="12" spans="1:4" ht="13.5" customHeight="1">
      <c r="A12" s="139" t="s">
        <v>29</v>
      </c>
      <c r="B12" s="254">
        <v>0</v>
      </c>
      <c r="C12" s="214" t="s">
        <v>64</v>
      </c>
      <c r="D12" s="286">
        <f>ROUND(SUM(D6:D11),0)</f>
        <v>36395561</v>
      </c>
    </row>
    <row r="13" spans="1:4" ht="13.5" customHeight="1">
      <c r="A13" s="139" t="s">
        <v>31</v>
      </c>
      <c r="B13" s="254">
        <v>658786</v>
      </c>
      <c r="C13" s="215" t="s">
        <v>357</v>
      </c>
      <c r="D13" s="256">
        <v>57080534</v>
      </c>
    </row>
    <row r="14" spans="1:4" ht="13.5" customHeight="1">
      <c r="A14" s="139" t="s">
        <v>32</v>
      </c>
      <c r="B14" s="254">
        <v>5000</v>
      </c>
      <c r="C14" s="215" t="s">
        <v>167</v>
      </c>
      <c r="D14" s="256">
        <v>-5146500</v>
      </c>
    </row>
    <row r="15" spans="1:4" ht="13.5" customHeight="1">
      <c r="A15" s="727" t="s">
        <v>377</v>
      </c>
      <c r="B15" s="254">
        <v>1509113</v>
      </c>
      <c r="C15" s="215" t="s">
        <v>55</v>
      </c>
      <c r="D15" s="256">
        <v>5188020</v>
      </c>
    </row>
    <row r="16" spans="1:4" ht="13.5" customHeight="1">
      <c r="A16" s="139" t="s">
        <v>30</v>
      </c>
      <c r="B16" s="254">
        <v>0</v>
      </c>
      <c r="C16" s="215" t="s">
        <v>167</v>
      </c>
      <c r="D16" s="256">
        <v>0</v>
      </c>
    </row>
    <row r="17" spans="1:4" ht="13.5" customHeight="1">
      <c r="A17" s="139" t="s">
        <v>33</v>
      </c>
      <c r="B17" s="254">
        <v>0</v>
      </c>
      <c r="C17" s="214" t="s">
        <v>65</v>
      </c>
      <c r="D17" s="286">
        <f>ROUND(SUM(D14+D13+D15+D16),0)</f>
        <v>57122054</v>
      </c>
    </row>
    <row r="18" spans="1:4" ht="13.5" customHeight="1">
      <c r="A18" s="139" t="s">
        <v>34</v>
      </c>
      <c r="B18" s="254">
        <v>205402</v>
      </c>
      <c r="C18" s="215" t="s">
        <v>56</v>
      </c>
      <c r="D18" s="256">
        <v>0</v>
      </c>
    </row>
    <row r="19" spans="1:4" ht="13.5" customHeight="1">
      <c r="A19" s="138" t="s">
        <v>35</v>
      </c>
      <c r="B19" s="285">
        <f>ROUND(SUM(B11:B18),0)</f>
        <v>2438663</v>
      </c>
      <c r="C19" s="215" t="s">
        <v>57</v>
      </c>
      <c r="D19" s="256">
        <v>1703741</v>
      </c>
    </row>
    <row r="20" spans="1:4" ht="13.5" customHeight="1">
      <c r="A20" s="139" t="s">
        <v>36</v>
      </c>
      <c r="B20" s="254">
        <v>489703</v>
      </c>
      <c r="C20" s="214" t="s">
        <v>66</v>
      </c>
      <c r="D20" s="600">
        <f>ROUND(SUM(D18+D19),0)</f>
        <v>1703741</v>
      </c>
    </row>
    <row r="21" spans="1:4" ht="13.5" customHeight="1">
      <c r="A21" s="139" t="s">
        <v>37</v>
      </c>
      <c r="B21" s="254">
        <v>50</v>
      </c>
      <c r="C21" s="215" t="s">
        <v>58</v>
      </c>
      <c r="D21" s="256">
        <v>3400000</v>
      </c>
    </row>
    <row r="22" spans="1:4" ht="13.5" customHeight="1">
      <c r="A22" s="139" t="s">
        <v>38</v>
      </c>
      <c r="B22" s="254">
        <v>0</v>
      </c>
      <c r="C22" s="215" t="s">
        <v>59</v>
      </c>
      <c r="D22" s="256">
        <v>5451425</v>
      </c>
    </row>
    <row r="23" spans="1:4" ht="13.5" customHeight="1">
      <c r="A23" s="139" t="s">
        <v>39</v>
      </c>
      <c r="B23" s="254">
        <v>0</v>
      </c>
      <c r="C23" s="215" t="s">
        <v>60</v>
      </c>
      <c r="D23" s="256">
        <v>1470287</v>
      </c>
    </row>
    <row r="24" spans="1:4" ht="13.5" customHeight="1">
      <c r="A24" s="139" t="s">
        <v>40</v>
      </c>
      <c r="B24" s="254">
        <v>0</v>
      </c>
      <c r="C24" s="215" t="s">
        <v>61</v>
      </c>
      <c r="D24" s="256">
        <v>852091</v>
      </c>
    </row>
    <row r="25" spans="1:4" ht="13.5" customHeight="1">
      <c r="A25" s="139" t="s">
        <v>41</v>
      </c>
      <c r="B25" s="254">
        <v>2779001</v>
      </c>
      <c r="C25" s="214" t="s">
        <v>67</v>
      </c>
      <c r="D25" s="600">
        <f>SUM(D21:D24)</f>
        <v>11173803</v>
      </c>
    </row>
    <row r="26" spans="1:4" ht="13.5" customHeight="1">
      <c r="A26" s="139" t="s">
        <v>42</v>
      </c>
      <c r="B26" s="254">
        <v>8761922</v>
      </c>
      <c r="C26" s="215" t="s">
        <v>62</v>
      </c>
      <c r="D26" s="256">
        <v>179067</v>
      </c>
    </row>
    <row r="27" spans="1:4" ht="13.5" customHeight="1">
      <c r="A27" s="139" t="s">
        <v>43</v>
      </c>
      <c r="B27" s="254">
        <v>1790813</v>
      </c>
      <c r="C27" s="216" t="s">
        <v>63</v>
      </c>
      <c r="D27" s="600">
        <f>ROUND((D12+D17+D20+D25+D26),0)</f>
        <v>106574226</v>
      </c>
    </row>
    <row r="28" spans="1:4" ht="13.5" customHeight="1">
      <c r="A28" s="139" t="s">
        <v>44</v>
      </c>
      <c r="B28" s="254">
        <v>494084</v>
      </c>
      <c r="C28" s="713" t="s">
        <v>358</v>
      </c>
      <c r="D28" s="694"/>
    </row>
    <row r="29" spans="1:4" ht="13.5" customHeight="1">
      <c r="A29" s="139" t="s">
        <v>45</v>
      </c>
      <c r="B29" s="254">
        <v>1806894</v>
      </c>
      <c r="C29" s="215" t="s">
        <v>359</v>
      </c>
      <c r="D29" s="696">
        <v>7573510</v>
      </c>
    </row>
    <row r="30" spans="1:4" ht="13.5" customHeight="1">
      <c r="A30" s="138" t="s">
        <v>47</v>
      </c>
      <c r="B30" s="285">
        <f>SUM(B20:B29)</f>
        <v>16122467</v>
      </c>
      <c r="C30" s="215" t="s">
        <v>360</v>
      </c>
      <c r="D30" s="696">
        <v>65479</v>
      </c>
    </row>
    <row r="31" spans="1:4" ht="13.5" customHeight="1">
      <c r="A31" s="139" t="s">
        <v>46</v>
      </c>
      <c r="B31" s="254">
        <v>741369</v>
      </c>
      <c r="C31" s="216" t="s">
        <v>361</v>
      </c>
      <c r="D31" s="697">
        <f>+D29+D30</f>
        <v>7638989</v>
      </c>
    </row>
    <row r="32" spans="1:4" ht="13.5" customHeight="1">
      <c r="A32" s="138" t="s">
        <v>48</v>
      </c>
      <c r="B32" s="285">
        <f>ROUND((B10+B19+B30+B31),0)</f>
        <v>106574226</v>
      </c>
      <c r="C32" s="695"/>
      <c r="D32" s="694"/>
    </row>
    <row r="33" spans="1:4" ht="13.5" customHeight="1">
      <c r="A33" s="140"/>
      <c r="B33" s="255"/>
      <c r="C33" s="141"/>
      <c r="D33" s="236"/>
    </row>
    <row r="34" spans="1:4" ht="13.5" customHeight="1">
      <c r="A34" s="143" t="s">
        <v>168</v>
      </c>
      <c r="B34" s="711"/>
      <c r="C34" s="144"/>
      <c r="D34" s="145"/>
    </row>
    <row r="35" spans="1:4" ht="13.5" customHeight="1">
      <c r="A35" s="146"/>
      <c r="B35" s="141"/>
      <c r="C35" s="478"/>
      <c r="D35" s="613"/>
    </row>
    <row r="36" spans="1:4" ht="13.5" customHeight="1">
      <c r="A36" s="698" t="s">
        <v>362</v>
      </c>
      <c r="B36" s="170"/>
      <c r="C36" s="170"/>
      <c r="D36" s="614"/>
    </row>
    <row r="37" spans="1:4" ht="13.5" customHeight="1">
      <c r="A37" s="702" t="s">
        <v>390</v>
      </c>
      <c r="B37" s="701"/>
      <c r="C37" s="703"/>
      <c r="D37" s="712"/>
    </row>
    <row r="38" spans="1:4" ht="13.5" customHeight="1">
      <c r="A38" s="147" t="s">
        <v>363</v>
      </c>
      <c r="B38" s="704"/>
      <c r="C38" s="706"/>
      <c r="D38" s="624"/>
    </row>
    <row r="39" spans="1:4" ht="13.5" customHeight="1">
      <c r="A39" s="699"/>
      <c r="B39" s="704"/>
      <c r="C39" s="707"/>
      <c r="D39" s="624"/>
    </row>
    <row r="40" spans="1:4" ht="13.5" customHeight="1">
      <c r="A40" s="699"/>
      <c r="B40" s="705"/>
      <c r="C40" s="150"/>
      <c r="D40" s="151"/>
    </row>
    <row r="41" spans="1:4" ht="13.5" customHeight="1">
      <c r="A41" s="699"/>
      <c r="B41" s="705"/>
      <c r="C41" s="150"/>
      <c r="D41" s="151"/>
    </row>
    <row r="42" spans="1:4" ht="13.5" customHeight="1">
      <c r="A42" s="147"/>
      <c r="B42" s="714"/>
      <c r="C42" s="150"/>
      <c r="D42" s="151"/>
    </row>
    <row r="43" spans="1:4" ht="13.5" customHeight="1">
      <c r="A43" s="715"/>
      <c r="B43" s="709"/>
      <c r="C43" s="141"/>
      <c r="D43" s="142"/>
    </row>
    <row r="44" spans="1:4" ht="12.75">
      <c r="A44" s="708" t="s">
        <v>169</v>
      </c>
      <c r="B44" s="149"/>
      <c r="C44" s="170"/>
      <c r="D44" s="700"/>
    </row>
    <row r="45" spans="1:4" ht="12.75">
      <c r="A45" s="728"/>
      <c r="B45" s="731"/>
      <c r="C45" s="731"/>
      <c r="D45" s="732"/>
    </row>
    <row r="46" spans="1:4" ht="12.75">
      <c r="A46" s="699" t="s">
        <v>395</v>
      </c>
      <c r="B46" s="731"/>
      <c r="C46" s="731"/>
      <c r="D46" s="732"/>
    </row>
    <row r="47" spans="1:4" ht="12.75">
      <c r="A47" s="699" t="s">
        <v>393</v>
      </c>
      <c r="B47" s="729"/>
      <c r="C47" s="729"/>
      <c r="D47" s="730"/>
    </row>
    <row r="48" spans="1:4" ht="12.75">
      <c r="A48" s="247"/>
      <c r="B48" s="248"/>
      <c r="C48" s="248"/>
      <c r="D48" s="249"/>
    </row>
    <row r="49" spans="1:4" ht="12.75">
      <c r="A49" s="247" t="s">
        <v>399</v>
      </c>
      <c r="B49" s="248"/>
      <c r="C49" s="248"/>
      <c r="D49" s="249"/>
    </row>
    <row r="50" spans="1:4" ht="12.75">
      <c r="A50" s="247"/>
      <c r="B50" s="248"/>
      <c r="C50" s="248"/>
      <c r="D50" s="249"/>
    </row>
    <row r="51" spans="1:4" ht="12.75">
      <c r="A51" s="247"/>
      <c r="B51" s="248"/>
      <c r="C51" s="248"/>
      <c r="D51" s="249"/>
    </row>
    <row r="52" spans="1:4" ht="12.75">
      <c r="A52" s="247"/>
      <c r="B52" s="248"/>
      <c r="C52" s="248"/>
      <c r="D52" s="249"/>
    </row>
    <row r="53" spans="1:4" ht="12.75">
      <c r="A53" s="247"/>
      <c r="B53" s="248"/>
      <c r="C53" s="248"/>
      <c r="D53" s="249"/>
    </row>
    <row r="54" spans="1:4" ht="12.75">
      <c r="A54" s="247"/>
      <c r="B54" s="248"/>
      <c r="C54" s="248"/>
      <c r="D54" s="249"/>
    </row>
    <row r="55" spans="1:4" ht="12.75">
      <c r="A55" s="247"/>
      <c r="B55" s="248"/>
      <c r="C55" s="248"/>
      <c r="D55" s="249"/>
    </row>
    <row r="56" spans="1:4" ht="12.75">
      <c r="A56" s="247"/>
      <c r="B56" s="248"/>
      <c r="C56" s="248"/>
      <c r="D56" s="249"/>
    </row>
    <row r="57" spans="1:4" ht="12.75">
      <c r="A57" s="247"/>
      <c r="B57" s="248"/>
      <c r="C57" s="248"/>
      <c r="D57" s="249"/>
    </row>
    <row r="58" spans="1:4" ht="12.75">
      <c r="A58" s="247"/>
      <c r="B58" s="248"/>
      <c r="C58" s="248"/>
      <c r="D58" s="249"/>
    </row>
    <row r="59" spans="1:4" ht="12.75">
      <c r="A59" s="247"/>
      <c r="B59" s="248"/>
      <c r="C59" s="248"/>
      <c r="D59" s="249"/>
    </row>
    <row r="60" spans="1:4" ht="12.75">
      <c r="A60" s="247"/>
      <c r="B60" s="248"/>
      <c r="C60" s="248"/>
      <c r="D60" s="249"/>
    </row>
    <row r="61" spans="1:4" ht="13.5" thickBot="1">
      <c r="A61" s="250"/>
      <c r="B61" s="251"/>
      <c r="C61" s="251"/>
      <c r="D61" s="252"/>
    </row>
    <row r="62" spans="1:4" ht="12.75">
      <c r="A62" s="1" t="s">
        <v>137</v>
      </c>
      <c r="B62" s="152"/>
      <c r="C62" s="152"/>
      <c r="D62" s="609" t="s">
        <v>97</v>
      </c>
    </row>
    <row r="63" spans="1:4" ht="12.75">
      <c r="A63" s="152"/>
      <c r="B63" s="152"/>
      <c r="C63" s="152"/>
      <c r="D63" s="152"/>
    </row>
  </sheetData>
  <sheetProtection/>
  <printOptions horizontalCentered="1" verticalCentered="1"/>
  <pageMargins left="0.5" right="0.5" top="0.25" bottom="0.25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161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3.28125" style="0" customWidth="1"/>
    <col min="2" max="2" width="35.140625" style="0" customWidth="1"/>
    <col min="3" max="3" width="3.57421875" style="0" customWidth="1"/>
    <col min="4" max="4" width="11.421875" style="0" customWidth="1"/>
    <col min="5" max="9" width="14.00390625" style="0" customWidth="1"/>
  </cols>
  <sheetData>
    <row r="1" spans="1:9" ht="12.75">
      <c r="A1" s="114" t="s">
        <v>156</v>
      </c>
      <c r="B1" s="441"/>
      <c r="C1" s="441"/>
      <c r="D1" s="115"/>
      <c r="E1" s="111" t="s">
        <v>103</v>
      </c>
      <c r="F1" s="112"/>
      <c r="G1" s="112"/>
      <c r="H1" s="477"/>
      <c r="I1" s="457"/>
    </row>
    <row r="2" spans="1:9" ht="12.75" customHeight="1">
      <c r="A2" s="116" t="s">
        <v>104</v>
      </c>
      <c r="B2" s="442"/>
      <c r="C2" s="442"/>
      <c r="D2" s="117"/>
      <c r="E2" s="601" t="str">
        <f>'Page 1'!C2</f>
        <v>  Kentucky 20 McCracken</v>
      </c>
      <c r="F2" s="104"/>
      <c r="G2" s="104"/>
      <c r="H2" s="458"/>
      <c r="I2" s="459"/>
    </row>
    <row r="3" spans="1:9" ht="24.75" customHeight="1">
      <c r="A3" s="118"/>
      <c r="B3" s="443"/>
      <c r="C3" s="443"/>
      <c r="D3" s="119"/>
      <c r="E3" s="113" t="s">
        <v>157</v>
      </c>
      <c r="F3" s="104"/>
      <c r="G3" s="617">
        <f>'Page 1'!C6</f>
        <v>40178</v>
      </c>
      <c r="H3" s="458"/>
      <c r="I3" s="460"/>
    </row>
    <row r="4" spans="1:9" ht="18" customHeight="1">
      <c r="A4" s="501"/>
      <c r="B4" s="502"/>
      <c r="C4" s="502"/>
      <c r="D4" s="503"/>
      <c r="E4" s="504"/>
      <c r="F4" s="505"/>
      <c r="G4" s="494"/>
      <c r="H4" s="495"/>
      <c r="I4" s="496"/>
    </row>
    <row r="5" spans="1:9" ht="18" customHeight="1">
      <c r="A5" s="512"/>
      <c r="B5" s="513"/>
      <c r="C5" s="513"/>
      <c r="D5" s="514"/>
      <c r="E5" s="515"/>
      <c r="F5" s="516"/>
      <c r="G5" s="517"/>
      <c r="H5" s="518"/>
      <c r="I5" s="519"/>
    </row>
    <row r="6" spans="1:9" ht="16.5" customHeight="1">
      <c r="A6" s="520"/>
      <c r="B6" s="521"/>
      <c r="C6" s="521"/>
      <c r="D6" s="522"/>
      <c r="E6" s="521" t="s">
        <v>354</v>
      </c>
      <c r="F6" s="523"/>
      <c r="G6" s="524"/>
      <c r="H6" s="525"/>
      <c r="I6" s="526"/>
    </row>
    <row r="7" spans="1:9" ht="16.5" customHeight="1">
      <c r="A7" s="506"/>
      <c r="B7" s="500"/>
      <c r="C7" s="500"/>
      <c r="D7" s="507"/>
      <c r="E7" s="521" t="s">
        <v>345</v>
      </c>
      <c r="F7" s="168"/>
      <c r="G7" s="497"/>
      <c r="H7" s="498"/>
      <c r="I7" s="499"/>
    </row>
    <row r="8" spans="1:9" ht="16.5" customHeight="1">
      <c r="A8" s="506"/>
      <c r="B8" s="500"/>
      <c r="C8" s="500"/>
      <c r="D8" s="507"/>
      <c r="E8" s="521" t="s">
        <v>13</v>
      </c>
      <c r="F8" s="168"/>
      <c r="G8" s="497"/>
      <c r="H8" s="498"/>
      <c r="I8" s="499"/>
    </row>
    <row r="9" spans="1:9" ht="16.5" customHeight="1">
      <c r="A9" s="506"/>
      <c r="B9" s="500"/>
      <c r="C9" s="500"/>
      <c r="D9" s="507"/>
      <c r="E9" s="521" t="s">
        <v>14</v>
      </c>
      <c r="F9" s="168"/>
      <c r="G9" s="497"/>
      <c r="H9" s="498"/>
      <c r="I9" s="499"/>
    </row>
    <row r="10" spans="1:9" ht="17.25" customHeight="1">
      <c r="A10" s="512"/>
      <c r="B10" s="513"/>
      <c r="C10" s="513"/>
      <c r="D10" s="514"/>
      <c r="E10" s="515"/>
      <c r="F10" s="516"/>
      <c r="G10" s="517"/>
      <c r="H10" s="518"/>
      <c r="I10" s="519"/>
    </row>
    <row r="11" spans="1:9" ht="17.25" customHeight="1">
      <c r="A11" s="508"/>
      <c r="B11" s="509"/>
      <c r="C11" s="509"/>
      <c r="D11" s="510"/>
      <c r="E11" s="511"/>
      <c r="F11" s="169"/>
      <c r="G11" s="493"/>
      <c r="H11" s="458"/>
      <c r="I11" s="459"/>
    </row>
    <row r="12" spans="1:9" ht="12.75" customHeight="1">
      <c r="A12" s="42"/>
      <c r="B12" s="42" t="s">
        <v>170</v>
      </c>
      <c r="C12" s="444"/>
      <c r="D12" s="15"/>
      <c r="E12" s="15"/>
      <c r="F12" s="15"/>
      <c r="G12" s="15"/>
      <c r="H12" s="15"/>
      <c r="I12" s="30"/>
    </row>
    <row r="13" spans="1:9" ht="33.75" customHeight="1">
      <c r="A13" s="120"/>
      <c r="B13" s="451" t="s">
        <v>15</v>
      </c>
      <c r="C13" s="463"/>
      <c r="D13" s="454"/>
      <c r="E13" s="121" t="s">
        <v>171</v>
      </c>
      <c r="F13" s="122" t="s">
        <v>172</v>
      </c>
      <c r="G13" s="123" t="s">
        <v>173</v>
      </c>
      <c r="H13" s="121" t="s">
        <v>174</v>
      </c>
      <c r="I13" s="461" t="s">
        <v>220</v>
      </c>
    </row>
    <row r="14" spans="1:9" ht="10.5" customHeight="1">
      <c r="A14" s="124"/>
      <c r="B14" s="452"/>
      <c r="C14" s="99"/>
      <c r="D14" s="445"/>
      <c r="E14" s="125" t="s">
        <v>120</v>
      </c>
      <c r="F14" s="125" t="s">
        <v>121</v>
      </c>
      <c r="G14" s="126" t="s">
        <v>122</v>
      </c>
      <c r="H14" s="125" t="s">
        <v>123</v>
      </c>
      <c r="I14" s="462" t="s">
        <v>175</v>
      </c>
    </row>
    <row r="15" spans="1:9" ht="15.75" customHeight="1">
      <c r="A15" s="447" t="s">
        <v>177</v>
      </c>
      <c r="B15" s="453" t="s">
        <v>2</v>
      </c>
      <c r="C15" s="99"/>
      <c r="D15" s="445"/>
      <c r="E15" s="258">
        <v>108768602</v>
      </c>
      <c r="F15" s="258">
        <v>6520669</v>
      </c>
      <c r="G15" s="258">
        <v>1535341</v>
      </c>
      <c r="H15" s="258">
        <v>0</v>
      </c>
      <c r="I15" s="693">
        <f aca="true" t="shared" si="0" ref="I15:I23">E15+F15-G15+H15</f>
        <v>113753930</v>
      </c>
    </row>
    <row r="16" spans="1:9" ht="15.75" customHeight="1">
      <c r="A16" s="447" t="s">
        <v>178</v>
      </c>
      <c r="B16" s="453" t="s">
        <v>3</v>
      </c>
      <c r="C16" s="99"/>
      <c r="D16" s="445"/>
      <c r="E16" s="258">
        <v>7769166</v>
      </c>
      <c r="F16" s="258">
        <v>529609</v>
      </c>
      <c r="G16" s="258">
        <v>247522</v>
      </c>
      <c r="H16" s="258">
        <v>-81196</v>
      </c>
      <c r="I16" s="693">
        <f t="shared" si="0"/>
        <v>7970057</v>
      </c>
    </row>
    <row r="17" spans="1:9" ht="15.75" customHeight="1">
      <c r="A17" s="447" t="s">
        <v>179</v>
      </c>
      <c r="B17" s="453" t="s">
        <v>0</v>
      </c>
      <c r="C17" s="99"/>
      <c r="D17" s="445"/>
      <c r="E17" s="258"/>
      <c r="F17" s="258"/>
      <c r="G17" s="258"/>
      <c r="H17" s="258"/>
      <c r="I17" s="693">
        <f t="shared" si="0"/>
        <v>0</v>
      </c>
    </row>
    <row r="18" spans="1:9" ht="15.75" customHeight="1">
      <c r="A18" s="447" t="s">
        <v>180</v>
      </c>
      <c r="B18" s="453" t="s">
        <v>4</v>
      </c>
      <c r="C18" s="99"/>
      <c r="D18" s="445"/>
      <c r="E18" s="258"/>
      <c r="F18" s="258"/>
      <c r="G18" s="258"/>
      <c r="H18" s="258"/>
      <c r="I18" s="693">
        <f t="shared" si="0"/>
        <v>0</v>
      </c>
    </row>
    <row r="19" spans="1:9" ht="15.75" customHeight="1">
      <c r="A19" s="447" t="s">
        <v>181</v>
      </c>
      <c r="B19" s="453" t="s">
        <v>8</v>
      </c>
      <c r="C19" s="99"/>
      <c r="D19" s="445"/>
      <c r="E19" s="258"/>
      <c r="F19" s="258"/>
      <c r="G19" s="258"/>
      <c r="H19" s="258"/>
      <c r="I19" s="693">
        <f t="shared" si="0"/>
        <v>0</v>
      </c>
    </row>
    <row r="20" spans="1:9" ht="15.75" customHeight="1">
      <c r="A20" s="447" t="s">
        <v>182</v>
      </c>
      <c r="B20" s="453" t="s">
        <v>9</v>
      </c>
      <c r="C20" s="99"/>
      <c r="D20" s="445"/>
      <c r="E20" s="258"/>
      <c r="F20" s="258"/>
      <c r="G20" s="258"/>
      <c r="H20" s="258"/>
      <c r="I20" s="693">
        <f t="shared" si="0"/>
        <v>0</v>
      </c>
    </row>
    <row r="21" spans="1:9" ht="15.75" customHeight="1">
      <c r="A21" s="447" t="s">
        <v>183</v>
      </c>
      <c r="B21" s="453" t="s">
        <v>10</v>
      </c>
      <c r="C21" s="99"/>
      <c r="D21" s="445"/>
      <c r="E21" s="258"/>
      <c r="F21" s="258"/>
      <c r="G21" s="258"/>
      <c r="H21" s="258"/>
      <c r="I21" s="693">
        <f t="shared" si="0"/>
        <v>0</v>
      </c>
    </row>
    <row r="22" spans="1:9" ht="15.75" customHeight="1">
      <c r="A22" s="447" t="s">
        <v>225</v>
      </c>
      <c r="B22" s="453" t="s">
        <v>11</v>
      </c>
      <c r="C22" s="99"/>
      <c r="D22" s="445"/>
      <c r="E22" s="258"/>
      <c r="F22" s="258"/>
      <c r="G22" s="258"/>
      <c r="H22" s="258"/>
      <c r="I22" s="693">
        <f t="shared" si="0"/>
        <v>0</v>
      </c>
    </row>
    <row r="23" spans="1:9" ht="15.75" customHeight="1">
      <c r="A23" s="447" t="s">
        <v>226</v>
      </c>
      <c r="B23" s="453" t="s">
        <v>68</v>
      </c>
      <c r="C23" s="99"/>
      <c r="D23" s="445"/>
      <c r="E23" s="258"/>
      <c r="F23" s="258"/>
      <c r="G23" s="258"/>
      <c r="H23" s="258"/>
      <c r="I23" s="693">
        <f t="shared" si="0"/>
        <v>0</v>
      </c>
    </row>
    <row r="24" spans="1:9" ht="15.75" customHeight="1">
      <c r="A24" s="448" t="s">
        <v>5</v>
      </c>
      <c r="B24" s="237" t="s">
        <v>12</v>
      </c>
      <c r="C24" s="99"/>
      <c r="D24" s="445"/>
      <c r="E24" s="602">
        <f>ROUND(SUM(E15:E23),0)</f>
        <v>116537768</v>
      </c>
      <c r="F24" s="602">
        <f>ROUND(SUM(F15:F23),0)</f>
        <v>7050278</v>
      </c>
      <c r="G24" s="602">
        <f>ROUND(SUM(G15:G23),0)</f>
        <v>1782863</v>
      </c>
      <c r="H24" s="602">
        <f>ROUND(SUM(H15:H23),0)</f>
        <v>-81196</v>
      </c>
      <c r="I24" s="603">
        <f>ROUND(SUM(I15:I23),0)</f>
        <v>121723987</v>
      </c>
    </row>
    <row r="25" spans="1:9" ht="15.75" customHeight="1" thickBot="1">
      <c r="A25" s="449" t="s">
        <v>6</v>
      </c>
      <c r="B25" s="147" t="s">
        <v>69</v>
      </c>
      <c r="C25" s="99"/>
      <c r="D25" s="445"/>
      <c r="E25" s="259">
        <v>2475426</v>
      </c>
      <c r="F25" s="259">
        <v>2386491</v>
      </c>
      <c r="G25" s="260"/>
      <c r="H25" s="260"/>
      <c r="I25" s="606">
        <f>E25+F25</f>
        <v>4861917</v>
      </c>
    </row>
    <row r="26" spans="1:9" ht="15.75" customHeight="1" thickBot="1" thickTop="1">
      <c r="A26" s="450" t="s">
        <v>7</v>
      </c>
      <c r="B26" s="238" t="s">
        <v>21</v>
      </c>
      <c r="C26" s="446"/>
      <c r="D26" s="455"/>
      <c r="E26" s="604">
        <f>ROUND(SUM(E24:E25),0)</f>
        <v>119013194</v>
      </c>
      <c r="F26" s="604">
        <f>ROUND(SUM(F24:F25),0)</f>
        <v>9436769</v>
      </c>
      <c r="G26" s="604">
        <f>G24</f>
        <v>1782863</v>
      </c>
      <c r="H26" s="604">
        <f>H24</f>
        <v>-81196</v>
      </c>
      <c r="I26" s="605">
        <f>ROUND(SUM(I24:I25),0)</f>
        <v>126585904</v>
      </c>
    </row>
    <row r="27" spans="1:9" ht="19.5" customHeight="1">
      <c r="A27" s="492"/>
      <c r="B27" s="478"/>
      <c r="C27" s="478"/>
      <c r="D27" s="478"/>
      <c r="E27" s="480"/>
      <c r="F27" s="480"/>
      <c r="G27" s="480"/>
      <c r="H27" s="482"/>
      <c r="I27" s="481"/>
    </row>
    <row r="28" spans="1:9" ht="17.25" customHeight="1">
      <c r="A28" s="528"/>
      <c r="B28" s="529"/>
      <c r="C28" s="529"/>
      <c r="D28" s="529"/>
      <c r="E28" s="479"/>
      <c r="F28" s="479"/>
      <c r="G28" s="479"/>
      <c r="H28" s="479"/>
      <c r="I28" s="530"/>
    </row>
    <row r="29" spans="1:9" ht="17.25" customHeight="1">
      <c r="A29" s="361"/>
      <c r="B29" s="491" t="s">
        <v>342</v>
      </c>
      <c r="C29" s="486"/>
      <c r="D29" s="486"/>
      <c r="E29" s="486"/>
      <c r="F29" s="486"/>
      <c r="G29" s="486"/>
      <c r="H29" s="486"/>
      <c r="I29" s="487"/>
    </row>
    <row r="30" spans="1:9" ht="17.25" customHeight="1">
      <c r="A30" s="361"/>
      <c r="B30" s="491" t="s">
        <v>343</v>
      </c>
      <c r="C30" s="488"/>
      <c r="D30" s="488"/>
      <c r="E30" s="488"/>
      <c r="F30" s="488"/>
      <c r="G30" s="488"/>
      <c r="H30" s="488"/>
      <c r="I30" s="489"/>
    </row>
    <row r="31" spans="1:9" ht="17.25" customHeight="1">
      <c r="A31" s="361"/>
      <c r="B31" s="491" t="s">
        <v>344</v>
      </c>
      <c r="C31" s="488"/>
      <c r="D31" s="488"/>
      <c r="E31" s="488"/>
      <c r="F31" s="488"/>
      <c r="G31" s="488"/>
      <c r="H31" s="488"/>
      <c r="I31" s="489"/>
    </row>
    <row r="32" spans="1:9" ht="14.25" customHeight="1">
      <c r="A32" s="483"/>
      <c r="B32" s="490"/>
      <c r="C32" s="484"/>
      <c r="D32" s="484"/>
      <c r="E32" s="484"/>
      <c r="F32" s="484"/>
      <c r="G32" s="484"/>
      <c r="H32" s="484"/>
      <c r="I32" s="485"/>
    </row>
    <row r="33" spans="1:9" ht="21" customHeight="1">
      <c r="A33" s="527"/>
      <c r="B33" s="137"/>
      <c r="C33" s="478"/>
      <c r="D33" s="478"/>
      <c r="E33" s="480"/>
      <c r="F33" s="480"/>
      <c r="G33" s="480"/>
      <c r="H33" s="480"/>
      <c r="I33" s="481"/>
    </row>
    <row r="34" spans="1:9" ht="15.75" customHeight="1">
      <c r="A34" s="365"/>
      <c r="B34" s="356" t="s">
        <v>184</v>
      </c>
      <c r="C34" s="34"/>
      <c r="D34" s="34"/>
      <c r="E34" s="34"/>
      <c r="F34" s="34"/>
      <c r="G34" s="34"/>
      <c r="H34" s="34"/>
      <c r="I34" s="46"/>
    </row>
    <row r="35" spans="1:9" ht="15.75" customHeight="1">
      <c r="A35" s="363" t="s">
        <v>177</v>
      </c>
      <c r="B35" s="358" t="s">
        <v>185</v>
      </c>
      <c r="C35" s="99"/>
      <c r="D35" s="25"/>
      <c r="E35" s="228">
        <v>81</v>
      </c>
      <c r="F35" s="65" t="s">
        <v>186</v>
      </c>
      <c r="G35" s="25"/>
      <c r="H35" s="25"/>
      <c r="I35" s="229">
        <v>3825024</v>
      </c>
    </row>
    <row r="36" spans="1:9" ht="15.75" customHeight="1">
      <c r="A36" s="363" t="s">
        <v>178</v>
      </c>
      <c r="B36" s="358" t="s">
        <v>187</v>
      </c>
      <c r="C36" s="25"/>
      <c r="D36" s="25"/>
      <c r="E36" s="228">
        <v>159280</v>
      </c>
      <c r="F36" s="65" t="s">
        <v>188</v>
      </c>
      <c r="G36" s="25"/>
      <c r="H36" s="25"/>
      <c r="I36" s="229">
        <v>1489200</v>
      </c>
    </row>
    <row r="37" spans="1:9" ht="15.75" customHeight="1">
      <c r="A37" s="363" t="s">
        <v>179</v>
      </c>
      <c r="B37" s="358" t="s">
        <v>189</v>
      </c>
      <c r="C37" s="25"/>
      <c r="D37" s="25"/>
      <c r="E37" s="228">
        <v>38079</v>
      </c>
      <c r="F37" s="65" t="s">
        <v>190</v>
      </c>
      <c r="G37" s="25"/>
      <c r="H37" s="25"/>
      <c r="I37" s="229">
        <v>419756</v>
      </c>
    </row>
    <row r="38" spans="1:9" ht="15.75" customHeight="1">
      <c r="A38" s="365"/>
      <c r="B38" s="359" t="s">
        <v>191</v>
      </c>
      <c r="C38" s="349"/>
      <c r="D38" s="349"/>
      <c r="E38" s="350"/>
      <c r="F38" s="351" t="s">
        <v>192</v>
      </c>
      <c r="G38" s="48"/>
      <c r="H38" s="48"/>
      <c r="I38" s="49"/>
    </row>
    <row r="39" spans="1:9" ht="15.75" customHeight="1">
      <c r="A39" s="361"/>
      <c r="B39" s="354"/>
      <c r="D39" s="175" t="s">
        <v>117</v>
      </c>
      <c r="E39" s="176" t="s">
        <v>193</v>
      </c>
      <c r="F39" s="35" t="s">
        <v>196</v>
      </c>
      <c r="G39" s="4"/>
      <c r="H39" s="100"/>
      <c r="I39" s="101"/>
    </row>
    <row r="40" spans="1:9" ht="15.75" customHeight="1">
      <c r="A40" s="363"/>
      <c r="B40" s="360" t="s">
        <v>194</v>
      </c>
      <c r="C40" s="240"/>
      <c r="D40" s="177" t="s">
        <v>120</v>
      </c>
      <c r="E40" s="178" t="s">
        <v>121</v>
      </c>
      <c r="F40" s="230">
        <v>133155</v>
      </c>
      <c r="G40" s="179"/>
      <c r="H40" s="100"/>
      <c r="I40" s="101"/>
    </row>
    <row r="41" spans="1:9" ht="15.75" customHeight="1">
      <c r="A41" s="363" t="s">
        <v>177</v>
      </c>
      <c r="B41" s="358" t="s">
        <v>195</v>
      </c>
      <c r="C41" s="170"/>
      <c r="D41" s="204">
        <v>0</v>
      </c>
      <c r="E41" s="205">
        <v>0</v>
      </c>
      <c r="F41" s="206" t="s">
        <v>391</v>
      </c>
      <c r="G41" s="4"/>
      <c r="H41" s="100"/>
      <c r="I41" s="101"/>
    </row>
    <row r="42" spans="1:9" ht="15.75" customHeight="1">
      <c r="A42" s="363" t="s">
        <v>178</v>
      </c>
      <c r="B42" s="358" t="s">
        <v>197</v>
      </c>
      <c r="C42" s="170"/>
      <c r="D42" s="204">
        <v>0</v>
      </c>
      <c r="E42" s="205">
        <v>0</v>
      </c>
      <c r="F42" s="230">
        <v>87901</v>
      </c>
      <c r="G42" s="179"/>
      <c r="H42" s="100"/>
      <c r="I42" s="101"/>
    </row>
    <row r="43" spans="1:9" ht="15.75" customHeight="1">
      <c r="A43" s="363" t="s">
        <v>179</v>
      </c>
      <c r="B43" s="360" t="s">
        <v>198</v>
      </c>
      <c r="C43" s="170"/>
      <c r="D43" s="287">
        <f>ROUND((D41+D42),0)</f>
        <v>0</v>
      </c>
      <c r="E43" s="440">
        <f>ROUND((E41+E42),0)</f>
        <v>0</v>
      </c>
      <c r="F43" s="17"/>
      <c r="G43" s="38"/>
      <c r="H43" s="25"/>
      <c r="I43" s="103"/>
    </row>
    <row r="44" spans="1:9" ht="15.75" customHeight="1">
      <c r="A44" s="365"/>
      <c r="B44" s="359" t="s">
        <v>199</v>
      </c>
      <c r="C44" s="48"/>
      <c r="D44" s="48"/>
      <c r="E44" s="48"/>
      <c r="F44" s="48"/>
      <c r="G44" s="48"/>
      <c r="H44" s="48"/>
      <c r="I44" s="49"/>
    </row>
    <row r="45" spans="1:9" ht="12.75">
      <c r="A45" s="361"/>
      <c r="B45" s="354"/>
      <c r="C45" s="61"/>
      <c r="D45" s="102"/>
      <c r="E45" s="63"/>
      <c r="F45" s="64"/>
      <c r="G45" s="62"/>
      <c r="H45" s="173" t="s">
        <v>200</v>
      </c>
      <c r="I45" s="50"/>
    </row>
    <row r="46" spans="1:9" ht="45">
      <c r="A46" s="366"/>
      <c r="B46" s="353" t="s">
        <v>201</v>
      </c>
      <c r="C46" s="107"/>
      <c r="D46" s="108" t="s">
        <v>202</v>
      </c>
      <c r="E46" s="109" t="s">
        <v>203</v>
      </c>
      <c r="F46" s="105" t="s">
        <v>204</v>
      </c>
      <c r="G46" s="106" t="s">
        <v>16</v>
      </c>
      <c r="H46" s="105" t="s">
        <v>205</v>
      </c>
      <c r="I46" s="110" t="s">
        <v>206</v>
      </c>
    </row>
    <row r="47" spans="1:9" ht="12.75">
      <c r="A47" s="362"/>
      <c r="B47" s="355" t="s">
        <v>120</v>
      </c>
      <c r="C47" s="180"/>
      <c r="D47" s="177" t="s">
        <v>121</v>
      </c>
      <c r="E47" s="181" t="s">
        <v>122</v>
      </c>
      <c r="F47" s="177" t="s">
        <v>123</v>
      </c>
      <c r="G47" s="177" t="s">
        <v>175</v>
      </c>
      <c r="H47" s="177" t="s">
        <v>176</v>
      </c>
      <c r="I47" s="182" t="s">
        <v>207</v>
      </c>
    </row>
    <row r="48" spans="1:9" ht="15.75" customHeight="1">
      <c r="A48" s="363" t="s">
        <v>177</v>
      </c>
      <c r="B48" s="622" t="s">
        <v>389</v>
      </c>
      <c r="C48" s="621"/>
      <c r="D48" s="183">
        <v>1692</v>
      </c>
      <c r="E48" s="261">
        <v>654773954</v>
      </c>
      <c r="F48" s="207">
        <v>24305009</v>
      </c>
      <c r="G48" s="219">
        <f>IF(E48=0,0,ROUND(F48/E48*100,2))</f>
        <v>3.71</v>
      </c>
      <c r="H48" s="207">
        <v>2876419</v>
      </c>
      <c r="I48" s="208">
        <v>-2876419</v>
      </c>
    </row>
    <row r="49" spans="1:9" ht="15.75" customHeight="1">
      <c r="A49" s="363" t="s">
        <v>178</v>
      </c>
      <c r="B49" s="404"/>
      <c r="C49" s="531"/>
      <c r="D49" s="183"/>
      <c r="E49" s="261"/>
      <c r="F49" s="207"/>
      <c r="G49" s="219">
        <f>IF(E49=0,0,ROUND(F49/E49*100,2))</f>
        <v>0</v>
      </c>
      <c r="H49" s="207"/>
      <c r="I49" s="208"/>
    </row>
    <row r="50" spans="1:9" ht="15.75" customHeight="1">
      <c r="A50" s="363" t="s">
        <v>179</v>
      </c>
      <c r="B50" s="404"/>
      <c r="C50" s="531"/>
      <c r="D50" s="183"/>
      <c r="E50" s="261"/>
      <c r="F50" s="207"/>
      <c r="G50" s="219">
        <f>IF(E50=0,0,ROUND(F50/E50*100,2))</f>
        <v>0</v>
      </c>
      <c r="H50" s="207"/>
      <c r="I50" s="208"/>
    </row>
    <row r="51" spans="1:9" ht="15.75" customHeight="1">
      <c r="A51" s="363" t="s">
        <v>180</v>
      </c>
      <c r="B51" s="404"/>
      <c r="C51" s="531"/>
      <c r="D51" s="184"/>
      <c r="E51" s="261"/>
      <c r="F51" s="204"/>
      <c r="G51" s="219">
        <f>IF(E51=0,0,ROUND(F51/E51*100,2))</f>
        <v>0</v>
      </c>
      <c r="H51" s="204"/>
      <c r="I51" s="208"/>
    </row>
    <row r="52" spans="1:9" ht="15.75" customHeight="1" thickBot="1">
      <c r="A52" s="352"/>
      <c r="B52" s="357" t="s">
        <v>208</v>
      </c>
      <c r="C52" s="403"/>
      <c r="D52" s="185"/>
      <c r="E52" s="288">
        <f>SUM(E48:E51)</f>
        <v>654773954</v>
      </c>
      <c r="F52" s="288">
        <f>ROUND(SUM(F48:F51),0)</f>
        <v>24305009</v>
      </c>
      <c r="G52" s="397">
        <f>IF(E52=0,0,ROUND(F52/E52*100,2))</f>
        <v>3.71</v>
      </c>
      <c r="H52" s="288">
        <f>ROUND(SUM(H48:H51),0)</f>
        <v>2876419</v>
      </c>
      <c r="I52" s="456">
        <f>ROUND(SUM(I48:I51),0)</f>
        <v>-2876419</v>
      </c>
    </row>
    <row r="53" spans="1:9" ht="12.75">
      <c r="A53" s="1" t="s">
        <v>137</v>
      </c>
      <c r="B53" s="41"/>
      <c r="C53" s="41"/>
      <c r="D53" s="1"/>
      <c r="E53" s="1"/>
      <c r="F53" s="1"/>
      <c r="G53" s="1"/>
      <c r="H53" s="1"/>
      <c r="I53" s="610" t="s">
        <v>96</v>
      </c>
    </row>
    <row r="54" spans="1:8" ht="12.75">
      <c r="A54" s="41"/>
      <c r="B54" s="41"/>
      <c r="C54" s="41"/>
      <c r="D54" s="1"/>
      <c r="E54" s="1"/>
      <c r="F54" s="1"/>
      <c r="G54" s="1"/>
      <c r="H54" s="1"/>
    </row>
    <row r="55" spans="1:8" ht="12.75">
      <c r="A55" s="41"/>
      <c r="B55" s="41"/>
      <c r="C55" s="41"/>
      <c r="D55" s="1"/>
      <c r="E55" s="1"/>
      <c r="F55" s="1"/>
      <c r="G55" s="1"/>
      <c r="H55" s="1"/>
    </row>
    <row r="56" spans="1:8" ht="12.75">
      <c r="A56" s="41"/>
      <c r="B56" s="41"/>
      <c r="C56" s="41"/>
      <c r="D56" s="1"/>
      <c r="E56" s="1"/>
      <c r="F56" s="1"/>
      <c r="G56" s="1"/>
      <c r="H56" s="1"/>
    </row>
    <row r="57" spans="1:8" ht="12.75">
      <c r="A57" s="41"/>
      <c r="B57" s="41"/>
      <c r="C57" s="41"/>
      <c r="D57" s="1"/>
      <c r="E57" s="1"/>
      <c r="F57" s="1"/>
      <c r="G57" s="1"/>
      <c r="H57" s="1"/>
    </row>
    <row r="58" spans="1:8" ht="12.75">
      <c r="A58" s="41"/>
      <c r="B58" s="41"/>
      <c r="C58" s="41"/>
      <c r="D58" s="1"/>
      <c r="E58" s="1"/>
      <c r="F58" s="1"/>
      <c r="G58" s="1"/>
      <c r="H58" s="1"/>
    </row>
    <row r="59" spans="1:8" ht="12.75">
      <c r="A59" s="41"/>
      <c r="B59" s="41"/>
      <c r="C59" s="41"/>
      <c r="D59" s="1"/>
      <c r="E59" s="1"/>
      <c r="F59" s="1"/>
      <c r="G59" s="1"/>
      <c r="H59" s="1"/>
    </row>
    <row r="60" spans="1:8" ht="12.75">
      <c r="A60" s="41"/>
      <c r="B60" s="41"/>
      <c r="C60" s="41"/>
      <c r="D60" s="1"/>
      <c r="E60" s="1"/>
      <c r="F60" s="1"/>
      <c r="G60" s="1"/>
      <c r="H60" s="1"/>
    </row>
    <row r="61" spans="1:8" ht="12.75">
      <c r="A61" s="41"/>
      <c r="B61" s="41"/>
      <c r="C61" s="41"/>
      <c r="D61" s="1"/>
      <c r="E61" s="1"/>
      <c r="F61" s="1"/>
      <c r="G61" s="1"/>
      <c r="H61" s="1"/>
    </row>
    <row r="62" spans="1:8" ht="12.75">
      <c r="A62" s="41"/>
      <c r="B62" s="41"/>
      <c r="C62" s="41"/>
      <c r="D62" s="1"/>
      <c r="E62" s="1"/>
      <c r="F62" s="1"/>
      <c r="G62" s="1"/>
      <c r="H62" s="1"/>
    </row>
    <row r="63" spans="1:8" ht="12.75">
      <c r="A63" s="41"/>
      <c r="B63" s="41"/>
      <c r="C63" s="41"/>
      <c r="D63" s="1"/>
      <c r="E63" s="1"/>
      <c r="F63" s="1"/>
      <c r="G63" s="1"/>
      <c r="H63" s="1"/>
    </row>
    <row r="64" spans="1:8" ht="12.75">
      <c r="A64" s="41"/>
      <c r="B64" s="41"/>
      <c r="C64" s="41"/>
      <c r="D64" s="1"/>
      <c r="E64" s="1"/>
      <c r="F64" s="1"/>
      <c r="G64" s="1"/>
      <c r="H64" s="1"/>
    </row>
    <row r="65" spans="1:8" ht="12.75">
      <c r="A65" s="41"/>
      <c r="B65" s="41"/>
      <c r="C65" s="41"/>
      <c r="D65" s="1"/>
      <c r="E65" s="1"/>
      <c r="F65" s="1"/>
      <c r="G65" s="1"/>
      <c r="H65" s="1"/>
    </row>
    <row r="66" spans="1:8" ht="12.75">
      <c r="A66" s="41"/>
      <c r="B66" s="41"/>
      <c r="C66" s="41"/>
      <c r="D66" s="1"/>
      <c r="E66" s="1"/>
      <c r="F66" s="1"/>
      <c r="G66" s="1"/>
      <c r="H66" s="1"/>
    </row>
    <row r="67" spans="1:8" ht="12.75">
      <c r="A67" s="41"/>
      <c r="B67" s="41"/>
      <c r="C67" s="41"/>
      <c r="D67" s="1"/>
      <c r="E67" s="1"/>
      <c r="F67" s="1"/>
      <c r="G67" s="1"/>
      <c r="H67" s="1"/>
    </row>
    <row r="68" spans="1:8" ht="12.75">
      <c r="A68" s="41"/>
      <c r="B68" s="41"/>
      <c r="C68" s="41"/>
      <c r="D68" s="1"/>
      <c r="E68" s="1"/>
      <c r="F68" s="1"/>
      <c r="G68" s="1"/>
      <c r="H68" s="1"/>
    </row>
    <row r="69" spans="1:8" ht="12.75">
      <c r="A69" s="41"/>
      <c r="B69" s="41"/>
      <c r="C69" s="41"/>
      <c r="D69" s="1"/>
      <c r="E69" s="1"/>
      <c r="F69" s="1"/>
      <c r="G69" s="1"/>
      <c r="H69" s="1"/>
    </row>
    <row r="70" spans="1:8" ht="12.75">
      <c r="A70" s="41"/>
      <c r="B70" s="41"/>
      <c r="C70" s="41"/>
      <c r="D70" s="1"/>
      <c r="E70" s="1"/>
      <c r="F70" s="1"/>
      <c r="G70" s="1"/>
      <c r="H70" s="1"/>
    </row>
    <row r="71" spans="1:8" ht="12.75">
      <c r="A71" s="41"/>
      <c r="B71" s="41"/>
      <c r="C71" s="41"/>
      <c r="D71" s="1"/>
      <c r="E71" s="1"/>
      <c r="F71" s="1"/>
      <c r="G71" s="1"/>
      <c r="H71" s="1"/>
    </row>
    <row r="72" spans="1:8" ht="12.75">
      <c r="A72" s="41"/>
      <c r="B72" s="41"/>
      <c r="C72" s="41"/>
      <c r="D72" s="1"/>
      <c r="E72" s="1"/>
      <c r="F72" s="1"/>
      <c r="G72" s="1"/>
      <c r="H72" s="1"/>
    </row>
    <row r="73" spans="1:8" ht="12.75">
      <c r="A73" s="41"/>
      <c r="B73" s="41"/>
      <c r="C73" s="41"/>
      <c r="D73" s="1"/>
      <c r="E73" s="1"/>
      <c r="F73" s="1"/>
      <c r="G73" s="1"/>
      <c r="H73" s="1"/>
    </row>
    <row r="74" spans="1:8" ht="12.75">
      <c r="A74" s="41"/>
      <c r="B74" s="41"/>
      <c r="C74" s="41"/>
      <c r="D74" s="1"/>
      <c r="E74" s="1"/>
      <c r="F74" s="1"/>
      <c r="G74" s="1"/>
      <c r="H74" s="1"/>
    </row>
    <row r="75" spans="1:8" ht="12.75">
      <c r="A75" s="41"/>
      <c r="B75" s="41"/>
      <c r="C75" s="41"/>
      <c r="D75" s="1"/>
      <c r="E75" s="1"/>
      <c r="F75" s="1"/>
      <c r="G75" s="1"/>
      <c r="H75" s="1"/>
    </row>
    <row r="76" spans="1:8" ht="12.75">
      <c r="A76" s="41"/>
      <c r="B76" s="41"/>
      <c r="C76" s="41"/>
      <c r="D76" s="1"/>
      <c r="E76" s="1"/>
      <c r="F76" s="1"/>
      <c r="G76" s="1"/>
      <c r="H76" s="1"/>
    </row>
    <row r="77" spans="1:8" ht="12.75">
      <c r="A77" s="41"/>
      <c r="B77" s="41"/>
      <c r="C77" s="41"/>
      <c r="D77" s="1"/>
      <c r="E77" s="1"/>
      <c r="F77" s="1"/>
      <c r="G77" s="1"/>
      <c r="H77" s="1"/>
    </row>
    <row r="78" spans="1:8" ht="12.75">
      <c r="A78" s="41"/>
      <c r="B78" s="41"/>
      <c r="C78" s="41"/>
      <c r="D78" s="1"/>
      <c r="E78" s="1"/>
      <c r="F78" s="1"/>
      <c r="G78" s="1"/>
      <c r="H78" s="1"/>
    </row>
    <row r="79" spans="1:8" ht="12.75">
      <c r="A79" s="41"/>
      <c r="B79" s="41"/>
      <c r="C79" s="41"/>
      <c r="D79" s="1"/>
      <c r="E79" s="1"/>
      <c r="F79" s="1"/>
      <c r="G79" s="1"/>
      <c r="H79" s="1"/>
    </row>
    <row r="80" spans="1:8" ht="12.75">
      <c r="A80" s="41"/>
      <c r="B80" s="41"/>
      <c r="C80" s="41"/>
      <c r="D80" s="1"/>
      <c r="E80" s="1"/>
      <c r="F80" s="1"/>
      <c r="G80" s="1"/>
      <c r="H80" s="1"/>
    </row>
    <row r="81" spans="1:8" ht="12.75">
      <c r="A81" s="41"/>
      <c r="B81" s="41"/>
      <c r="C81" s="41"/>
      <c r="D81" s="1"/>
      <c r="E81" s="1"/>
      <c r="F81" s="1"/>
      <c r="G81" s="1"/>
      <c r="H81" s="1"/>
    </row>
    <row r="82" spans="1:8" ht="12.75">
      <c r="A82" s="41"/>
      <c r="B82" s="41"/>
      <c r="C82" s="41"/>
      <c r="D82" s="1"/>
      <c r="E82" s="1"/>
      <c r="F82" s="1"/>
      <c r="G82" s="1"/>
      <c r="H82" s="1"/>
    </row>
    <row r="83" spans="1:8" ht="12.75">
      <c r="A83" s="41"/>
      <c r="B83" s="41"/>
      <c r="C83" s="41"/>
      <c r="D83" s="1"/>
      <c r="E83" s="1"/>
      <c r="F83" s="1"/>
      <c r="G83" s="1"/>
      <c r="H83" s="1"/>
    </row>
    <row r="84" spans="1:8" ht="12.75">
      <c r="A84" s="41"/>
      <c r="B84" s="41"/>
      <c r="C84" s="41"/>
      <c r="D84" s="1"/>
      <c r="E84" s="1"/>
      <c r="F84" s="1"/>
      <c r="G84" s="1"/>
      <c r="H84" s="1"/>
    </row>
    <row r="85" spans="1:8" ht="12.75">
      <c r="A85" s="41"/>
      <c r="B85" s="41"/>
      <c r="C85" s="41"/>
      <c r="D85" s="1"/>
      <c r="E85" s="1"/>
      <c r="F85" s="1"/>
      <c r="G85" s="1"/>
      <c r="H85" s="1"/>
    </row>
    <row r="86" spans="1:8" ht="12.75">
      <c r="A86" s="41"/>
      <c r="B86" s="41"/>
      <c r="C86" s="41"/>
      <c r="D86" s="1"/>
      <c r="E86" s="1"/>
      <c r="F86" s="1"/>
      <c r="G86" s="1"/>
      <c r="H86" s="1"/>
    </row>
    <row r="87" spans="1:8" ht="12.75">
      <c r="A87" s="41"/>
      <c r="B87" s="41"/>
      <c r="C87" s="41"/>
      <c r="D87" s="1"/>
      <c r="E87" s="1"/>
      <c r="F87" s="1"/>
      <c r="G87" s="1"/>
      <c r="H87" s="1"/>
    </row>
    <row r="88" spans="1:8" ht="12.75">
      <c r="A88" s="41"/>
      <c r="B88" s="41"/>
      <c r="C88" s="41"/>
      <c r="D88" s="1"/>
      <c r="E88" s="1"/>
      <c r="F88" s="1"/>
      <c r="G88" s="1"/>
      <c r="H88" s="1"/>
    </row>
    <row r="89" spans="1:8" ht="12.75">
      <c r="A89" s="41"/>
      <c r="B89" s="41"/>
      <c r="C89" s="41"/>
      <c r="D89" s="1"/>
      <c r="E89" s="1"/>
      <c r="F89" s="1"/>
      <c r="G89" s="1"/>
      <c r="H89" s="1"/>
    </row>
    <row r="90" spans="1:8" ht="12.75">
      <c r="A90" s="41"/>
      <c r="B90" s="41"/>
      <c r="C90" s="41"/>
      <c r="D90" s="1"/>
      <c r="E90" s="1"/>
      <c r="F90" s="1"/>
      <c r="G90" s="1"/>
      <c r="H90" s="1"/>
    </row>
    <row r="91" spans="1:8" ht="12.75">
      <c r="A91" s="41"/>
      <c r="B91" s="41"/>
      <c r="C91" s="41"/>
      <c r="D91" s="1"/>
      <c r="E91" s="1"/>
      <c r="F91" s="1"/>
      <c r="G91" s="1"/>
      <c r="H91" s="1"/>
    </row>
    <row r="92" spans="1:8" ht="12.75">
      <c r="A92" s="41"/>
      <c r="B92" s="41"/>
      <c r="C92" s="41"/>
      <c r="D92" s="1"/>
      <c r="E92" s="1"/>
      <c r="F92" s="1"/>
      <c r="G92" s="1"/>
      <c r="H92" s="1"/>
    </row>
    <row r="93" spans="1:8" ht="12.75">
      <c r="A93" s="41"/>
      <c r="B93" s="41"/>
      <c r="C93" s="41"/>
      <c r="D93" s="1"/>
      <c r="E93" s="1"/>
      <c r="F93" s="1"/>
      <c r="G93" s="1"/>
      <c r="H93" s="1"/>
    </row>
    <row r="94" spans="1:8" ht="12.75">
      <c r="A94" s="41"/>
      <c r="B94" s="41"/>
      <c r="C94" s="41"/>
      <c r="D94" s="1"/>
      <c r="E94" s="1"/>
      <c r="F94" s="1"/>
      <c r="G94" s="1"/>
      <c r="H94" s="1"/>
    </row>
    <row r="95" spans="1:8" ht="12.75">
      <c r="A95" s="41"/>
      <c r="B95" s="41"/>
      <c r="C95" s="41"/>
      <c r="D95" s="1"/>
      <c r="E95" s="1"/>
      <c r="F95" s="1"/>
      <c r="G95" s="1"/>
      <c r="H95" s="1"/>
    </row>
    <row r="96" spans="1:8" ht="12.75">
      <c r="A96" s="41"/>
      <c r="B96" s="41"/>
      <c r="C96" s="41"/>
      <c r="D96" s="1"/>
      <c r="E96" s="1"/>
      <c r="F96" s="1"/>
      <c r="G96" s="1"/>
      <c r="H96" s="1"/>
    </row>
    <row r="97" spans="1:8" ht="12.75">
      <c r="A97" s="41"/>
      <c r="B97" s="41"/>
      <c r="C97" s="41"/>
      <c r="D97" s="1"/>
      <c r="E97" s="1"/>
      <c r="F97" s="1"/>
      <c r="G97" s="1"/>
      <c r="H97" s="1"/>
    </row>
    <row r="98" spans="1:8" ht="12.75">
      <c r="A98" s="41"/>
      <c r="B98" s="41"/>
      <c r="C98" s="41"/>
      <c r="D98" s="1"/>
      <c r="E98" s="1"/>
      <c r="F98" s="1"/>
      <c r="G98" s="1"/>
      <c r="H98" s="1"/>
    </row>
    <row r="99" spans="1:8" ht="12.75">
      <c r="A99" s="41"/>
      <c r="B99" s="41"/>
      <c r="C99" s="41"/>
      <c r="D99" s="1"/>
      <c r="E99" s="1"/>
      <c r="F99" s="1"/>
      <c r="G99" s="1"/>
      <c r="H99" s="1"/>
    </row>
    <row r="100" spans="1:8" ht="12.75">
      <c r="A100" s="41"/>
      <c r="B100" s="41"/>
      <c r="C100" s="41"/>
      <c r="D100" s="1"/>
      <c r="E100" s="1"/>
      <c r="F100" s="1"/>
      <c r="G100" s="1"/>
      <c r="H100" s="1"/>
    </row>
    <row r="101" spans="1:8" ht="12.75">
      <c r="A101" s="41"/>
      <c r="B101" s="41"/>
      <c r="C101" s="41"/>
      <c r="D101" s="1"/>
      <c r="E101" s="1"/>
      <c r="F101" s="1"/>
      <c r="G101" s="1"/>
      <c r="H101" s="1"/>
    </row>
    <row r="102" spans="1:8" ht="12.75">
      <c r="A102" s="41"/>
      <c r="B102" s="41"/>
      <c r="C102" s="41"/>
      <c r="D102" s="1"/>
      <c r="E102" s="1"/>
      <c r="F102" s="1"/>
      <c r="G102" s="1"/>
      <c r="H102" s="1"/>
    </row>
    <row r="103" spans="1:8" ht="12.75">
      <c r="A103" s="41"/>
      <c r="B103" s="41"/>
      <c r="C103" s="41"/>
      <c r="D103" s="1"/>
      <c r="E103" s="1"/>
      <c r="F103" s="1"/>
      <c r="G103" s="1"/>
      <c r="H103" s="1"/>
    </row>
    <row r="104" spans="1:8" ht="12.75">
      <c r="A104" s="41"/>
      <c r="B104" s="41"/>
      <c r="C104" s="41"/>
      <c r="D104" s="1"/>
      <c r="E104" s="1"/>
      <c r="F104" s="1"/>
      <c r="G104" s="1"/>
      <c r="H104" s="1"/>
    </row>
    <row r="105" spans="1:8" ht="12.75">
      <c r="A105" s="41"/>
      <c r="B105" s="41"/>
      <c r="C105" s="41"/>
      <c r="D105" s="1"/>
      <c r="E105" s="1"/>
      <c r="F105" s="1"/>
      <c r="G105" s="1"/>
      <c r="H105" s="1"/>
    </row>
    <row r="106" spans="1:8" ht="12.75">
      <c r="A106" s="41"/>
      <c r="B106" s="41"/>
      <c r="C106" s="41"/>
      <c r="D106" s="1"/>
      <c r="E106" s="1"/>
      <c r="F106" s="1"/>
      <c r="G106" s="1"/>
      <c r="H106" s="1"/>
    </row>
    <row r="107" spans="1:8" ht="12.75">
      <c r="A107" s="41"/>
      <c r="B107" s="41"/>
      <c r="C107" s="41"/>
      <c r="D107" s="1"/>
      <c r="E107" s="1"/>
      <c r="F107" s="1"/>
      <c r="G107" s="1"/>
      <c r="H107" s="1"/>
    </row>
    <row r="108" spans="1:8" ht="12.75">
      <c r="A108" s="41"/>
      <c r="B108" s="41"/>
      <c r="C108" s="41"/>
      <c r="D108" s="1"/>
      <c r="E108" s="1"/>
      <c r="F108" s="1"/>
      <c r="G108" s="1"/>
      <c r="H108" s="1"/>
    </row>
    <row r="109" spans="1:8" ht="12.75">
      <c r="A109" s="41"/>
      <c r="B109" s="41"/>
      <c r="C109" s="41"/>
      <c r="D109" s="1"/>
      <c r="E109" s="1"/>
      <c r="F109" s="1"/>
      <c r="G109" s="1"/>
      <c r="H109" s="1"/>
    </row>
    <row r="110" spans="1:8" ht="12.75">
      <c r="A110" s="41"/>
      <c r="B110" s="41"/>
      <c r="C110" s="41"/>
      <c r="D110" s="1"/>
      <c r="E110" s="1"/>
      <c r="F110" s="1"/>
      <c r="G110" s="1"/>
      <c r="H110" s="1"/>
    </row>
    <row r="111" spans="1:8" ht="12.75">
      <c r="A111" s="41"/>
      <c r="B111" s="41"/>
      <c r="C111" s="41"/>
      <c r="D111" s="1"/>
      <c r="E111" s="1"/>
      <c r="F111" s="1"/>
      <c r="G111" s="1"/>
      <c r="H111" s="1"/>
    </row>
    <row r="112" spans="1:8" ht="12.75">
      <c r="A112" s="41"/>
      <c r="B112" s="41"/>
      <c r="C112" s="41"/>
      <c r="D112" s="1"/>
      <c r="E112" s="1"/>
      <c r="F112" s="1"/>
      <c r="G112" s="1"/>
      <c r="H112" s="1"/>
    </row>
    <row r="113" spans="1:8" ht="12.75">
      <c r="A113" s="41"/>
      <c r="B113" s="41"/>
      <c r="C113" s="41"/>
      <c r="D113" s="1"/>
      <c r="E113" s="1"/>
      <c r="F113" s="1"/>
      <c r="G113" s="1"/>
      <c r="H113" s="1"/>
    </row>
    <row r="114" spans="1:8" ht="12.75">
      <c r="A114" s="41"/>
      <c r="B114" s="41"/>
      <c r="C114" s="41"/>
      <c r="D114" s="1"/>
      <c r="E114" s="1"/>
      <c r="F114" s="1"/>
      <c r="G114" s="1"/>
      <c r="H114" s="1"/>
    </row>
    <row r="115" spans="1:8" ht="12.75">
      <c r="A115" s="41"/>
      <c r="B115" s="41"/>
      <c r="C115" s="41"/>
      <c r="D115" s="1"/>
      <c r="E115" s="1"/>
      <c r="F115" s="1"/>
      <c r="G115" s="1"/>
      <c r="H115" s="1"/>
    </row>
    <row r="116" spans="1:8" ht="12.75">
      <c r="A116" s="41"/>
      <c r="B116" s="41"/>
      <c r="C116" s="41"/>
      <c r="D116" s="1"/>
      <c r="E116" s="1"/>
      <c r="F116" s="1"/>
      <c r="G116" s="1"/>
      <c r="H116" s="1"/>
    </row>
    <row r="117" spans="1:8" ht="12.75">
      <c r="A117" s="41"/>
      <c r="B117" s="41"/>
      <c r="C117" s="41"/>
      <c r="D117" s="1"/>
      <c r="E117" s="1"/>
      <c r="F117" s="1"/>
      <c r="G117" s="1"/>
      <c r="H117" s="1"/>
    </row>
    <row r="118" spans="1:8" ht="12.75">
      <c r="A118" s="41"/>
      <c r="B118" s="41"/>
      <c r="C118" s="41"/>
      <c r="D118" s="1"/>
      <c r="E118" s="1"/>
      <c r="F118" s="1"/>
      <c r="G118" s="1"/>
      <c r="H118" s="1"/>
    </row>
    <row r="119" spans="1:8" ht="12.75">
      <c r="A119" s="41"/>
      <c r="B119" s="41"/>
      <c r="C119" s="41"/>
      <c r="D119" s="1"/>
      <c r="E119" s="1"/>
      <c r="F119" s="1"/>
      <c r="G119" s="1"/>
      <c r="H119" s="1"/>
    </row>
    <row r="120" spans="1:8" ht="12.75">
      <c r="A120" s="41"/>
      <c r="B120" s="41"/>
      <c r="C120" s="41"/>
      <c r="D120" s="1"/>
      <c r="E120" s="1"/>
      <c r="F120" s="1"/>
      <c r="G120" s="1"/>
      <c r="H120" s="1"/>
    </row>
    <row r="121" spans="1:8" ht="12.75">
      <c r="A121" s="41"/>
      <c r="B121" s="41"/>
      <c r="C121" s="41"/>
      <c r="D121" s="1"/>
      <c r="E121" s="1"/>
      <c r="F121" s="1"/>
      <c r="G121" s="1"/>
      <c r="H121" s="1"/>
    </row>
    <row r="122" spans="1:8" ht="12.75">
      <c r="A122" s="41"/>
      <c r="B122" s="41"/>
      <c r="C122" s="41"/>
      <c r="D122" s="1"/>
      <c r="E122" s="1"/>
      <c r="F122" s="1"/>
      <c r="G122" s="1"/>
      <c r="H122" s="1"/>
    </row>
    <row r="123" spans="1:8" ht="12.75">
      <c r="A123" s="41"/>
      <c r="B123" s="41"/>
      <c r="C123" s="41"/>
      <c r="D123" s="1"/>
      <c r="E123" s="1"/>
      <c r="F123" s="1"/>
      <c r="G123" s="1"/>
      <c r="H123" s="1"/>
    </row>
    <row r="124" spans="1:8" ht="12.75">
      <c r="A124" s="41"/>
      <c r="B124" s="41"/>
      <c r="C124" s="41"/>
      <c r="D124" s="1"/>
      <c r="E124" s="1"/>
      <c r="F124" s="1"/>
      <c r="G124" s="1"/>
      <c r="H124" s="1"/>
    </row>
    <row r="125" spans="1:8" ht="12.75">
      <c r="A125" s="41"/>
      <c r="B125" s="41"/>
      <c r="C125" s="41"/>
      <c r="D125" s="1"/>
      <c r="E125" s="1"/>
      <c r="F125" s="1"/>
      <c r="G125" s="1"/>
      <c r="H125" s="1"/>
    </row>
    <row r="126" spans="1:8" ht="12.75">
      <c r="A126" s="41"/>
      <c r="B126" s="41"/>
      <c r="C126" s="41"/>
      <c r="D126" s="1"/>
      <c r="E126" s="1"/>
      <c r="F126" s="1"/>
      <c r="G126" s="1"/>
      <c r="H126" s="1"/>
    </row>
    <row r="127" spans="1:8" ht="12.75">
      <c r="A127" s="41"/>
      <c r="B127" s="41"/>
      <c r="C127" s="41"/>
      <c r="D127" s="1"/>
      <c r="E127" s="1"/>
      <c r="F127" s="1"/>
      <c r="G127" s="1"/>
      <c r="H127" s="1"/>
    </row>
    <row r="128" spans="1:8" ht="12.75">
      <c r="A128" s="41"/>
      <c r="B128" s="41"/>
      <c r="C128" s="41"/>
      <c r="D128" s="1"/>
      <c r="E128" s="1"/>
      <c r="F128" s="1"/>
      <c r="G128" s="1"/>
      <c r="H128" s="1"/>
    </row>
    <row r="129" spans="1:8" ht="12.75">
      <c r="A129" s="41"/>
      <c r="B129" s="41"/>
      <c r="C129" s="41"/>
      <c r="D129" s="1"/>
      <c r="E129" s="1"/>
      <c r="F129" s="1"/>
      <c r="G129" s="1"/>
      <c r="H129" s="1"/>
    </row>
    <row r="130" spans="1:8" ht="12.75">
      <c r="A130" s="41"/>
      <c r="B130" s="41"/>
      <c r="C130" s="41"/>
      <c r="D130" s="1"/>
      <c r="E130" s="1"/>
      <c r="F130" s="1"/>
      <c r="G130" s="1"/>
      <c r="H130" s="1"/>
    </row>
    <row r="131" spans="1:8" ht="12.75">
      <c r="A131" s="41"/>
      <c r="B131" s="41"/>
      <c r="C131" s="41"/>
      <c r="D131" s="1"/>
      <c r="E131" s="1"/>
      <c r="F131" s="1"/>
      <c r="G131" s="1"/>
      <c r="H131" s="1"/>
    </row>
    <row r="132" spans="1:8" ht="12.75">
      <c r="A132" s="41"/>
      <c r="B132" s="41"/>
      <c r="C132" s="41"/>
      <c r="D132" s="1"/>
      <c r="E132" s="1"/>
      <c r="F132" s="1"/>
      <c r="G132" s="1"/>
      <c r="H132" s="1"/>
    </row>
    <row r="133" spans="1:8" ht="12.75">
      <c r="A133" s="41"/>
      <c r="B133" s="41"/>
      <c r="C133" s="41"/>
      <c r="D133" s="1"/>
      <c r="E133" s="1"/>
      <c r="F133" s="1"/>
      <c r="G133" s="1"/>
      <c r="H133" s="1"/>
    </row>
    <row r="134" spans="1:8" ht="12.75">
      <c r="A134" s="41"/>
      <c r="B134" s="41"/>
      <c r="C134" s="41"/>
      <c r="D134" s="1"/>
      <c r="E134" s="1"/>
      <c r="F134" s="1"/>
      <c r="G134" s="1"/>
      <c r="H134" s="1"/>
    </row>
    <row r="135" spans="1:8" ht="12.75">
      <c r="A135" s="41"/>
      <c r="B135" s="41"/>
      <c r="C135" s="41"/>
      <c r="D135" s="1"/>
      <c r="E135" s="1"/>
      <c r="F135" s="1"/>
      <c r="G135" s="1"/>
      <c r="H135" s="1"/>
    </row>
    <row r="136" spans="1:8" ht="12.75">
      <c r="A136" s="41"/>
      <c r="B136" s="41"/>
      <c r="C136" s="41"/>
      <c r="D136" s="1"/>
      <c r="E136" s="1"/>
      <c r="F136" s="1"/>
      <c r="G136" s="1"/>
      <c r="H136" s="1"/>
    </row>
    <row r="137" spans="1:8" ht="12.75">
      <c r="A137" s="41"/>
      <c r="B137" s="41"/>
      <c r="C137" s="41"/>
      <c r="D137" s="1"/>
      <c r="E137" s="1"/>
      <c r="F137" s="1"/>
      <c r="G137" s="1"/>
      <c r="H137" s="1"/>
    </row>
    <row r="138" spans="1:8" ht="12.75">
      <c r="A138" s="41"/>
      <c r="B138" s="41"/>
      <c r="C138" s="41"/>
      <c r="D138" s="1"/>
      <c r="E138" s="1"/>
      <c r="F138" s="1"/>
      <c r="G138" s="1"/>
      <c r="H138" s="1"/>
    </row>
    <row r="139" spans="1:8" ht="12.75">
      <c r="A139" s="41"/>
      <c r="B139" s="41"/>
      <c r="C139" s="41"/>
      <c r="D139" s="1"/>
      <c r="E139" s="1"/>
      <c r="F139" s="1"/>
      <c r="G139" s="1"/>
      <c r="H139" s="1"/>
    </row>
    <row r="140" spans="1:8" ht="12.75">
      <c r="A140" s="41"/>
      <c r="B140" s="41"/>
      <c r="C140" s="41"/>
      <c r="D140" s="1"/>
      <c r="E140" s="1"/>
      <c r="F140" s="1"/>
      <c r="G140" s="1"/>
      <c r="H140" s="1"/>
    </row>
    <row r="141" spans="1:8" ht="12.75">
      <c r="A141" s="41"/>
      <c r="B141" s="41"/>
      <c r="C141" s="41"/>
      <c r="D141" s="1"/>
      <c r="E141" s="1"/>
      <c r="F141" s="1"/>
      <c r="G141" s="1"/>
      <c r="H141" s="1"/>
    </row>
    <row r="142" spans="1:8" ht="12.75">
      <c r="A142" s="41"/>
      <c r="B142" s="41"/>
      <c r="C142" s="41"/>
      <c r="D142" s="1"/>
      <c r="E142" s="1"/>
      <c r="F142" s="1"/>
      <c r="G142" s="1"/>
      <c r="H142" s="1"/>
    </row>
    <row r="143" spans="1:8" ht="12.75">
      <c r="A143" s="41"/>
      <c r="B143" s="41"/>
      <c r="C143" s="41"/>
      <c r="D143" s="1"/>
      <c r="E143" s="1"/>
      <c r="F143" s="1"/>
      <c r="G143" s="1"/>
      <c r="H143" s="1"/>
    </row>
    <row r="144" spans="1:8" ht="12.75">
      <c r="A144" s="41"/>
      <c r="B144" s="41"/>
      <c r="C144" s="41"/>
      <c r="D144" s="1"/>
      <c r="E144" s="1"/>
      <c r="F144" s="1"/>
      <c r="G144" s="1"/>
      <c r="H144" s="1"/>
    </row>
    <row r="145" spans="1:8" ht="12.75">
      <c r="A145" s="41"/>
      <c r="B145" s="41"/>
      <c r="C145" s="41"/>
      <c r="D145" s="1"/>
      <c r="E145" s="1"/>
      <c r="F145" s="1"/>
      <c r="G145" s="1"/>
      <c r="H145" s="1"/>
    </row>
    <row r="146" spans="1:8" ht="12.75">
      <c r="A146" s="41"/>
      <c r="B146" s="41"/>
      <c r="C146" s="41"/>
      <c r="D146" s="1"/>
      <c r="E146" s="1"/>
      <c r="F146" s="1"/>
      <c r="G146" s="1"/>
      <c r="H146" s="1"/>
    </row>
    <row r="147" spans="1:8" ht="12.75">
      <c r="A147" s="41"/>
      <c r="B147" s="41"/>
      <c r="C147" s="41"/>
      <c r="D147" s="1"/>
      <c r="E147" s="1"/>
      <c r="F147" s="1"/>
      <c r="G147" s="1"/>
      <c r="H147" s="1"/>
    </row>
    <row r="148" spans="1:8" ht="12.75">
      <c r="A148" s="41"/>
      <c r="B148" s="41"/>
      <c r="C148" s="41"/>
      <c r="D148" s="1"/>
      <c r="E148" s="1"/>
      <c r="F148" s="1"/>
      <c r="G148" s="1"/>
      <c r="H148" s="1"/>
    </row>
    <row r="149" spans="1:8" ht="12.75">
      <c r="A149" s="41"/>
      <c r="B149" s="41"/>
      <c r="C149" s="41"/>
      <c r="D149" s="1"/>
      <c r="E149" s="1"/>
      <c r="F149" s="1"/>
      <c r="G149" s="1"/>
      <c r="H149" s="1"/>
    </row>
    <row r="150" spans="1:8" ht="12.75">
      <c r="A150" s="41"/>
      <c r="B150" s="41"/>
      <c r="C150" s="41"/>
      <c r="D150" s="1"/>
      <c r="E150" s="1"/>
      <c r="F150" s="1"/>
      <c r="G150" s="1"/>
      <c r="H150" s="1"/>
    </row>
    <row r="151" spans="1:8" ht="12.75">
      <c r="A151" s="41"/>
      <c r="B151" s="41"/>
      <c r="C151" s="41"/>
      <c r="D151" s="1"/>
      <c r="E151" s="1"/>
      <c r="F151" s="1"/>
      <c r="G151" s="1"/>
      <c r="H151" s="1"/>
    </row>
    <row r="152" spans="1:8" ht="12.75">
      <c r="A152" s="41"/>
      <c r="B152" s="41"/>
      <c r="C152" s="41"/>
      <c r="D152" s="1"/>
      <c r="E152" s="1"/>
      <c r="F152" s="1"/>
      <c r="G152" s="1"/>
      <c r="H152" s="1"/>
    </row>
    <row r="153" spans="1:8" ht="12.75">
      <c r="A153" s="41"/>
      <c r="B153" s="41"/>
      <c r="C153" s="41"/>
      <c r="D153" s="1"/>
      <c r="E153" s="1"/>
      <c r="F153" s="1"/>
      <c r="G153" s="1"/>
      <c r="H153" s="1"/>
    </row>
    <row r="154" spans="1:8" ht="12.75">
      <c r="A154" s="41"/>
      <c r="B154" s="41"/>
      <c r="C154" s="41"/>
      <c r="D154" s="1"/>
      <c r="E154" s="1"/>
      <c r="F154" s="1"/>
      <c r="G154" s="1"/>
      <c r="H154" s="1"/>
    </row>
    <row r="155" spans="1:8" ht="12.75">
      <c r="A155" s="41"/>
      <c r="B155" s="41"/>
      <c r="C155" s="41"/>
      <c r="D155" s="1"/>
      <c r="E155" s="1"/>
      <c r="F155" s="1"/>
      <c r="G155" s="1"/>
      <c r="H155" s="1"/>
    </row>
    <row r="156" spans="1:8" ht="12.75">
      <c r="A156" s="41"/>
      <c r="B156" s="41"/>
      <c r="C156" s="41"/>
      <c r="D156" s="1"/>
      <c r="E156" s="1"/>
      <c r="F156" s="1"/>
      <c r="G156" s="1"/>
      <c r="H156" s="1"/>
    </row>
    <row r="157" spans="1:8" ht="12.75">
      <c r="A157" s="41"/>
      <c r="B157" s="41"/>
      <c r="C157" s="41"/>
      <c r="D157" s="1"/>
      <c r="E157" s="1"/>
      <c r="F157" s="1"/>
      <c r="G157" s="1"/>
      <c r="H157" s="1"/>
    </row>
    <row r="158" spans="1:8" ht="12.75">
      <c r="A158" s="41"/>
      <c r="B158" s="41"/>
      <c r="C158" s="41"/>
      <c r="D158" s="1"/>
      <c r="E158" s="1"/>
      <c r="F158" s="1"/>
      <c r="G158" s="1"/>
      <c r="H158" s="1"/>
    </row>
    <row r="159" spans="1:8" ht="12.75">
      <c r="A159" s="41"/>
      <c r="B159" s="41"/>
      <c r="C159" s="41"/>
      <c r="D159" s="1"/>
      <c r="E159" s="1"/>
      <c r="F159" s="1"/>
      <c r="G159" s="1"/>
      <c r="H159" s="1"/>
    </row>
    <row r="160" spans="1:8" ht="12.75">
      <c r="A160" s="41"/>
      <c r="B160" s="41"/>
      <c r="C160" s="41"/>
      <c r="D160" s="1"/>
      <c r="E160" s="1"/>
      <c r="F160" s="1"/>
      <c r="G160" s="1"/>
      <c r="H160" s="1"/>
    </row>
    <row r="161" spans="1:8" ht="12.75">
      <c r="A161" s="41"/>
      <c r="B161" s="41"/>
      <c r="C161" s="41"/>
      <c r="D161" s="1"/>
      <c r="E161" s="1"/>
      <c r="F161" s="1"/>
      <c r="G161" s="1"/>
      <c r="H161" s="1"/>
    </row>
    <row r="162" spans="1:8" ht="12.75">
      <c r="A162" s="41"/>
      <c r="B162" s="41"/>
      <c r="C162" s="41"/>
      <c r="D162" s="1"/>
      <c r="E162" s="1"/>
      <c r="F162" s="1"/>
      <c r="G162" s="1"/>
      <c r="H162" s="1"/>
    </row>
    <row r="163" spans="1:8" ht="12.75">
      <c r="A163" s="41"/>
      <c r="B163" s="41"/>
      <c r="C163" s="41"/>
      <c r="D163" s="1"/>
      <c r="E163" s="1"/>
      <c r="F163" s="1"/>
      <c r="G163" s="1"/>
      <c r="H163" s="1"/>
    </row>
    <row r="164" spans="1:8" ht="12.75">
      <c r="A164" s="41"/>
      <c r="B164" s="41"/>
      <c r="C164" s="41"/>
      <c r="D164" s="1"/>
      <c r="E164" s="1"/>
      <c r="F164" s="1"/>
      <c r="G164" s="1"/>
      <c r="H164" s="1"/>
    </row>
    <row r="165" spans="1:8" ht="12.75">
      <c r="A165" s="41"/>
      <c r="B165" s="41"/>
      <c r="C165" s="41"/>
      <c r="D165" s="1"/>
      <c r="E165" s="1"/>
      <c r="F165" s="1"/>
      <c r="G165" s="1"/>
      <c r="H165" s="1"/>
    </row>
    <row r="166" spans="1:8" ht="12.75">
      <c r="A166" s="41"/>
      <c r="B166" s="41"/>
      <c r="C166" s="41"/>
      <c r="D166" s="1"/>
      <c r="E166" s="1"/>
      <c r="F166" s="1"/>
      <c r="G166" s="1"/>
      <c r="H166" s="1"/>
    </row>
    <row r="167" spans="1:8" ht="12.75">
      <c r="A167" s="41"/>
      <c r="B167" s="41"/>
      <c r="C167" s="41"/>
      <c r="D167" s="1"/>
      <c r="E167" s="1"/>
      <c r="F167" s="1"/>
      <c r="G167" s="1"/>
      <c r="H167" s="1"/>
    </row>
    <row r="168" spans="1:8" ht="12.75">
      <c r="A168" s="41"/>
      <c r="B168" s="41"/>
      <c r="C168" s="41"/>
      <c r="D168" s="1"/>
      <c r="E168" s="1"/>
      <c r="F168" s="1"/>
      <c r="G168" s="1"/>
      <c r="H168" s="1"/>
    </row>
    <row r="169" spans="1:8" ht="12.75">
      <c r="A169" s="41"/>
      <c r="B169" s="41"/>
      <c r="C169" s="41"/>
      <c r="D169" s="1"/>
      <c r="E169" s="1"/>
      <c r="F169" s="1"/>
      <c r="G169" s="1"/>
      <c r="H169" s="1"/>
    </row>
    <row r="170" spans="1:8" ht="12.75">
      <c r="A170" s="41"/>
      <c r="B170" s="41"/>
      <c r="C170" s="41"/>
      <c r="D170" s="1"/>
      <c r="E170" s="1"/>
      <c r="F170" s="1"/>
      <c r="G170" s="1"/>
      <c r="H170" s="1"/>
    </row>
    <row r="171" spans="1:8" ht="12.75">
      <c r="A171" s="41"/>
      <c r="B171" s="41"/>
      <c r="C171" s="41"/>
      <c r="D171" s="1"/>
      <c r="E171" s="1"/>
      <c r="F171" s="1"/>
      <c r="G171" s="1"/>
      <c r="H171" s="1"/>
    </row>
    <row r="172" spans="1:8" ht="12.75">
      <c r="A172" s="41"/>
      <c r="B172" s="41"/>
      <c r="C172" s="41"/>
      <c r="D172" s="1"/>
      <c r="E172" s="1"/>
      <c r="F172" s="1"/>
      <c r="G172" s="1"/>
      <c r="H172" s="1"/>
    </row>
    <row r="173" spans="1:8" ht="12.75">
      <c r="A173" s="41"/>
      <c r="B173" s="41"/>
      <c r="C173" s="41"/>
      <c r="D173" s="1"/>
      <c r="E173" s="1"/>
      <c r="F173" s="1"/>
      <c r="G173" s="1"/>
      <c r="H173" s="1"/>
    </row>
    <row r="174" spans="1:8" ht="12.75">
      <c r="A174" s="41"/>
      <c r="B174" s="41"/>
      <c r="C174" s="41"/>
      <c r="D174" s="1"/>
      <c r="E174" s="1"/>
      <c r="F174" s="1"/>
      <c r="G174" s="1"/>
      <c r="H174" s="1"/>
    </row>
    <row r="175" spans="1:8" ht="12.75">
      <c r="A175" s="41"/>
      <c r="B175" s="41"/>
      <c r="C175" s="41"/>
      <c r="D175" s="1"/>
      <c r="E175" s="1"/>
      <c r="F175" s="1"/>
      <c r="G175" s="1"/>
      <c r="H175" s="1"/>
    </row>
    <row r="176" spans="1:8" ht="12.75">
      <c r="A176" s="41"/>
      <c r="B176" s="41"/>
      <c r="C176" s="41"/>
      <c r="D176" s="1"/>
      <c r="E176" s="1"/>
      <c r="F176" s="1"/>
      <c r="G176" s="1"/>
      <c r="H176" s="1"/>
    </row>
    <row r="177" spans="1:8" ht="12.75">
      <c r="A177" s="41"/>
      <c r="B177" s="41"/>
      <c r="C177" s="41"/>
      <c r="D177" s="1"/>
      <c r="E177" s="1"/>
      <c r="F177" s="1"/>
      <c r="G177" s="1"/>
      <c r="H177" s="1"/>
    </row>
    <row r="178" spans="1:8" ht="12.75">
      <c r="A178" s="41"/>
      <c r="B178" s="41"/>
      <c r="C178" s="41"/>
      <c r="D178" s="1"/>
      <c r="E178" s="1"/>
      <c r="F178" s="1"/>
      <c r="G178" s="1"/>
      <c r="H178" s="1"/>
    </row>
    <row r="179" spans="1:8" ht="12.75">
      <c r="A179" s="41"/>
      <c r="B179" s="41"/>
      <c r="C179" s="41"/>
      <c r="D179" s="1"/>
      <c r="E179" s="1"/>
      <c r="F179" s="1"/>
      <c r="G179" s="1"/>
      <c r="H179" s="1"/>
    </row>
    <row r="180" spans="1:8" ht="12.75">
      <c r="A180" s="41"/>
      <c r="B180" s="41"/>
      <c r="C180" s="41"/>
      <c r="D180" s="1"/>
      <c r="E180" s="1"/>
      <c r="F180" s="1"/>
      <c r="G180" s="1"/>
      <c r="H180" s="1"/>
    </row>
    <row r="181" spans="1:8" ht="12.75">
      <c r="A181" s="41"/>
      <c r="B181" s="41"/>
      <c r="C181" s="41"/>
      <c r="D181" s="1"/>
      <c r="E181" s="1"/>
      <c r="F181" s="1"/>
      <c r="G181" s="1"/>
      <c r="H181" s="1"/>
    </row>
    <row r="182" spans="1:8" ht="12.75">
      <c r="A182" s="41"/>
      <c r="B182" s="41"/>
      <c r="C182" s="41"/>
      <c r="D182" s="1"/>
      <c r="E182" s="1"/>
      <c r="F182" s="1"/>
      <c r="G182" s="1"/>
      <c r="H182" s="1"/>
    </row>
    <row r="183" spans="1:8" ht="12.75">
      <c r="A183" s="41"/>
      <c r="B183" s="41"/>
      <c r="C183" s="41"/>
      <c r="D183" s="1"/>
      <c r="E183" s="1"/>
      <c r="F183" s="1"/>
      <c r="G183" s="1"/>
      <c r="H183" s="1"/>
    </row>
    <row r="184" spans="1:8" ht="12.75">
      <c r="A184" s="41"/>
      <c r="B184" s="41"/>
      <c r="C184" s="41"/>
      <c r="D184" s="1"/>
      <c r="E184" s="1"/>
      <c r="F184" s="1"/>
      <c r="G184" s="1"/>
      <c r="H184" s="1"/>
    </row>
    <row r="185" spans="1:8" ht="12.75">
      <c r="A185" s="41"/>
      <c r="B185" s="41"/>
      <c r="C185" s="41"/>
      <c r="D185" s="1"/>
      <c r="E185" s="1"/>
      <c r="F185" s="1"/>
      <c r="G185" s="1"/>
      <c r="H185" s="1"/>
    </row>
    <row r="186" spans="1:8" ht="12.75">
      <c r="A186" s="41"/>
      <c r="B186" s="41"/>
      <c r="C186" s="41"/>
      <c r="D186" s="1"/>
      <c r="E186" s="1"/>
      <c r="F186" s="1"/>
      <c r="G186" s="1"/>
      <c r="H186" s="1"/>
    </row>
    <row r="187" spans="1:8" ht="12.75">
      <c r="A187" s="41"/>
      <c r="B187" s="41"/>
      <c r="C187" s="41"/>
      <c r="D187" s="1"/>
      <c r="E187" s="1"/>
      <c r="F187" s="1"/>
      <c r="G187" s="1"/>
      <c r="H187" s="1"/>
    </row>
    <row r="188" spans="1:8" ht="12.75">
      <c r="A188" s="41"/>
      <c r="B188" s="41"/>
      <c r="C188" s="41"/>
      <c r="D188" s="1"/>
      <c r="E188" s="1"/>
      <c r="F188" s="1"/>
      <c r="G188" s="1"/>
      <c r="H188" s="1"/>
    </row>
    <row r="189" spans="1:8" ht="12.75">
      <c r="A189" s="41"/>
      <c r="B189" s="41"/>
      <c r="C189" s="41"/>
      <c r="D189" s="1"/>
      <c r="E189" s="1"/>
      <c r="F189" s="1"/>
      <c r="G189" s="1"/>
      <c r="H189" s="1"/>
    </row>
    <row r="190" spans="1:8" ht="12.75">
      <c r="A190" s="41"/>
      <c r="B190" s="41"/>
      <c r="C190" s="41"/>
      <c r="D190" s="1"/>
      <c r="E190" s="1"/>
      <c r="F190" s="1"/>
      <c r="G190" s="1"/>
      <c r="H190" s="1"/>
    </row>
    <row r="191" spans="1:8" ht="12.75">
      <c r="A191" s="41"/>
      <c r="B191" s="41"/>
      <c r="C191" s="41"/>
      <c r="D191" s="1"/>
      <c r="E191" s="1"/>
      <c r="F191" s="1"/>
      <c r="G191" s="1"/>
      <c r="H191" s="1"/>
    </row>
    <row r="192" spans="1:8" ht="12.75">
      <c r="A192" s="41"/>
      <c r="B192" s="41"/>
      <c r="C192" s="41"/>
      <c r="D192" s="1"/>
      <c r="E192" s="1"/>
      <c r="F192" s="1"/>
      <c r="G192" s="1"/>
      <c r="H192" s="1"/>
    </row>
    <row r="193" spans="1:8" ht="12.75">
      <c r="A193" s="41"/>
      <c r="B193" s="41"/>
      <c r="C193" s="41"/>
      <c r="D193" s="1"/>
      <c r="E193" s="1"/>
      <c r="F193" s="1"/>
      <c r="G193" s="1"/>
      <c r="H193" s="1"/>
    </row>
    <row r="194" spans="1:8" ht="12.75">
      <c r="A194" s="41"/>
      <c r="B194" s="41"/>
      <c r="C194" s="41"/>
      <c r="D194" s="1"/>
      <c r="E194" s="1"/>
      <c r="F194" s="1"/>
      <c r="G194" s="1"/>
      <c r="H194" s="1"/>
    </row>
    <row r="195" spans="1:8" ht="12.75">
      <c r="A195" s="41"/>
      <c r="B195" s="41"/>
      <c r="C195" s="41"/>
      <c r="D195" s="1"/>
      <c r="E195" s="1"/>
      <c r="F195" s="1"/>
      <c r="G195" s="1"/>
      <c r="H195" s="1"/>
    </row>
    <row r="196" spans="1:8" ht="12.75">
      <c r="A196" s="41"/>
      <c r="B196" s="41"/>
      <c r="C196" s="41"/>
      <c r="D196" s="1"/>
      <c r="E196" s="1"/>
      <c r="F196" s="1"/>
      <c r="G196" s="1"/>
      <c r="H196" s="1"/>
    </row>
    <row r="197" spans="1:8" ht="12.75">
      <c r="A197" s="41"/>
      <c r="B197" s="41"/>
      <c r="C197" s="41"/>
      <c r="D197" s="1"/>
      <c r="E197" s="1"/>
      <c r="F197" s="1"/>
      <c r="G197" s="1"/>
      <c r="H197" s="1"/>
    </row>
    <row r="198" spans="1:8" ht="12.75">
      <c r="A198" s="41"/>
      <c r="B198" s="41"/>
      <c r="C198" s="41"/>
      <c r="D198" s="1"/>
      <c r="E198" s="1"/>
      <c r="F198" s="1"/>
      <c r="G198" s="1"/>
      <c r="H198" s="1"/>
    </row>
    <row r="199" spans="1:8" ht="12.75">
      <c r="A199" s="41"/>
      <c r="B199" s="41"/>
      <c r="C199" s="41"/>
      <c r="D199" s="1"/>
      <c r="E199" s="1"/>
      <c r="F199" s="1"/>
      <c r="G199" s="1"/>
      <c r="H199" s="1"/>
    </row>
    <row r="200" spans="1:8" ht="12.75">
      <c r="A200" s="41"/>
      <c r="B200" s="41"/>
      <c r="C200" s="41"/>
      <c r="D200" s="1"/>
      <c r="E200" s="1"/>
      <c r="F200" s="1"/>
      <c r="G200" s="1"/>
      <c r="H200" s="1"/>
    </row>
    <row r="201" spans="1:8" ht="12.75">
      <c r="A201" s="41"/>
      <c r="B201" s="41"/>
      <c r="C201" s="41"/>
      <c r="D201" s="1"/>
      <c r="E201" s="1"/>
      <c r="F201" s="1"/>
      <c r="G201" s="1"/>
      <c r="H201" s="1"/>
    </row>
    <row r="202" spans="1:8" ht="12.75">
      <c r="A202" s="41"/>
      <c r="B202" s="41"/>
      <c r="C202" s="41"/>
      <c r="D202" s="1"/>
      <c r="E202" s="1"/>
      <c r="F202" s="1"/>
      <c r="G202" s="1"/>
      <c r="H202" s="1"/>
    </row>
    <row r="203" spans="1:8" ht="12.75">
      <c r="A203" s="41"/>
      <c r="B203" s="41"/>
      <c r="C203" s="41"/>
      <c r="D203" s="1"/>
      <c r="E203" s="1"/>
      <c r="F203" s="1"/>
      <c r="G203" s="1"/>
      <c r="H203" s="1"/>
    </row>
    <row r="204" spans="1:8" ht="12.75">
      <c r="A204" s="41"/>
      <c r="B204" s="41"/>
      <c r="C204" s="41"/>
      <c r="D204" s="1"/>
      <c r="E204" s="1"/>
      <c r="F204" s="1"/>
      <c r="G204" s="1"/>
      <c r="H204" s="1"/>
    </row>
    <row r="205" spans="1:8" ht="12.75">
      <c r="A205" s="41"/>
      <c r="B205" s="41"/>
      <c r="C205" s="41"/>
      <c r="D205" s="1"/>
      <c r="E205" s="1"/>
      <c r="F205" s="1"/>
      <c r="G205" s="1"/>
      <c r="H205" s="1"/>
    </row>
    <row r="206" spans="1:8" ht="12.75">
      <c r="A206" s="41"/>
      <c r="B206" s="41"/>
      <c r="C206" s="41"/>
      <c r="D206" s="1"/>
      <c r="E206" s="1"/>
      <c r="F206" s="1"/>
      <c r="G206" s="1"/>
      <c r="H206" s="1"/>
    </row>
    <row r="207" spans="1:8" ht="12.75">
      <c r="A207" s="41"/>
      <c r="B207" s="41"/>
      <c r="C207" s="41"/>
      <c r="D207" s="1"/>
      <c r="E207" s="1"/>
      <c r="F207" s="1"/>
      <c r="G207" s="1"/>
      <c r="H207" s="1"/>
    </row>
    <row r="208" spans="1:8" ht="12.75">
      <c r="A208" s="41"/>
      <c r="B208" s="41"/>
      <c r="C208" s="41"/>
      <c r="D208" s="1"/>
      <c r="E208" s="1"/>
      <c r="F208" s="1"/>
      <c r="G208" s="1"/>
      <c r="H208" s="1"/>
    </row>
    <row r="209" spans="1:8" ht="12.75">
      <c r="A209" s="41"/>
      <c r="B209" s="41"/>
      <c r="C209" s="41"/>
      <c r="D209" s="1"/>
      <c r="E209" s="1"/>
      <c r="F209" s="1"/>
      <c r="G209" s="1"/>
      <c r="H209" s="1"/>
    </row>
    <row r="210" spans="1:8" ht="12.75">
      <c r="A210" s="41"/>
      <c r="B210" s="41"/>
      <c r="C210" s="41"/>
      <c r="D210" s="1"/>
      <c r="E210" s="1"/>
      <c r="F210" s="1"/>
      <c r="G210" s="1"/>
      <c r="H210" s="1"/>
    </row>
    <row r="211" spans="1:8" ht="12.75">
      <c r="A211" s="41"/>
      <c r="B211" s="41"/>
      <c r="C211" s="41"/>
      <c r="D211" s="1"/>
      <c r="E211" s="1"/>
      <c r="F211" s="1"/>
      <c r="G211" s="1"/>
      <c r="H211" s="1"/>
    </row>
    <row r="212" spans="1:8" ht="12.75">
      <c r="A212" s="41"/>
      <c r="B212" s="41"/>
      <c r="C212" s="41"/>
      <c r="D212" s="1"/>
      <c r="E212" s="1"/>
      <c r="F212" s="1"/>
      <c r="G212" s="1"/>
      <c r="H212" s="1"/>
    </row>
    <row r="213" spans="1:8" ht="12.75">
      <c r="A213" s="41"/>
      <c r="B213" s="41"/>
      <c r="C213" s="41"/>
      <c r="D213" s="1"/>
      <c r="E213" s="1"/>
      <c r="F213" s="1"/>
      <c r="G213" s="1"/>
      <c r="H213" s="1"/>
    </row>
    <row r="214" spans="1:8" ht="12.75">
      <c r="A214" s="41"/>
      <c r="B214" s="41"/>
      <c r="C214" s="41"/>
      <c r="D214" s="1"/>
      <c r="E214" s="1"/>
      <c r="F214" s="1"/>
      <c r="G214" s="1"/>
      <c r="H214" s="1"/>
    </row>
    <row r="215" spans="1:8" ht="12.75">
      <c r="A215" s="41"/>
      <c r="B215" s="41"/>
      <c r="C215" s="41"/>
      <c r="D215" s="1"/>
      <c r="E215" s="1"/>
      <c r="F215" s="1"/>
      <c r="G215" s="1"/>
      <c r="H215" s="1"/>
    </row>
    <row r="216" spans="1:8" ht="12.75">
      <c r="A216" s="41"/>
      <c r="B216" s="41"/>
      <c r="C216" s="41"/>
      <c r="D216" s="1"/>
      <c r="E216" s="1"/>
      <c r="F216" s="1"/>
      <c r="G216" s="1"/>
      <c r="H216" s="1"/>
    </row>
    <row r="217" spans="1:8" ht="12.75">
      <c r="A217" s="41"/>
      <c r="B217" s="41"/>
      <c r="C217" s="41"/>
      <c r="D217" s="1"/>
      <c r="E217" s="1"/>
      <c r="F217" s="1"/>
      <c r="G217" s="1"/>
      <c r="H217" s="1"/>
    </row>
    <row r="218" spans="1:8" ht="12.75">
      <c r="A218" s="41"/>
      <c r="B218" s="41"/>
      <c r="C218" s="41"/>
      <c r="D218" s="1"/>
      <c r="E218" s="1"/>
      <c r="F218" s="1"/>
      <c r="G218" s="1"/>
      <c r="H218" s="1"/>
    </row>
    <row r="219" spans="1:8" ht="12.75">
      <c r="A219" s="41"/>
      <c r="B219" s="41"/>
      <c r="C219" s="41"/>
      <c r="D219" s="1"/>
      <c r="E219" s="1"/>
      <c r="F219" s="1"/>
      <c r="G219" s="1"/>
      <c r="H219" s="1"/>
    </row>
    <row r="220" spans="1:8" ht="12.75">
      <c r="A220" s="41"/>
      <c r="B220" s="41"/>
      <c r="C220" s="41"/>
      <c r="D220" s="1"/>
      <c r="E220" s="1"/>
      <c r="F220" s="1"/>
      <c r="G220" s="1"/>
      <c r="H220" s="1"/>
    </row>
    <row r="221" spans="1:8" ht="12.75">
      <c r="A221" s="41"/>
      <c r="B221" s="41"/>
      <c r="C221" s="41"/>
      <c r="D221" s="1"/>
      <c r="E221" s="1"/>
      <c r="F221" s="1"/>
      <c r="G221" s="1"/>
      <c r="H221" s="1"/>
    </row>
    <row r="222" spans="1:8" ht="12.75">
      <c r="A222" s="41"/>
      <c r="B222" s="41"/>
      <c r="C222" s="41"/>
      <c r="D222" s="1"/>
      <c r="E222" s="1"/>
      <c r="F222" s="1"/>
      <c r="G222" s="1"/>
      <c r="H222" s="1"/>
    </row>
    <row r="223" spans="1:8" ht="12.75">
      <c r="A223" s="41"/>
      <c r="B223" s="41"/>
      <c r="C223" s="41"/>
      <c r="D223" s="1"/>
      <c r="E223" s="1"/>
      <c r="F223" s="1"/>
      <c r="G223" s="1"/>
      <c r="H223" s="1"/>
    </row>
    <row r="224" spans="1:8" ht="12.75">
      <c r="A224" s="41"/>
      <c r="B224" s="41"/>
      <c r="C224" s="41"/>
      <c r="D224" s="1"/>
      <c r="E224" s="1"/>
      <c r="F224" s="1"/>
      <c r="G224" s="1"/>
      <c r="H224" s="1"/>
    </row>
    <row r="225" spans="1:8" ht="12.75">
      <c r="A225" s="41"/>
      <c r="B225" s="41"/>
      <c r="C225" s="41"/>
      <c r="D225" s="1"/>
      <c r="E225" s="1"/>
      <c r="F225" s="1"/>
      <c r="G225" s="1"/>
      <c r="H225" s="1"/>
    </row>
    <row r="226" spans="1:8" ht="12.75">
      <c r="A226" s="41"/>
      <c r="B226" s="41"/>
      <c r="C226" s="41"/>
      <c r="D226" s="1"/>
      <c r="E226" s="1"/>
      <c r="F226" s="1"/>
      <c r="G226" s="1"/>
      <c r="H226" s="1"/>
    </row>
    <row r="227" spans="1:8" ht="12.75">
      <c r="A227" s="41"/>
      <c r="B227" s="41"/>
      <c r="C227" s="41"/>
      <c r="D227" s="1"/>
      <c r="E227" s="1"/>
      <c r="F227" s="1"/>
      <c r="G227" s="1"/>
      <c r="H227" s="1"/>
    </row>
    <row r="228" spans="1:8" ht="12.75">
      <c r="A228" s="41"/>
      <c r="B228" s="41"/>
      <c r="C228" s="41"/>
      <c r="D228" s="1"/>
      <c r="E228" s="1"/>
      <c r="F228" s="1"/>
      <c r="G228" s="1"/>
      <c r="H228" s="1"/>
    </row>
    <row r="229" spans="1:8" ht="12.75">
      <c r="A229" s="41"/>
      <c r="B229" s="41"/>
      <c r="C229" s="41"/>
      <c r="D229" s="1"/>
      <c r="E229" s="1"/>
      <c r="F229" s="1"/>
      <c r="G229" s="1"/>
      <c r="H229" s="1"/>
    </row>
    <row r="230" spans="1:8" ht="12.75">
      <c r="A230" s="41"/>
      <c r="B230" s="41"/>
      <c r="C230" s="41"/>
      <c r="D230" s="1"/>
      <c r="E230" s="1"/>
      <c r="F230" s="1"/>
      <c r="G230" s="1"/>
      <c r="H230" s="1"/>
    </row>
    <row r="231" spans="1:8" ht="12.75">
      <c r="A231" s="41"/>
      <c r="B231" s="41"/>
      <c r="C231" s="41"/>
      <c r="D231" s="1"/>
      <c r="E231" s="1"/>
      <c r="F231" s="1"/>
      <c r="G231" s="1"/>
      <c r="H231" s="1"/>
    </row>
    <row r="232" spans="1:8" ht="12.75">
      <c r="A232" s="41"/>
      <c r="B232" s="41"/>
      <c r="C232" s="41"/>
      <c r="D232" s="1"/>
      <c r="E232" s="1"/>
      <c r="F232" s="1"/>
      <c r="G232" s="1"/>
      <c r="H232" s="1"/>
    </row>
    <row r="233" spans="1:8" ht="12.75">
      <c r="A233" s="41"/>
      <c r="B233" s="41"/>
      <c r="C233" s="41"/>
      <c r="D233" s="1"/>
      <c r="E233" s="1"/>
      <c r="F233" s="1"/>
      <c r="G233" s="1"/>
      <c r="H233" s="1"/>
    </row>
    <row r="234" spans="1:8" ht="12.75">
      <c r="A234" s="41"/>
      <c r="B234" s="41"/>
      <c r="C234" s="41"/>
      <c r="D234" s="1"/>
      <c r="E234" s="1"/>
      <c r="F234" s="1"/>
      <c r="G234" s="1"/>
      <c r="H234" s="1"/>
    </row>
    <row r="235" spans="1:8" ht="12.75">
      <c r="A235" s="41"/>
      <c r="B235" s="41"/>
      <c r="C235" s="41"/>
      <c r="D235" s="1"/>
      <c r="E235" s="1"/>
      <c r="F235" s="1"/>
      <c r="G235" s="1"/>
      <c r="H235" s="1"/>
    </row>
    <row r="236" spans="1:8" ht="12.75">
      <c r="A236" s="41"/>
      <c r="B236" s="41"/>
      <c r="C236" s="41"/>
      <c r="D236" s="1"/>
      <c r="E236" s="1"/>
      <c r="F236" s="1"/>
      <c r="G236" s="1"/>
      <c r="H236" s="1"/>
    </row>
    <row r="237" spans="1:8" ht="12.75">
      <c r="A237" s="41"/>
      <c r="B237" s="41"/>
      <c r="C237" s="41"/>
      <c r="D237" s="1"/>
      <c r="E237" s="1"/>
      <c r="F237" s="1"/>
      <c r="G237" s="1"/>
      <c r="H237" s="1"/>
    </row>
    <row r="238" spans="1:8" ht="12.75">
      <c r="A238" s="41"/>
      <c r="B238" s="41"/>
      <c r="C238" s="41"/>
      <c r="D238" s="1"/>
      <c r="E238" s="1"/>
      <c r="F238" s="1"/>
      <c r="G238" s="1"/>
      <c r="H238" s="1"/>
    </row>
    <row r="239" spans="1:8" ht="12.75">
      <c r="A239" s="41"/>
      <c r="B239" s="41"/>
      <c r="C239" s="41"/>
      <c r="D239" s="1"/>
      <c r="E239" s="1"/>
      <c r="F239" s="1"/>
      <c r="G239" s="1"/>
      <c r="H239" s="1"/>
    </row>
    <row r="240" spans="1:8" ht="12.75">
      <c r="A240" s="41"/>
      <c r="B240" s="41"/>
      <c r="C240" s="41"/>
      <c r="D240" s="1"/>
      <c r="E240" s="1"/>
      <c r="F240" s="1"/>
      <c r="G240" s="1"/>
      <c r="H240" s="1"/>
    </row>
    <row r="241" spans="1:8" ht="12.75">
      <c r="A241" s="41"/>
      <c r="B241" s="41"/>
      <c r="C241" s="41"/>
      <c r="D241" s="1"/>
      <c r="E241" s="1"/>
      <c r="F241" s="1"/>
      <c r="G241" s="1"/>
      <c r="H241" s="1"/>
    </row>
    <row r="242" spans="1:8" ht="12.75">
      <c r="A242" s="41"/>
      <c r="B242" s="41"/>
      <c r="C242" s="41"/>
      <c r="D242" s="1"/>
      <c r="E242" s="1"/>
      <c r="F242" s="1"/>
      <c r="G242" s="1"/>
      <c r="H242" s="1"/>
    </row>
    <row r="243" spans="1:8" ht="12.75">
      <c r="A243" s="41"/>
      <c r="B243" s="41"/>
      <c r="C243" s="41"/>
      <c r="D243" s="1"/>
      <c r="E243" s="1"/>
      <c r="F243" s="1"/>
      <c r="G243" s="1"/>
      <c r="H243" s="1"/>
    </row>
    <row r="244" spans="1:8" ht="12.75">
      <c r="A244" s="41"/>
      <c r="B244" s="41"/>
      <c r="C244" s="41"/>
      <c r="D244" s="1"/>
      <c r="E244" s="1"/>
      <c r="F244" s="1"/>
      <c r="G244" s="1"/>
      <c r="H244" s="1"/>
    </row>
    <row r="245" spans="1:8" ht="12.75">
      <c r="A245" s="41"/>
      <c r="B245" s="41"/>
      <c r="C245" s="41"/>
      <c r="D245" s="1"/>
      <c r="E245" s="1"/>
      <c r="F245" s="1"/>
      <c r="G245" s="1"/>
      <c r="H245" s="1"/>
    </row>
    <row r="246" spans="1:8" ht="12.75">
      <c r="A246" s="41"/>
      <c r="B246" s="41"/>
      <c r="C246" s="41"/>
      <c r="D246" s="1"/>
      <c r="E246" s="1"/>
      <c r="F246" s="1"/>
      <c r="G246" s="1"/>
      <c r="H246" s="1"/>
    </row>
    <row r="247" spans="1:8" ht="12.75">
      <c r="A247" s="41"/>
      <c r="B247" s="41"/>
      <c r="C247" s="41"/>
      <c r="D247" s="1"/>
      <c r="E247" s="1"/>
      <c r="F247" s="1"/>
      <c r="G247" s="1"/>
      <c r="H247" s="1"/>
    </row>
    <row r="248" spans="1:8" ht="12.75">
      <c r="A248" s="41"/>
      <c r="B248" s="41"/>
      <c r="C248" s="41"/>
      <c r="D248" s="1"/>
      <c r="E248" s="1"/>
      <c r="F248" s="1"/>
      <c r="G248" s="1"/>
      <c r="H248" s="1"/>
    </row>
    <row r="249" spans="1:8" ht="12.75">
      <c r="A249" s="41"/>
      <c r="B249" s="41"/>
      <c r="C249" s="41"/>
      <c r="D249" s="1"/>
      <c r="E249" s="1"/>
      <c r="F249" s="1"/>
      <c r="G249" s="1"/>
      <c r="H249" s="1"/>
    </row>
    <row r="250" spans="1:8" ht="12.75">
      <c r="A250" s="41"/>
      <c r="B250" s="41"/>
      <c r="C250" s="41"/>
      <c r="D250" s="1"/>
      <c r="E250" s="1"/>
      <c r="F250" s="1"/>
      <c r="G250" s="1"/>
      <c r="H250" s="1"/>
    </row>
    <row r="251" spans="1:8" ht="12.75">
      <c r="A251" s="41"/>
      <c r="B251" s="41"/>
      <c r="C251" s="41"/>
      <c r="D251" s="1"/>
      <c r="E251" s="1"/>
      <c r="F251" s="1"/>
      <c r="G251" s="1"/>
      <c r="H251" s="1"/>
    </row>
    <row r="252" spans="1:8" ht="12.75">
      <c r="A252" s="41"/>
      <c r="B252" s="41"/>
      <c r="C252" s="41"/>
      <c r="D252" s="1"/>
      <c r="E252" s="1"/>
      <c r="F252" s="1"/>
      <c r="G252" s="1"/>
      <c r="H252" s="1"/>
    </row>
    <row r="253" spans="1:8" ht="12.75">
      <c r="A253" s="41"/>
      <c r="B253" s="41"/>
      <c r="C253" s="41"/>
      <c r="D253" s="1"/>
      <c r="E253" s="1"/>
      <c r="F253" s="1"/>
      <c r="G253" s="1"/>
      <c r="H253" s="1"/>
    </row>
    <row r="254" spans="1:8" ht="12.75">
      <c r="A254" s="41"/>
      <c r="B254" s="41"/>
      <c r="C254" s="41"/>
      <c r="D254" s="1"/>
      <c r="E254" s="1"/>
      <c r="F254" s="1"/>
      <c r="G254" s="1"/>
      <c r="H254" s="1"/>
    </row>
    <row r="255" spans="1:8" ht="12.75">
      <c r="A255" s="41"/>
      <c r="B255" s="41"/>
      <c r="C255" s="41"/>
      <c r="D255" s="1"/>
      <c r="E255" s="1"/>
      <c r="F255" s="1"/>
      <c r="G255" s="1"/>
      <c r="H255" s="1"/>
    </row>
    <row r="256" spans="1:8" ht="12.75">
      <c r="A256" s="41"/>
      <c r="B256" s="41"/>
      <c r="C256" s="41"/>
      <c r="D256" s="1"/>
      <c r="E256" s="1"/>
      <c r="F256" s="1"/>
      <c r="G256" s="1"/>
      <c r="H256" s="1"/>
    </row>
    <row r="257" spans="1:8" ht="12.75">
      <c r="A257" s="41"/>
      <c r="B257" s="41"/>
      <c r="C257" s="41"/>
      <c r="D257" s="1"/>
      <c r="E257" s="1"/>
      <c r="F257" s="1"/>
      <c r="G257" s="1"/>
      <c r="H257" s="1"/>
    </row>
    <row r="258" spans="1:8" ht="12.75">
      <c r="A258" s="41"/>
      <c r="B258" s="41"/>
      <c r="C258" s="41"/>
      <c r="D258" s="1"/>
      <c r="E258" s="1"/>
      <c r="F258" s="1"/>
      <c r="G258" s="1"/>
      <c r="H258" s="1"/>
    </row>
    <row r="259" spans="1:8" ht="12.75">
      <c r="A259" s="41"/>
      <c r="B259" s="41"/>
      <c r="C259" s="41"/>
      <c r="D259" s="1"/>
      <c r="E259" s="1"/>
      <c r="F259" s="1"/>
      <c r="G259" s="1"/>
      <c r="H259" s="1"/>
    </row>
    <row r="260" spans="1:8" ht="12.75">
      <c r="A260" s="41"/>
      <c r="B260" s="41"/>
      <c r="C260" s="41"/>
      <c r="D260" s="1"/>
      <c r="E260" s="1"/>
      <c r="F260" s="1"/>
      <c r="G260" s="1"/>
      <c r="H260" s="1"/>
    </row>
    <row r="261" spans="1:8" ht="12.75">
      <c r="A261" s="41"/>
      <c r="B261" s="41"/>
      <c r="C261" s="41"/>
      <c r="D261" s="1"/>
      <c r="E261" s="1"/>
      <c r="F261" s="1"/>
      <c r="G261" s="1"/>
      <c r="H261" s="1"/>
    </row>
    <row r="262" spans="1:8" ht="12.75">
      <c r="A262" s="41"/>
      <c r="B262" s="41"/>
      <c r="C262" s="41"/>
      <c r="D262" s="1"/>
      <c r="E262" s="1"/>
      <c r="F262" s="1"/>
      <c r="G262" s="1"/>
      <c r="H262" s="1"/>
    </row>
    <row r="263" spans="1:8" ht="12.75">
      <c r="A263" s="41"/>
      <c r="B263" s="41"/>
      <c r="C263" s="41"/>
      <c r="D263" s="1"/>
      <c r="E263" s="1"/>
      <c r="F263" s="1"/>
      <c r="G263" s="1"/>
      <c r="H263" s="1"/>
    </row>
    <row r="264" spans="1:8" ht="12.75">
      <c r="A264" s="41"/>
      <c r="B264" s="41"/>
      <c r="C264" s="41"/>
      <c r="D264" s="1"/>
      <c r="E264" s="1"/>
      <c r="F264" s="1"/>
      <c r="G264" s="1"/>
      <c r="H264" s="1"/>
    </row>
    <row r="265" spans="1:8" ht="12.75">
      <c r="A265" s="41"/>
      <c r="B265" s="41"/>
      <c r="C265" s="41"/>
      <c r="D265" s="1"/>
      <c r="E265" s="1"/>
      <c r="F265" s="1"/>
      <c r="G265" s="1"/>
      <c r="H265" s="1"/>
    </row>
    <row r="266" spans="1:8" ht="12.75">
      <c r="A266" s="41"/>
      <c r="B266" s="41"/>
      <c r="C266" s="41"/>
      <c r="D266" s="1"/>
      <c r="E266" s="1"/>
      <c r="F266" s="1"/>
      <c r="G266" s="1"/>
      <c r="H266" s="1"/>
    </row>
    <row r="267" spans="1:8" ht="12.75">
      <c r="A267" s="41"/>
      <c r="B267" s="41"/>
      <c r="C267" s="41"/>
      <c r="D267" s="1"/>
      <c r="E267" s="1"/>
      <c r="F267" s="1"/>
      <c r="G267" s="1"/>
      <c r="H267" s="1"/>
    </row>
    <row r="268" spans="1:8" ht="12.75">
      <c r="A268" s="41"/>
      <c r="B268" s="41"/>
      <c r="C268" s="41"/>
      <c r="D268" s="1"/>
      <c r="E268" s="1"/>
      <c r="F268" s="1"/>
      <c r="G268" s="1"/>
      <c r="H268" s="1"/>
    </row>
    <row r="269" spans="1:8" ht="12.75">
      <c r="A269" s="41"/>
      <c r="B269" s="41"/>
      <c r="C269" s="41"/>
      <c r="D269" s="1"/>
      <c r="E269" s="1"/>
      <c r="F269" s="1"/>
      <c r="G269" s="1"/>
      <c r="H269" s="1"/>
    </row>
    <row r="270" spans="1:8" ht="12.75">
      <c r="A270" s="41"/>
      <c r="B270" s="41"/>
      <c r="C270" s="41"/>
      <c r="D270" s="1"/>
      <c r="E270" s="1"/>
      <c r="F270" s="1"/>
      <c r="G270" s="1"/>
      <c r="H270" s="1"/>
    </row>
    <row r="271" spans="1:8" ht="12.75">
      <c r="A271" s="41"/>
      <c r="B271" s="41"/>
      <c r="C271" s="41"/>
      <c r="D271" s="1"/>
      <c r="E271" s="1"/>
      <c r="F271" s="1"/>
      <c r="G271" s="1"/>
      <c r="H271" s="1"/>
    </row>
    <row r="272" spans="1:8" ht="12.75">
      <c r="A272" s="41"/>
      <c r="B272" s="41"/>
      <c r="C272" s="41"/>
      <c r="D272" s="1"/>
      <c r="E272" s="1"/>
      <c r="F272" s="1"/>
      <c r="G272" s="1"/>
      <c r="H272" s="1"/>
    </row>
    <row r="273" spans="1:8" ht="12.75">
      <c r="A273" s="41"/>
      <c r="B273" s="41"/>
      <c r="C273" s="41"/>
      <c r="D273" s="1"/>
      <c r="E273" s="1"/>
      <c r="F273" s="1"/>
      <c r="G273" s="1"/>
      <c r="H273" s="1"/>
    </row>
    <row r="274" spans="1:8" ht="12.75">
      <c r="A274" s="41"/>
      <c r="B274" s="41"/>
      <c r="C274" s="41"/>
      <c r="D274" s="1"/>
      <c r="E274" s="1"/>
      <c r="F274" s="1"/>
      <c r="G274" s="1"/>
      <c r="H274" s="1"/>
    </row>
    <row r="275" spans="1:8" ht="12.75">
      <c r="A275" s="41"/>
      <c r="B275" s="41"/>
      <c r="C275" s="41"/>
      <c r="D275" s="1"/>
      <c r="E275" s="1"/>
      <c r="F275" s="1"/>
      <c r="G275" s="1"/>
      <c r="H275" s="1"/>
    </row>
    <row r="276" spans="1:8" ht="12.75">
      <c r="A276" s="41"/>
      <c r="B276" s="41"/>
      <c r="C276" s="41"/>
      <c r="D276" s="1"/>
      <c r="E276" s="1"/>
      <c r="F276" s="1"/>
      <c r="G276" s="1"/>
      <c r="H276" s="1"/>
    </row>
    <row r="277" spans="1:8" ht="12.75">
      <c r="A277" s="41"/>
      <c r="B277" s="41"/>
      <c r="C277" s="41"/>
      <c r="D277" s="1"/>
      <c r="E277" s="1"/>
      <c r="F277" s="1"/>
      <c r="G277" s="1"/>
      <c r="H277" s="1"/>
    </row>
    <row r="278" spans="1:8" ht="12.75">
      <c r="A278" s="41"/>
      <c r="B278" s="41"/>
      <c r="C278" s="41"/>
      <c r="D278" s="1"/>
      <c r="E278" s="1"/>
      <c r="F278" s="1"/>
      <c r="G278" s="1"/>
      <c r="H278" s="1"/>
    </row>
    <row r="279" spans="1:8" ht="12.75">
      <c r="A279" s="41"/>
      <c r="B279" s="41"/>
      <c r="C279" s="41"/>
      <c r="D279" s="1"/>
      <c r="E279" s="1"/>
      <c r="F279" s="1"/>
      <c r="G279" s="1"/>
      <c r="H279" s="1"/>
    </row>
    <row r="280" spans="1:8" ht="12.75">
      <c r="A280" s="41"/>
      <c r="B280" s="41"/>
      <c r="C280" s="41"/>
      <c r="D280" s="1"/>
      <c r="E280" s="1"/>
      <c r="F280" s="1"/>
      <c r="G280" s="1"/>
      <c r="H280" s="1"/>
    </row>
    <row r="281" spans="1:8" ht="12.75">
      <c r="A281" s="41"/>
      <c r="B281" s="41"/>
      <c r="C281" s="41"/>
      <c r="D281" s="1"/>
      <c r="E281" s="1"/>
      <c r="F281" s="1"/>
      <c r="G281" s="1"/>
      <c r="H281" s="1"/>
    </row>
    <row r="282" spans="1:8" ht="12.75">
      <c r="A282" s="41"/>
      <c r="B282" s="41"/>
      <c r="C282" s="41"/>
      <c r="D282" s="1"/>
      <c r="E282" s="1"/>
      <c r="F282" s="1"/>
      <c r="G282" s="1"/>
      <c r="H282" s="1"/>
    </row>
    <row r="283" spans="1:8" ht="12.75">
      <c r="A283" s="41"/>
      <c r="B283" s="41"/>
      <c r="C283" s="41"/>
      <c r="D283" s="1"/>
      <c r="E283" s="1"/>
      <c r="F283" s="1"/>
      <c r="G283" s="1"/>
      <c r="H283" s="1"/>
    </row>
    <row r="284" spans="1:8" ht="12.75">
      <c r="A284" s="41"/>
      <c r="B284" s="41"/>
      <c r="C284" s="41"/>
      <c r="D284" s="1"/>
      <c r="E284" s="1"/>
      <c r="F284" s="1"/>
      <c r="G284" s="1"/>
      <c r="H284" s="1"/>
    </row>
    <row r="285" spans="1:8" ht="12.75">
      <c r="A285" s="41"/>
      <c r="B285" s="41"/>
      <c r="C285" s="41"/>
      <c r="D285" s="1"/>
      <c r="E285" s="1"/>
      <c r="F285" s="1"/>
      <c r="G285" s="1"/>
      <c r="H285" s="1"/>
    </row>
    <row r="286" spans="1:8" ht="12.75">
      <c r="A286" s="41"/>
      <c r="B286" s="41"/>
      <c r="C286" s="41"/>
      <c r="D286" s="1"/>
      <c r="E286" s="1"/>
      <c r="F286" s="1"/>
      <c r="G286" s="1"/>
      <c r="H286" s="1"/>
    </row>
    <row r="287" spans="1:8" ht="12.75">
      <c r="A287" s="41"/>
      <c r="B287" s="41"/>
      <c r="C287" s="41"/>
      <c r="D287" s="1"/>
      <c r="E287" s="1"/>
      <c r="F287" s="1"/>
      <c r="G287" s="1"/>
      <c r="H287" s="1"/>
    </row>
    <row r="288" spans="1:8" ht="12.75">
      <c r="A288" s="41"/>
      <c r="B288" s="41"/>
      <c r="C288" s="41"/>
      <c r="D288" s="1"/>
      <c r="E288" s="1"/>
      <c r="F288" s="1"/>
      <c r="G288" s="1"/>
      <c r="H288" s="1"/>
    </row>
    <row r="289" spans="1:8" ht="12.75">
      <c r="A289" s="41"/>
      <c r="B289" s="41"/>
      <c r="C289" s="41"/>
      <c r="D289" s="1"/>
      <c r="E289" s="1"/>
      <c r="F289" s="1"/>
      <c r="G289" s="1"/>
      <c r="H289" s="1"/>
    </row>
    <row r="290" spans="1:8" ht="12.75">
      <c r="A290" s="41"/>
      <c r="B290" s="41"/>
      <c r="C290" s="41"/>
      <c r="D290" s="1"/>
      <c r="E290" s="1"/>
      <c r="F290" s="1"/>
      <c r="G290" s="1"/>
      <c r="H290" s="1"/>
    </row>
    <row r="291" spans="1:8" ht="12.75">
      <c r="A291" s="41"/>
      <c r="B291" s="41"/>
      <c r="C291" s="41"/>
      <c r="D291" s="1"/>
      <c r="E291" s="1"/>
      <c r="F291" s="1"/>
      <c r="G291" s="1"/>
      <c r="H291" s="1"/>
    </row>
    <row r="292" spans="1:8" ht="12.75">
      <c r="A292" s="41"/>
      <c r="B292" s="41"/>
      <c r="C292" s="41"/>
      <c r="D292" s="1"/>
      <c r="E292" s="1"/>
      <c r="F292" s="1"/>
      <c r="G292" s="1"/>
      <c r="H292" s="1"/>
    </row>
    <row r="293" spans="1:8" ht="12.75">
      <c r="A293" s="41"/>
      <c r="B293" s="41"/>
      <c r="C293" s="41"/>
      <c r="D293" s="1"/>
      <c r="E293" s="1"/>
      <c r="F293" s="1"/>
      <c r="G293" s="1"/>
      <c r="H293" s="1"/>
    </row>
    <row r="294" spans="1:8" ht="12.75">
      <c r="A294" s="41"/>
      <c r="B294" s="41"/>
      <c r="C294" s="41"/>
      <c r="D294" s="1"/>
      <c r="E294" s="1"/>
      <c r="F294" s="1"/>
      <c r="G294" s="1"/>
      <c r="H294" s="1"/>
    </row>
    <row r="295" spans="1:8" ht="12.75">
      <c r="A295" s="41"/>
      <c r="B295" s="41"/>
      <c r="C295" s="41"/>
      <c r="D295" s="1"/>
      <c r="E295" s="1"/>
      <c r="F295" s="1"/>
      <c r="G295" s="1"/>
      <c r="H295" s="1"/>
    </row>
    <row r="296" spans="1:8" ht="12.75">
      <c r="A296" s="41"/>
      <c r="B296" s="41"/>
      <c r="C296" s="41"/>
      <c r="D296" s="1"/>
      <c r="E296" s="1"/>
      <c r="F296" s="1"/>
      <c r="G296" s="1"/>
      <c r="H296" s="1"/>
    </row>
    <row r="297" spans="1:8" ht="12.75">
      <c r="A297" s="41"/>
      <c r="B297" s="41"/>
      <c r="C297" s="41"/>
      <c r="D297" s="1"/>
      <c r="E297" s="1"/>
      <c r="F297" s="1"/>
      <c r="G297" s="1"/>
      <c r="H297" s="1"/>
    </row>
    <row r="298" spans="1:8" ht="12.75">
      <c r="A298" s="41"/>
      <c r="B298" s="41"/>
      <c r="C298" s="41"/>
      <c r="D298" s="1"/>
      <c r="E298" s="1"/>
      <c r="F298" s="1"/>
      <c r="G298" s="1"/>
      <c r="H298" s="1"/>
    </row>
    <row r="299" spans="1:8" ht="12.75">
      <c r="A299" s="41"/>
      <c r="B299" s="41"/>
      <c r="C299" s="41"/>
      <c r="D299" s="1"/>
      <c r="E299" s="1"/>
      <c r="F299" s="1"/>
      <c r="G299" s="1"/>
      <c r="H299" s="1"/>
    </row>
    <row r="300" spans="1:8" ht="12.75">
      <c r="A300" s="41"/>
      <c r="B300" s="41"/>
      <c r="C300" s="41"/>
      <c r="D300" s="1"/>
      <c r="E300" s="1"/>
      <c r="F300" s="1"/>
      <c r="G300" s="1"/>
      <c r="H300" s="1"/>
    </row>
    <row r="301" spans="1:8" ht="12.75">
      <c r="A301" s="41"/>
      <c r="B301" s="41"/>
      <c r="C301" s="41"/>
      <c r="D301" s="1"/>
      <c r="E301" s="1"/>
      <c r="F301" s="1"/>
      <c r="G301" s="1"/>
      <c r="H301" s="1"/>
    </row>
    <row r="302" spans="1:8" ht="12.75">
      <c r="A302" s="41"/>
      <c r="B302" s="41"/>
      <c r="C302" s="41"/>
      <c r="D302" s="1"/>
      <c r="E302" s="1"/>
      <c r="F302" s="1"/>
      <c r="G302" s="1"/>
      <c r="H302" s="1"/>
    </row>
    <row r="303" spans="1:8" ht="12.75">
      <c r="A303" s="41"/>
      <c r="B303" s="41"/>
      <c r="C303" s="41"/>
      <c r="D303" s="1"/>
      <c r="E303" s="1"/>
      <c r="F303" s="1"/>
      <c r="G303" s="1"/>
      <c r="H303" s="1"/>
    </row>
    <row r="304" spans="1:8" ht="12.75">
      <c r="A304" s="41"/>
      <c r="B304" s="41"/>
      <c r="C304" s="41"/>
      <c r="D304" s="1"/>
      <c r="E304" s="1"/>
      <c r="F304" s="1"/>
      <c r="G304" s="1"/>
      <c r="H304" s="1"/>
    </row>
    <row r="305" spans="1:8" ht="12.75">
      <c r="A305" s="41"/>
      <c r="B305" s="41"/>
      <c r="C305" s="41"/>
      <c r="D305" s="1"/>
      <c r="E305" s="1"/>
      <c r="F305" s="1"/>
      <c r="G305" s="1"/>
      <c r="H305" s="1"/>
    </row>
    <row r="306" spans="1:8" ht="12.75">
      <c r="A306" s="41"/>
      <c r="B306" s="41"/>
      <c r="C306" s="41"/>
      <c r="D306" s="1"/>
      <c r="E306" s="1"/>
      <c r="F306" s="1"/>
      <c r="G306" s="1"/>
      <c r="H306" s="1"/>
    </row>
    <row r="307" spans="1:8" ht="12.75">
      <c r="A307" s="41"/>
      <c r="B307" s="41"/>
      <c r="C307" s="41"/>
      <c r="D307" s="1"/>
      <c r="E307" s="1"/>
      <c r="F307" s="1"/>
      <c r="G307" s="1"/>
      <c r="H307" s="1"/>
    </row>
    <row r="308" spans="1:8" ht="12.75">
      <c r="A308" s="41"/>
      <c r="B308" s="41"/>
      <c r="C308" s="41"/>
      <c r="D308" s="1"/>
      <c r="E308" s="1"/>
      <c r="F308" s="1"/>
      <c r="G308" s="1"/>
      <c r="H308" s="1"/>
    </row>
    <row r="309" spans="1:8" ht="12.75">
      <c r="A309" s="41"/>
      <c r="B309" s="41"/>
      <c r="C309" s="41"/>
      <c r="D309" s="1"/>
      <c r="E309" s="1"/>
      <c r="F309" s="1"/>
      <c r="G309" s="1"/>
      <c r="H309" s="1"/>
    </row>
    <row r="310" spans="1:8" ht="12.75">
      <c r="A310" s="41"/>
      <c r="B310" s="41"/>
      <c r="C310" s="41"/>
      <c r="D310" s="1"/>
      <c r="E310" s="1"/>
      <c r="F310" s="1"/>
      <c r="G310" s="1"/>
      <c r="H310" s="1"/>
    </row>
    <row r="311" spans="1:8" ht="12.75">
      <c r="A311" s="41"/>
      <c r="B311" s="41"/>
      <c r="C311" s="41"/>
      <c r="D311" s="1"/>
      <c r="E311" s="1"/>
      <c r="F311" s="1"/>
      <c r="G311" s="1"/>
      <c r="H311" s="1"/>
    </row>
    <row r="312" spans="1:8" ht="12.75">
      <c r="A312" s="41"/>
      <c r="B312" s="41"/>
      <c r="C312" s="41"/>
      <c r="D312" s="1"/>
      <c r="E312" s="1"/>
      <c r="F312" s="1"/>
      <c r="G312" s="1"/>
      <c r="H312" s="1"/>
    </row>
    <row r="313" spans="1:8" ht="12.75">
      <c r="A313" s="41"/>
      <c r="B313" s="41"/>
      <c r="C313" s="41"/>
      <c r="D313" s="1"/>
      <c r="E313" s="1"/>
      <c r="F313" s="1"/>
      <c r="G313" s="1"/>
      <c r="H313" s="1"/>
    </row>
    <row r="314" spans="1:8" ht="12.75">
      <c r="A314" s="41"/>
      <c r="B314" s="41"/>
      <c r="C314" s="41"/>
      <c r="D314" s="1"/>
      <c r="E314" s="1"/>
      <c r="F314" s="1"/>
      <c r="G314" s="1"/>
      <c r="H314" s="1"/>
    </row>
    <row r="315" spans="1:8" ht="12.75">
      <c r="A315" s="41"/>
      <c r="B315" s="41"/>
      <c r="C315" s="41"/>
      <c r="D315" s="1"/>
      <c r="E315" s="1"/>
      <c r="F315" s="1"/>
      <c r="G315" s="1"/>
      <c r="H315" s="1"/>
    </row>
    <row r="316" spans="1:8" ht="12.75">
      <c r="A316" s="41"/>
      <c r="B316" s="41"/>
      <c r="C316" s="41"/>
      <c r="D316" s="1"/>
      <c r="E316" s="1"/>
      <c r="F316" s="1"/>
      <c r="G316" s="1"/>
      <c r="H316" s="1"/>
    </row>
    <row r="317" spans="1:8" ht="12.75">
      <c r="A317" s="41"/>
      <c r="B317" s="41"/>
      <c r="C317" s="41"/>
      <c r="D317" s="1"/>
      <c r="E317" s="1"/>
      <c r="F317" s="1"/>
      <c r="G317" s="1"/>
      <c r="H317" s="1"/>
    </row>
    <row r="318" spans="1:8" ht="12.75">
      <c r="A318" s="41"/>
      <c r="B318" s="41"/>
      <c r="C318" s="41"/>
      <c r="D318" s="1"/>
      <c r="E318" s="1"/>
      <c r="F318" s="1"/>
      <c r="G318" s="1"/>
      <c r="H318" s="1"/>
    </row>
    <row r="319" spans="1:8" ht="12.75">
      <c r="A319" s="41"/>
      <c r="B319" s="41"/>
      <c r="C319" s="41"/>
      <c r="D319" s="1"/>
      <c r="E319" s="1"/>
      <c r="F319" s="1"/>
      <c r="G319" s="1"/>
      <c r="H319" s="1"/>
    </row>
    <row r="320" spans="1:8" ht="12.75">
      <c r="A320" s="41"/>
      <c r="B320" s="41"/>
      <c r="C320" s="41"/>
      <c r="D320" s="1"/>
      <c r="E320" s="1"/>
      <c r="F320" s="1"/>
      <c r="G320" s="1"/>
      <c r="H320" s="1"/>
    </row>
    <row r="321" spans="1:8" ht="12.75">
      <c r="A321" s="41"/>
      <c r="B321" s="41"/>
      <c r="C321" s="41"/>
      <c r="D321" s="1"/>
      <c r="E321" s="1"/>
      <c r="F321" s="1"/>
      <c r="G321" s="1"/>
      <c r="H321" s="1"/>
    </row>
    <row r="322" spans="1:8" ht="12.75">
      <c r="A322" s="41"/>
      <c r="B322" s="41"/>
      <c r="C322" s="41"/>
      <c r="D322" s="1"/>
      <c r="E322" s="1"/>
      <c r="F322" s="1"/>
      <c r="G322" s="1"/>
      <c r="H322" s="1"/>
    </row>
    <row r="323" spans="1:8" ht="12.75">
      <c r="A323" s="41"/>
      <c r="B323" s="41"/>
      <c r="C323" s="41"/>
      <c r="D323" s="1"/>
      <c r="E323" s="1"/>
      <c r="F323" s="1"/>
      <c r="G323" s="1"/>
      <c r="H323" s="1"/>
    </row>
    <row r="324" spans="1:8" ht="12.75">
      <c r="A324" s="41"/>
      <c r="B324" s="41"/>
      <c r="C324" s="41"/>
      <c r="D324" s="1"/>
      <c r="E324" s="1"/>
      <c r="F324" s="1"/>
      <c r="G324" s="1"/>
      <c r="H324" s="1"/>
    </row>
    <row r="325" spans="1:8" ht="12.75">
      <c r="A325" s="41"/>
      <c r="B325" s="41"/>
      <c r="C325" s="41"/>
      <c r="D325" s="1"/>
      <c r="E325" s="1"/>
      <c r="F325" s="1"/>
      <c r="G325" s="1"/>
      <c r="H325" s="1"/>
    </row>
    <row r="326" spans="1:8" ht="12.75">
      <c r="A326" s="41"/>
      <c r="B326" s="41"/>
      <c r="C326" s="41"/>
      <c r="D326" s="1"/>
      <c r="E326" s="1"/>
      <c r="F326" s="1"/>
      <c r="G326" s="1"/>
      <c r="H326" s="1"/>
    </row>
    <row r="327" spans="1:8" ht="12.75">
      <c r="A327" s="41"/>
      <c r="B327" s="41"/>
      <c r="C327" s="41"/>
      <c r="D327" s="1"/>
      <c r="E327" s="1"/>
      <c r="F327" s="1"/>
      <c r="G327" s="1"/>
      <c r="H327" s="1"/>
    </row>
    <row r="328" spans="1:8" ht="12.75">
      <c r="A328" s="41"/>
      <c r="B328" s="41"/>
      <c r="C328" s="41"/>
      <c r="D328" s="1"/>
      <c r="E328" s="1"/>
      <c r="F328" s="1"/>
      <c r="G328" s="1"/>
      <c r="H328" s="1"/>
    </row>
    <row r="329" spans="1:8" ht="12.75">
      <c r="A329" s="41"/>
      <c r="B329" s="41"/>
      <c r="C329" s="41"/>
      <c r="D329" s="1"/>
      <c r="E329" s="1"/>
      <c r="F329" s="1"/>
      <c r="G329" s="1"/>
      <c r="H329" s="1"/>
    </row>
    <row r="330" spans="1:8" ht="12.75">
      <c r="A330" s="41"/>
      <c r="B330" s="41"/>
      <c r="C330" s="41"/>
      <c r="D330" s="1"/>
      <c r="E330" s="1"/>
      <c r="F330" s="1"/>
      <c r="G330" s="1"/>
      <c r="H330" s="1"/>
    </row>
    <row r="331" spans="1:8" ht="12.75">
      <c r="A331" s="41"/>
      <c r="B331" s="41"/>
      <c r="C331" s="41"/>
      <c r="D331" s="1"/>
      <c r="E331" s="1"/>
      <c r="F331" s="1"/>
      <c r="G331" s="1"/>
      <c r="H331" s="1"/>
    </row>
    <row r="332" spans="1:8" ht="12.75">
      <c r="A332" s="41"/>
      <c r="B332" s="41"/>
      <c r="C332" s="41"/>
      <c r="D332" s="1"/>
      <c r="E332" s="1"/>
      <c r="F332" s="1"/>
      <c r="G332" s="1"/>
      <c r="H332" s="1"/>
    </row>
    <row r="333" spans="1:8" ht="12.75">
      <c r="A333" s="41"/>
      <c r="B333" s="41"/>
      <c r="C333" s="41"/>
      <c r="D333" s="1"/>
      <c r="E333" s="1"/>
      <c r="F333" s="1"/>
      <c r="G333" s="1"/>
      <c r="H333" s="1"/>
    </row>
    <row r="334" spans="1:8" ht="12.75">
      <c r="A334" s="41"/>
      <c r="B334" s="41"/>
      <c r="C334" s="41"/>
      <c r="D334" s="1"/>
      <c r="E334" s="1"/>
      <c r="F334" s="1"/>
      <c r="G334" s="1"/>
      <c r="H334" s="1"/>
    </row>
    <row r="335" spans="1:8" ht="12.75">
      <c r="A335" s="41"/>
      <c r="B335" s="41"/>
      <c r="C335" s="41"/>
      <c r="D335" s="1"/>
      <c r="E335" s="1"/>
      <c r="F335" s="1"/>
      <c r="G335" s="1"/>
      <c r="H335" s="1"/>
    </row>
    <row r="336" spans="1:8" ht="12.75">
      <c r="A336" s="41"/>
      <c r="B336" s="41"/>
      <c r="C336" s="41"/>
      <c r="D336" s="1"/>
      <c r="E336" s="1"/>
      <c r="F336" s="1"/>
      <c r="G336" s="1"/>
      <c r="H336" s="1"/>
    </row>
    <row r="337" spans="1:8" ht="12.75">
      <c r="A337" s="41"/>
      <c r="B337" s="41"/>
      <c r="C337" s="41"/>
      <c r="D337" s="1"/>
      <c r="E337" s="1"/>
      <c r="F337" s="1"/>
      <c r="G337" s="1"/>
      <c r="H337" s="1"/>
    </row>
    <row r="338" spans="1:8" ht="12.75">
      <c r="A338" s="41"/>
      <c r="B338" s="41"/>
      <c r="C338" s="41"/>
      <c r="D338" s="1"/>
      <c r="E338" s="1"/>
      <c r="F338" s="1"/>
      <c r="G338" s="1"/>
      <c r="H338" s="1"/>
    </row>
    <row r="339" spans="1:8" ht="12.75">
      <c r="A339" s="41"/>
      <c r="B339" s="41"/>
      <c r="C339" s="41"/>
      <c r="D339" s="1"/>
      <c r="E339" s="1"/>
      <c r="F339" s="1"/>
      <c r="G339" s="1"/>
      <c r="H339" s="1"/>
    </row>
    <row r="340" spans="1:8" ht="12.75">
      <c r="A340" s="41"/>
      <c r="B340" s="41"/>
      <c r="C340" s="41"/>
      <c r="D340" s="1"/>
      <c r="E340" s="1"/>
      <c r="F340" s="1"/>
      <c r="G340" s="1"/>
      <c r="H340" s="1"/>
    </row>
    <row r="341" spans="1:8" ht="12.75">
      <c r="A341" s="41"/>
      <c r="B341" s="41"/>
      <c r="C341" s="41"/>
      <c r="D341" s="1"/>
      <c r="E341" s="1"/>
      <c r="F341" s="1"/>
      <c r="G341" s="1"/>
      <c r="H341" s="1"/>
    </row>
    <row r="342" spans="1:8" ht="12.75">
      <c r="A342" s="41"/>
      <c r="B342" s="41"/>
      <c r="C342" s="41"/>
      <c r="D342" s="1"/>
      <c r="E342" s="1"/>
      <c r="F342" s="1"/>
      <c r="G342" s="1"/>
      <c r="H342" s="1"/>
    </row>
    <row r="343" spans="1:8" ht="12.75">
      <c r="A343" s="41"/>
      <c r="B343" s="41"/>
      <c r="C343" s="41"/>
      <c r="D343" s="1"/>
      <c r="E343" s="1"/>
      <c r="F343" s="1"/>
      <c r="G343" s="1"/>
      <c r="H343" s="1"/>
    </row>
    <row r="344" spans="1:8" ht="12.75">
      <c r="A344" s="41"/>
      <c r="B344" s="41"/>
      <c r="C344" s="41"/>
      <c r="D344" s="1"/>
      <c r="E344" s="1"/>
      <c r="F344" s="1"/>
      <c r="G344" s="1"/>
      <c r="H344" s="1"/>
    </row>
    <row r="345" spans="1:8" ht="12.75">
      <c r="A345" s="41"/>
      <c r="B345" s="41"/>
      <c r="C345" s="41"/>
      <c r="D345" s="1"/>
      <c r="E345" s="1"/>
      <c r="F345" s="1"/>
      <c r="G345" s="1"/>
      <c r="H345" s="1"/>
    </row>
    <row r="346" spans="1:8" ht="12.75">
      <c r="A346" s="41"/>
      <c r="B346" s="41"/>
      <c r="C346" s="41"/>
      <c r="D346" s="1"/>
      <c r="E346" s="1"/>
      <c r="F346" s="1"/>
      <c r="G346" s="1"/>
      <c r="H346" s="1"/>
    </row>
    <row r="347" spans="1:8" ht="12.75">
      <c r="A347" s="41"/>
      <c r="B347" s="41"/>
      <c r="C347" s="41"/>
      <c r="D347" s="1"/>
      <c r="E347" s="1"/>
      <c r="F347" s="1"/>
      <c r="G347" s="1"/>
      <c r="H347" s="1"/>
    </row>
    <row r="348" spans="1:8" ht="12.75">
      <c r="A348" s="41"/>
      <c r="B348" s="41"/>
      <c r="C348" s="41"/>
      <c r="D348" s="1"/>
      <c r="E348" s="1"/>
      <c r="F348" s="1"/>
      <c r="G348" s="1"/>
      <c r="H348" s="1"/>
    </row>
    <row r="349" spans="1:8" ht="12.75">
      <c r="A349" s="41"/>
      <c r="B349" s="41"/>
      <c r="C349" s="41"/>
      <c r="D349" s="1"/>
      <c r="E349" s="1"/>
      <c r="F349" s="1"/>
      <c r="G349" s="1"/>
      <c r="H349" s="1"/>
    </row>
    <row r="350" spans="1:8" ht="12.75">
      <c r="A350" s="41"/>
      <c r="B350" s="41"/>
      <c r="C350" s="41"/>
      <c r="D350" s="1"/>
      <c r="E350" s="1"/>
      <c r="F350" s="1"/>
      <c r="G350" s="1"/>
      <c r="H350" s="1"/>
    </row>
    <row r="351" spans="1:8" ht="12.75">
      <c r="A351" s="41"/>
      <c r="B351" s="41"/>
      <c r="C351" s="41"/>
      <c r="D351" s="1"/>
      <c r="E351" s="1"/>
      <c r="F351" s="1"/>
      <c r="G351" s="1"/>
      <c r="H351" s="1"/>
    </row>
    <row r="352" spans="1:8" ht="12.75">
      <c r="A352" s="41"/>
      <c r="B352" s="41"/>
      <c r="C352" s="41"/>
      <c r="D352" s="1"/>
      <c r="E352" s="1"/>
      <c r="F352" s="1"/>
      <c r="G352" s="1"/>
      <c r="H352" s="1"/>
    </row>
    <row r="353" spans="1:8" ht="12.75">
      <c r="A353" s="41"/>
      <c r="B353" s="41"/>
      <c r="C353" s="41"/>
      <c r="D353" s="1"/>
      <c r="E353" s="1"/>
      <c r="F353" s="1"/>
      <c r="G353" s="1"/>
      <c r="H353" s="1"/>
    </row>
    <row r="354" spans="1:8" ht="12.75">
      <c r="A354" s="41"/>
      <c r="B354" s="41"/>
      <c r="C354" s="41"/>
      <c r="D354" s="1"/>
      <c r="E354" s="1"/>
      <c r="F354" s="1"/>
      <c r="G354" s="1"/>
      <c r="H354" s="1"/>
    </row>
    <row r="355" spans="1:8" ht="12.75">
      <c r="A355" s="41"/>
      <c r="B355" s="41"/>
      <c r="C355" s="41"/>
      <c r="D355" s="1"/>
      <c r="E355" s="1"/>
      <c r="F355" s="1"/>
      <c r="G355" s="1"/>
      <c r="H355" s="1"/>
    </row>
    <row r="356" spans="1:8" ht="12.75">
      <c r="A356" s="41"/>
      <c r="B356" s="41"/>
      <c r="C356" s="41"/>
      <c r="D356" s="1"/>
      <c r="E356" s="1"/>
      <c r="F356" s="1"/>
      <c r="G356" s="1"/>
      <c r="H356" s="1"/>
    </row>
    <row r="357" spans="1:8" ht="12.75">
      <c r="A357" s="41"/>
      <c r="B357" s="41"/>
      <c r="C357" s="41"/>
      <c r="D357" s="1"/>
      <c r="E357" s="1"/>
      <c r="F357" s="1"/>
      <c r="G357" s="1"/>
      <c r="H357" s="1"/>
    </row>
    <row r="358" spans="1:8" ht="12.75">
      <c r="A358" s="41"/>
      <c r="B358" s="41"/>
      <c r="C358" s="41"/>
      <c r="D358" s="1"/>
      <c r="E358" s="1"/>
      <c r="F358" s="1"/>
      <c r="G358" s="1"/>
      <c r="H358" s="1"/>
    </row>
    <row r="359" spans="1:8" ht="12.75">
      <c r="A359" s="41"/>
      <c r="B359" s="41"/>
      <c r="C359" s="41"/>
      <c r="D359" s="1"/>
      <c r="E359" s="1"/>
      <c r="F359" s="1"/>
      <c r="G359" s="1"/>
      <c r="H359" s="1"/>
    </row>
    <row r="360" spans="1:8" ht="12.75">
      <c r="A360" s="41"/>
      <c r="B360" s="41"/>
      <c r="C360" s="41"/>
      <c r="D360" s="1"/>
      <c r="E360" s="1"/>
      <c r="F360" s="1"/>
      <c r="G360" s="1"/>
      <c r="H360" s="1"/>
    </row>
    <row r="361" spans="1:8" ht="12.75">
      <c r="A361" s="41"/>
      <c r="B361" s="41"/>
      <c r="C361" s="41"/>
      <c r="D361" s="1"/>
      <c r="E361" s="1"/>
      <c r="F361" s="1"/>
      <c r="G361" s="1"/>
      <c r="H361" s="1"/>
    </row>
    <row r="362" spans="1:8" ht="12.75">
      <c r="A362" s="41"/>
      <c r="B362" s="41"/>
      <c r="C362" s="41"/>
      <c r="D362" s="1"/>
      <c r="E362" s="1"/>
      <c r="F362" s="1"/>
      <c r="G362" s="1"/>
      <c r="H362" s="1"/>
    </row>
    <row r="363" spans="1:8" ht="12.75">
      <c r="A363" s="41"/>
      <c r="B363" s="41"/>
      <c r="C363" s="41"/>
      <c r="D363" s="1"/>
      <c r="E363" s="1"/>
      <c r="F363" s="1"/>
      <c r="G363" s="1"/>
      <c r="H363" s="1"/>
    </row>
    <row r="364" spans="1:8" ht="12.75">
      <c r="A364" s="41"/>
      <c r="B364" s="41"/>
      <c r="C364" s="41"/>
      <c r="D364" s="1"/>
      <c r="E364" s="1"/>
      <c r="F364" s="1"/>
      <c r="G364" s="1"/>
      <c r="H364" s="1"/>
    </row>
    <row r="365" spans="1:8" ht="12.75">
      <c r="A365" s="41"/>
      <c r="B365" s="41"/>
      <c r="C365" s="41"/>
      <c r="D365" s="1"/>
      <c r="E365" s="1"/>
      <c r="F365" s="1"/>
      <c r="G365" s="1"/>
      <c r="H365" s="1"/>
    </row>
    <row r="366" spans="1:8" ht="12.75">
      <c r="A366" s="41"/>
      <c r="B366" s="41"/>
      <c r="C366" s="41"/>
      <c r="D366" s="1"/>
      <c r="E366" s="1"/>
      <c r="F366" s="1"/>
      <c r="G366" s="1"/>
      <c r="H366" s="1"/>
    </row>
    <row r="367" spans="1:8" ht="12.75">
      <c r="A367" s="41"/>
      <c r="B367" s="41"/>
      <c r="C367" s="41"/>
      <c r="D367" s="1"/>
      <c r="E367" s="1"/>
      <c r="F367" s="1"/>
      <c r="G367" s="1"/>
      <c r="H367" s="1"/>
    </row>
    <row r="368" spans="1:8" ht="12.75">
      <c r="A368" s="41"/>
      <c r="B368" s="41"/>
      <c r="C368" s="41"/>
      <c r="D368" s="1"/>
      <c r="E368" s="1"/>
      <c r="F368" s="1"/>
      <c r="G368" s="1"/>
      <c r="H368" s="1"/>
    </row>
    <row r="369" spans="1:8" ht="12.75">
      <c r="A369" s="41"/>
      <c r="B369" s="41"/>
      <c r="C369" s="41"/>
      <c r="D369" s="1"/>
      <c r="E369" s="1"/>
      <c r="F369" s="1"/>
      <c r="G369" s="1"/>
      <c r="H369" s="1"/>
    </row>
    <row r="370" spans="1:8" ht="12.75">
      <c r="A370" s="41"/>
      <c r="B370" s="41"/>
      <c r="C370" s="41"/>
      <c r="D370" s="1"/>
      <c r="E370" s="1"/>
      <c r="F370" s="1"/>
      <c r="G370" s="1"/>
      <c r="H370" s="1"/>
    </row>
    <row r="371" spans="1:8" ht="12.75">
      <c r="A371" s="41"/>
      <c r="B371" s="41"/>
      <c r="C371" s="41"/>
      <c r="D371" s="1"/>
      <c r="E371" s="1"/>
      <c r="F371" s="1"/>
      <c r="G371" s="1"/>
      <c r="H371" s="1"/>
    </row>
    <row r="372" spans="1:8" ht="12.75">
      <c r="A372" s="41"/>
      <c r="B372" s="41"/>
      <c r="C372" s="41"/>
      <c r="D372" s="1"/>
      <c r="E372" s="1"/>
      <c r="F372" s="1"/>
      <c r="G372" s="1"/>
      <c r="H372" s="1"/>
    </row>
    <row r="373" spans="1:8" ht="12.75">
      <c r="A373" s="41"/>
      <c r="B373" s="41"/>
      <c r="C373" s="41"/>
      <c r="D373" s="1"/>
      <c r="E373" s="1"/>
      <c r="F373" s="1"/>
      <c r="G373" s="1"/>
      <c r="H373" s="1"/>
    </row>
    <row r="374" spans="1:8" ht="12.75">
      <c r="A374" s="41"/>
      <c r="B374" s="41"/>
      <c r="C374" s="41"/>
      <c r="D374" s="1"/>
      <c r="E374" s="1"/>
      <c r="F374" s="1"/>
      <c r="G374" s="1"/>
      <c r="H374" s="1"/>
    </row>
    <row r="375" spans="1:8" ht="12.75">
      <c r="A375" s="41"/>
      <c r="B375" s="41"/>
      <c r="C375" s="41"/>
      <c r="D375" s="1"/>
      <c r="E375" s="1"/>
      <c r="F375" s="1"/>
      <c r="G375" s="1"/>
      <c r="H375" s="1"/>
    </row>
    <row r="376" spans="1:8" ht="12.75">
      <c r="A376" s="41"/>
      <c r="B376" s="41"/>
      <c r="C376" s="41"/>
      <c r="D376" s="1"/>
      <c r="E376" s="1"/>
      <c r="F376" s="1"/>
      <c r="G376" s="1"/>
      <c r="H376" s="1"/>
    </row>
    <row r="377" spans="1:8" ht="12.75">
      <c r="A377" s="41"/>
      <c r="B377" s="41"/>
      <c r="C377" s="41"/>
      <c r="D377" s="1"/>
      <c r="E377" s="1"/>
      <c r="F377" s="1"/>
      <c r="G377" s="1"/>
      <c r="H377" s="1"/>
    </row>
    <row r="378" spans="1:8" ht="12.75">
      <c r="A378" s="41"/>
      <c r="B378" s="41"/>
      <c r="C378" s="41"/>
      <c r="D378" s="1"/>
      <c r="E378" s="1"/>
      <c r="F378" s="1"/>
      <c r="G378" s="1"/>
      <c r="H378" s="1"/>
    </row>
    <row r="379" spans="1:8" ht="12.75">
      <c r="A379" s="41"/>
      <c r="B379" s="41"/>
      <c r="C379" s="41"/>
      <c r="D379" s="1"/>
      <c r="E379" s="1"/>
      <c r="F379" s="1"/>
      <c r="G379" s="1"/>
      <c r="H379" s="1"/>
    </row>
    <row r="380" spans="1:8" ht="12.75">
      <c r="A380" s="41"/>
      <c r="B380" s="41"/>
      <c r="C380" s="41"/>
      <c r="D380" s="1"/>
      <c r="E380" s="1"/>
      <c r="F380" s="1"/>
      <c r="G380" s="1"/>
      <c r="H380" s="1"/>
    </row>
    <row r="381" spans="1:8" ht="12.75">
      <c r="A381" s="41"/>
      <c r="B381" s="41"/>
      <c r="C381" s="41"/>
      <c r="D381" s="1"/>
      <c r="E381" s="1"/>
      <c r="F381" s="1"/>
      <c r="G381" s="1"/>
      <c r="H381" s="1"/>
    </row>
    <row r="382" spans="1:8" ht="12.75">
      <c r="A382" s="41"/>
      <c r="B382" s="41"/>
      <c r="C382" s="41"/>
      <c r="D382" s="1"/>
      <c r="E382" s="1"/>
      <c r="F382" s="1"/>
      <c r="G382" s="1"/>
      <c r="H382" s="1"/>
    </row>
    <row r="383" spans="1:8" ht="12.75">
      <c r="A383" s="41"/>
      <c r="B383" s="41"/>
      <c r="C383" s="41"/>
      <c r="D383" s="1"/>
      <c r="E383" s="1"/>
      <c r="F383" s="1"/>
      <c r="G383" s="1"/>
      <c r="H383" s="1"/>
    </row>
    <row r="384" spans="1:8" ht="12.75">
      <c r="A384" s="41"/>
      <c r="B384" s="41"/>
      <c r="C384" s="41"/>
      <c r="D384" s="1"/>
      <c r="E384" s="1"/>
      <c r="F384" s="1"/>
      <c r="G384" s="1"/>
      <c r="H384" s="1"/>
    </row>
    <row r="385" spans="1:8" ht="12.75">
      <c r="A385" s="41"/>
      <c r="B385" s="41"/>
      <c r="C385" s="41"/>
      <c r="D385" s="1"/>
      <c r="E385" s="1"/>
      <c r="F385" s="1"/>
      <c r="G385" s="1"/>
      <c r="H385" s="1"/>
    </row>
    <row r="386" spans="1:8" ht="12.75">
      <c r="A386" s="41"/>
      <c r="B386" s="41"/>
      <c r="C386" s="41"/>
      <c r="D386" s="1"/>
      <c r="E386" s="1"/>
      <c r="F386" s="1"/>
      <c r="G386" s="1"/>
      <c r="H386" s="1"/>
    </row>
    <row r="387" spans="1:8" ht="12.75">
      <c r="A387" s="41"/>
      <c r="B387" s="41"/>
      <c r="C387" s="41"/>
      <c r="D387" s="1"/>
      <c r="E387" s="1"/>
      <c r="F387" s="1"/>
      <c r="G387" s="1"/>
      <c r="H387" s="1"/>
    </row>
    <row r="388" spans="1:8" ht="12.75">
      <c r="A388" s="41"/>
      <c r="B388" s="41"/>
      <c r="C388" s="41"/>
      <c r="D388" s="1"/>
      <c r="E388" s="1"/>
      <c r="F388" s="1"/>
      <c r="G388" s="1"/>
      <c r="H388" s="1"/>
    </row>
    <row r="389" spans="1:8" ht="12.75">
      <c r="A389" s="41"/>
      <c r="B389" s="41"/>
      <c r="C389" s="41"/>
      <c r="D389" s="1"/>
      <c r="E389" s="1"/>
      <c r="F389" s="1"/>
      <c r="G389" s="1"/>
      <c r="H389" s="1"/>
    </row>
    <row r="390" spans="1:8" ht="12.75">
      <c r="A390" s="41"/>
      <c r="B390" s="41"/>
      <c r="C390" s="41"/>
      <c r="D390" s="1"/>
      <c r="E390" s="1"/>
      <c r="F390" s="1"/>
      <c r="G390" s="1"/>
      <c r="H390" s="1"/>
    </row>
    <row r="391" spans="1:8" ht="12.75">
      <c r="A391" s="41"/>
      <c r="B391" s="41"/>
      <c r="C391" s="41"/>
      <c r="D391" s="1"/>
      <c r="E391" s="1"/>
      <c r="F391" s="1"/>
      <c r="G391" s="1"/>
      <c r="H391" s="1"/>
    </row>
    <row r="392" spans="1:8" ht="12.75">
      <c r="A392" s="41"/>
      <c r="B392" s="41"/>
      <c r="C392" s="41"/>
      <c r="D392" s="1"/>
      <c r="E392" s="1"/>
      <c r="F392" s="1"/>
      <c r="G392" s="1"/>
      <c r="H392" s="1"/>
    </row>
    <row r="393" spans="1:8" ht="12.75">
      <c r="A393" s="41"/>
      <c r="B393" s="41"/>
      <c r="C393" s="41"/>
      <c r="D393" s="1"/>
      <c r="E393" s="1"/>
      <c r="F393" s="1"/>
      <c r="G393" s="1"/>
      <c r="H393" s="1"/>
    </row>
    <row r="394" spans="1:8" ht="12.75">
      <c r="A394" s="41"/>
      <c r="B394" s="41"/>
      <c r="C394" s="41"/>
      <c r="D394" s="1"/>
      <c r="E394" s="1"/>
      <c r="F394" s="1"/>
      <c r="G394" s="1"/>
      <c r="H394" s="1"/>
    </row>
    <row r="395" spans="1:8" ht="12.75">
      <c r="A395" s="41"/>
      <c r="B395" s="41"/>
      <c r="C395" s="41"/>
      <c r="D395" s="1"/>
      <c r="E395" s="1"/>
      <c r="F395" s="1"/>
      <c r="G395" s="1"/>
      <c r="H395" s="1"/>
    </row>
    <row r="396" spans="1:8" ht="12.75">
      <c r="A396" s="41"/>
      <c r="B396" s="41"/>
      <c r="C396" s="41"/>
      <c r="D396" s="1"/>
      <c r="E396" s="1"/>
      <c r="F396" s="1"/>
      <c r="G396" s="1"/>
      <c r="H396" s="1"/>
    </row>
    <row r="397" spans="1:8" ht="12.75">
      <c r="A397" s="41"/>
      <c r="B397" s="41"/>
      <c r="C397" s="41"/>
      <c r="D397" s="1"/>
      <c r="E397" s="1"/>
      <c r="F397" s="1"/>
      <c r="G397" s="1"/>
      <c r="H397" s="1"/>
    </row>
    <row r="398" spans="1:8" ht="12.75">
      <c r="A398" s="41"/>
      <c r="B398" s="41"/>
      <c r="C398" s="41"/>
      <c r="D398" s="1"/>
      <c r="E398" s="1"/>
      <c r="F398" s="1"/>
      <c r="G398" s="1"/>
      <c r="H398" s="1"/>
    </row>
    <row r="399" spans="1:8" ht="12.75">
      <c r="A399" s="41"/>
      <c r="B399" s="41"/>
      <c r="C399" s="41"/>
      <c r="D399" s="1"/>
      <c r="E399" s="1"/>
      <c r="F399" s="1"/>
      <c r="G399" s="1"/>
      <c r="H399" s="1"/>
    </row>
    <row r="400" spans="1:8" ht="12.75">
      <c r="A400" s="41"/>
      <c r="B400" s="41"/>
      <c r="C400" s="41"/>
      <c r="D400" s="1"/>
      <c r="E400" s="1"/>
      <c r="F400" s="1"/>
      <c r="G400" s="1"/>
      <c r="H400" s="1"/>
    </row>
    <row r="401" spans="1:8" ht="12.75">
      <c r="A401" s="41"/>
      <c r="B401" s="41"/>
      <c r="C401" s="41"/>
      <c r="D401" s="1"/>
      <c r="E401" s="1"/>
      <c r="F401" s="1"/>
      <c r="G401" s="1"/>
      <c r="H401" s="1"/>
    </row>
    <row r="402" spans="1:8" ht="12.75">
      <c r="A402" s="41"/>
      <c r="B402" s="41"/>
      <c r="C402" s="41"/>
      <c r="D402" s="1"/>
      <c r="E402" s="1"/>
      <c r="F402" s="1"/>
      <c r="G402" s="1"/>
      <c r="H402" s="1"/>
    </row>
    <row r="403" spans="1:8" ht="12.75">
      <c r="A403" s="41"/>
      <c r="B403" s="41"/>
      <c r="C403" s="41"/>
      <c r="D403" s="1"/>
      <c r="E403" s="1"/>
      <c r="F403" s="1"/>
      <c r="G403" s="1"/>
      <c r="H403" s="1"/>
    </row>
    <row r="404" spans="1:8" ht="12.75">
      <c r="A404" s="41"/>
      <c r="B404" s="41"/>
      <c r="C404" s="41"/>
      <c r="D404" s="1"/>
      <c r="E404" s="1"/>
      <c r="F404" s="1"/>
      <c r="G404" s="1"/>
      <c r="H404" s="1"/>
    </row>
    <row r="405" spans="1:8" ht="12.75">
      <c r="A405" s="41"/>
      <c r="B405" s="41"/>
      <c r="C405" s="41"/>
      <c r="D405" s="1"/>
      <c r="E405" s="1"/>
      <c r="F405" s="1"/>
      <c r="G405" s="1"/>
      <c r="H405" s="1"/>
    </row>
    <row r="406" spans="1:8" ht="12.75">
      <c r="A406" s="41"/>
      <c r="B406" s="41"/>
      <c r="C406" s="41"/>
      <c r="D406" s="1"/>
      <c r="E406" s="1"/>
      <c r="F406" s="1"/>
      <c r="G406" s="1"/>
      <c r="H406" s="1"/>
    </row>
    <row r="407" spans="1:8" ht="12.75">
      <c r="A407" s="41"/>
      <c r="B407" s="41"/>
      <c r="C407" s="41"/>
      <c r="D407" s="1"/>
      <c r="E407" s="1"/>
      <c r="F407" s="1"/>
      <c r="G407" s="1"/>
      <c r="H407" s="1"/>
    </row>
    <row r="408" spans="1:8" ht="12.75">
      <c r="A408" s="41"/>
      <c r="B408" s="41"/>
      <c r="C408" s="41"/>
      <c r="D408" s="1"/>
      <c r="E408" s="1"/>
      <c r="F408" s="1"/>
      <c r="G408" s="1"/>
      <c r="H408" s="1"/>
    </row>
    <row r="409" spans="1:8" ht="12.75">
      <c r="A409" s="41"/>
      <c r="B409" s="41"/>
      <c r="C409" s="41"/>
      <c r="D409" s="1"/>
      <c r="E409" s="1"/>
      <c r="F409" s="1"/>
      <c r="G409" s="1"/>
      <c r="H409" s="1"/>
    </row>
    <row r="410" spans="1:8" ht="12.75">
      <c r="A410" s="41"/>
      <c r="B410" s="41"/>
      <c r="C410" s="41"/>
      <c r="D410" s="1"/>
      <c r="E410" s="1"/>
      <c r="F410" s="1"/>
      <c r="G410" s="1"/>
      <c r="H410" s="1"/>
    </row>
    <row r="411" spans="1:8" ht="12.75">
      <c r="A411" s="41"/>
      <c r="B411" s="41"/>
      <c r="C411" s="41"/>
      <c r="D411" s="1"/>
      <c r="E411" s="1"/>
      <c r="F411" s="1"/>
      <c r="G411" s="1"/>
      <c r="H411" s="1"/>
    </row>
    <row r="412" spans="1:8" ht="12.75">
      <c r="A412" s="41"/>
      <c r="B412" s="41"/>
      <c r="C412" s="41"/>
      <c r="D412" s="1"/>
      <c r="E412" s="1"/>
      <c r="F412" s="1"/>
      <c r="G412" s="1"/>
      <c r="H412" s="1"/>
    </row>
    <row r="413" spans="1:8" ht="12.75">
      <c r="A413" s="41"/>
      <c r="B413" s="41"/>
      <c r="C413" s="41"/>
      <c r="D413" s="1"/>
      <c r="E413" s="1"/>
      <c r="F413" s="1"/>
      <c r="G413" s="1"/>
      <c r="H413" s="1"/>
    </row>
    <row r="414" spans="1:8" ht="12.75">
      <c r="A414" s="41"/>
      <c r="B414" s="41"/>
      <c r="C414" s="41"/>
      <c r="D414" s="1"/>
      <c r="E414" s="1"/>
      <c r="F414" s="1"/>
      <c r="G414" s="1"/>
      <c r="H414" s="1"/>
    </row>
    <row r="415" spans="1:8" ht="12.75">
      <c r="A415" s="41"/>
      <c r="B415" s="41"/>
      <c r="C415" s="41"/>
      <c r="D415" s="1"/>
      <c r="E415" s="1"/>
      <c r="F415" s="1"/>
      <c r="G415" s="1"/>
      <c r="H415" s="1"/>
    </row>
    <row r="416" spans="1:8" ht="12.75">
      <c r="A416" s="41"/>
      <c r="B416" s="41"/>
      <c r="C416" s="41"/>
      <c r="D416" s="1"/>
      <c r="E416" s="1"/>
      <c r="F416" s="1"/>
      <c r="G416" s="1"/>
      <c r="H416" s="1"/>
    </row>
    <row r="417" spans="1:8" ht="12.75">
      <c r="A417" s="41"/>
      <c r="B417" s="41"/>
      <c r="C417" s="41"/>
      <c r="D417" s="1"/>
      <c r="E417" s="1"/>
      <c r="F417" s="1"/>
      <c r="G417" s="1"/>
      <c r="H417" s="1"/>
    </row>
    <row r="418" spans="1:8" ht="12.75">
      <c r="A418" s="41"/>
      <c r="B418" s="41"/>
      <c r="C418" s="41"/>
      <c r="D418" s="1"/>
      <c r="E418" s="1"/>
      <c r="F418" s="1"/>
      <c r="G418" s="1"/>
      <c r="H418" s="1"/>
    </row>
    <row r="419" spans="1:8" ht="12.75">
      <c r="A419" s="41"/>
      <c r="B419" s="41"/>
      <c r="C419" s="41"/>
      <c r="D419" s="1"/>
      <c r="E419" s="1"/>
      <c r="F419" s="1"/>
      <c r="G419" s="1"/>
      <c r="H419" s="1"/>
    </row>
    <row r="420" spans="1:8" ht="12.75">
      <c r="A420" s="41"/>
      <c r="B420" s="41"/>
      <c r="C420" s="41"/>
      <c r="D420" s="1"/>
      <c r="E420" s="1"/>
      <c r="F420" s="1"/>
      <c r="G420" s="1"/>
      <c r="H420" s="1"/>
    </row>
    <row r="421" spans="1:8" ht="12.75">
      <c r="A421" s="41"/>
      <c r="B421" s="41"/>
      <c r="C421" s="41"/>
      <c r="D421" s="1"/>
      <c r="E421" s="1"/>
      <c r="F421" s="1"/>
      <c r="G421" s="1"/>
      <c r="H421" s="1"/>
    </row>
    <row r="422" spans="1:8" ht="12.75">
      <c r="A422" s="41"/>
      <c r="B422" s="41"/>
      <c r="C422" s="41"/>
      <c r="D422" s="1"/>
      <c r="E422" s="1"/>
      <c r="F422" s="1"/>
      <c r="G422" s="1"/>
      <c r="H422" s="1"/>
    </row>
    <row r="423" spans="1:8" ht="12.75">
      <c r="A423" s="41"/>
      <c r="B423" s="41"/>
      <c r="C423" s="41"/>
      <c r="D423" s="1"/>
      <c r="E423" s="1"/>
      <c r="F423" s="1"/>
      <c r="G423" s="1"/>
      <c r="H423" s="1"/>
    </row>
    <row r="424" spans="1:8" ht="12.75">
      <c r="A424" s="41"/>
      <c r="B424" s="41"/>
      <c r="C424" s="41"/>
      <c r="D424" s="1"/>
      <c r="E424" s="1"/>
      <c r="F424" s="1"/>
      <c r="G424" s="1"/>
      <c r="H424" s="1"/>
    </row>
    <row r="425" spans="1:8" ht="12.75">
      <c r="A425" s="41"/>
      <c r="B425" s="41"/>
      <c r="C425" s="41"/>
      <c r="D425" s="1"/>
      <c r="E425" s="1"/>
      <c r="F425" s="1"/>
      <c r="G425" s="1"/>
      <c r="H425" s="1"/>
    </row>
    <row r="426" spans="1:8" ht="12.75">
      <c r="A426" s="41"/>
      <c r="B426" s="41"/>
      <c r="C426" s="41"/>
      <c r="D426" s="1"/>
      <c r="E426" s="1"/>
      <c r="F426" s="1"/>
      <c r="G426" s="1"/>
      <c r="H426" s="1"/>
    </row>
    <row r="427" spans="1:8" ht="12.75">
      <c r="A427" s="41"/>
      <c r="B427" s="41"/>
      <c r="C427" s="41"/>
      <c r="D427" s="1"/>
      <c r="E427" s="1"/>
      <c r="F427" s="1"/>
      <c r="G427" s="1"/>
      <c r="H427" s="1"/>
    </row>
    <row r="428" spans="1:8" ht="12.75">
      <c r="A428" s="41"/>
      <c r="B428" s="41"/>
      <c r="C428" s="41"/>
      <c r="D428" s="1"/>
      <c r="E428" s="1"/>
      <c r="F428" s="1"/>
      <c r="G428" s="1"/>
      <c r="H428" s="1"/>
    </row>
    <row r="429" spans="1:8" ht="12.75">
      <c r="A429" s="41"/>
      <c r="B429" s="41"/>
      <c r="C429" s="41"/>
      <c r="D429" s="1"/>
      <c r="E429" s="1"/>
      <c r="F429" s="1"/>
      <c r="G429" s="1"/>
      <c r="H429" s="1"/>
    </row>
    <row r="430" spans="1:8" ht="12.75">
      <c r="A430" s="41"/>
      <c r="B430" s="41"/>
      <c r="C430" s="41"/>
      <c r="D430" s="1"/>
      <c r="E430" s="1"/>
      <c r="F430" s="1"/>
      <c r="G430" s="1"/>
      <c r="H430" s="1"/>
    </row>
    <row r="431" spans="1:8" ht="12.75">
      <c r="A431" s="41"/>
      <c r="B431" s="41"/>
      <c r="C431" s="41"/>
      <c r="D431" s="1"/>
      <c r="E431" s="1"/>
      <c r="F431" s="1"/>
      <c r="G431" s="1"/>
      <c r="H431" s="1"/>
    </row>
    <row r="432" spans="1:8" ht="12.75">
      <c r="A432" s="41"/>
      <c r="B432" s="41"/>
      <c r="C432" s="41"/>
      <c r="D432" s="1"/>
      <c r="E432" s="1"/>
      <c r="F432" s="1"/>
      <c r="G432" s="1"/>
      <c r="H432" s="1"/>
    </row>
    <row r="433" spans="1:8" ht="12.75">
      <c r="A433" s="41"/>
      <c r="B433" s="41"/>
      <c r="C433" s="41"/>
      <c r="D433" s="1"/>
      <c r="E433" s="1"/>
      <c r="F433" s="1"/>
      <c r="G433" s="1"/>
      <c r="H433" s="1"/>
    </row>
    <row r="434" spans="1:8" ht="12.75">
      <c r="A434" s="41"/>
      <c r="B434" s="41"/>
      <c r="C434" s="41"/>
      <c r="D434" s="1"/>
      <c r="E434" s="1"/>
      <c r="F434" s="1"/>
      <c r="G434" s="1"/>
      <c r="H434" s="1"/>
    </row>
    <row r="435" spans="1:8" ht="12.75">
      <c r="A435" s="41"/>
      <c r="B435" s="41"/>
      <c r="C435" s="41"/>
      <c r="D435" s="1"/>
      <c r="E435" s="1"/>
      <c r="F435" s="1"/>
      <c r="G435" s="1"/>
      <c r="H435" s="1"/>
    </row>
    <row r="436" spans="1:8" ht="12.75">
      <c r="A436" s="41"/>
      <c r="B436" s="41"/>
      <c r="C436" s="41"/>
      <c r="D436" s="1"/>
      <c r="E436" s="1"/>
      <c r="F436" s="1"/>
      <c r="G436" s="1"/>
      <c r="H436" s="1"/>
    </row>
    <row r="437" spans="1:8" ht="12.75">
      <c r="A437" s="41"/>
      <c r="B437" s="41"/>
      <c r="C437" s="41"/>
      <c r="D437" s="1"/>
      <c r="E437" s="1"/>
      <c r="F437" s="1"/>
      <c r="G437" s="1"/>
      <c r="H437" s="1"/>
    </row>
    <row r="438" spans="1:8" ht="12.75">
      <c r="A438" s="41"/>
      <c r="B438" s="41"/>
      <c r="C438" s="41"/>
      <c r="D438" s="1"/>
      <c r="E438" s="1"/>
      <c r="F438" s="1"/>
      <c r="G438" s="1"/>
      <c r="H438" s="1"/>
    </row>
    <row r="439" spans="1:8" ht="12.75">
      <c r="A439" s="41"/>
      <c r="B439" s="41"/>
      <c r="C439" s="41"/>
      <c r="D439" s="1"/>
      <c r="E439" s="1"/>
      <c r="F439" s="1"/>
      <c r="G439" s="1"/>
      <c r="H439" s="1"/>
    </row>
    <row r="440" spans="1:8" ht="12.75">
      <c r="A440" s="41"/>
      <c r="B440" s="41"/>
      <c r="C440" s="41"/>
      <c r="D440" s="1"/>
      <c r="E440" s="1"/>
      <c r="F440" s="1"/>
      <c r="G440" s="1"/>
      <c r="H440" s="1"/>
    </row>
    <row r="441" spans="1:8" ht="12.75">
      <c r="A441" s="41"/>
      <c r="B441" s="41"/>
      <c r="C441" s="41"/>
      <c r="D441" s="1"/>
      <c r="E441" s="1"/>
      <c r="F441" s="1"/>
      <c r="G441" s="1"/>
      <c r="H441" s="1"/>
    </row>
    <row r="442" spans="1:8" ht="12.75">
      <c r="A442" s="41"/>
      <c r="B442" s="41"/>
      <c r="C442" s="41"/>
      <c r="D442" s="1"/>
      <c r="E442" s="1"/>
      <c r="F442" s="1"/>
      <c r="G442" s="1"/>
      <c r="H442" s="1"/>
    </row>
    <row r="443" spans="1:8" ht="12.75">
      <c r="A443" s="41"/>
      <c r="B443" s="41"/>
      <c r="C443" s="41"/>
      <c r="D443" s="1"/>
      <c r="E443" s="1"/>
      <c r="F443" s="1"/>
      <c r="G443" s="1"/>
      <c r="H443" s="1"/>
    </row>
    <row r="444" spans="1:8" ht="12.75">
      <c r="A444" s="41"/>
      <c r="B444" s="41"/>
      <c r="C444" s="41"/>
      <c r="D444" s="1"/>
      <c r="E444" s="1"/>
      <c r="F444" s="1"/>
      <c r="G444" s="1"/>
      <c r="H444" s="1"/>
    </row>
    <row r="445" spans="1:8" ht="12.75">
      <c r="A445" s="41"/>
      <c r="B445" s="41"/>
      <c r="C445" s="41"/>
      <c r="D445" s="1"/>
      <c r="E445" s="1"/>
      <c r="F445" s="1"/>
      <c r="G445" s="1"/>
      <c r="H445" s="1"/>
    </row>
    <row r="446" spans="1:8" ht="12.75">
      <c r="A446" s="41"/>
      <c r="B446" s="41"/>
      <c r="C446" s="41"/>
      <c r="D446" s="1"/>
      <c r="E446" s="1"/>
      <c r="F446" s="1"/>
      <c r="G446" s="1"/>
      <c r="H446" s="1"/>
    </row>
    <row r="447" spans="1:8" ht="12.75">
      <c r="A447" s="41"/>
      <c r="B447" s="41"/>
      <c r="C447" s="41"/>
      <c r="D447" s="1"/>
      <c r="E447" s="1"/>
      <c r="F447" s="1"/>
      <c r="G447" s="1"/>
      <c r="H447" s="1"/>
    </row>
    <row r="448" spans="1:8" ht="12.75">
      <c r="A448" s="41"/>
      <c r="B448" s="41"/>
      <c r="C448" s="41"/>
      <c r="D448" s="1"/>
      <c r="E448" s="1"/>
      <c r="F448" s="1"/>
      <c r="G448" s="1"/>
      <c r="H448" s="1"/>
    </row>
    <row r="449" spans="1:8" ht="12.75">
      <c r="A449" s="41"/>
      <c r="B449" s="41"/>
      <c r="C449" s="41"/>
      <c r="D449" s="1"/>
      <c r="E449" s="1"/>
      <c r="F449" s="1"/>
      <c r="G449" s="1"/>
      <c r="H449" s="1"/>
    </row>
    <row r="450" spans="1:8" ht="12.75">
      <c r="A450" s="41"/>
      <c r="B450" s="41"/>
      <c r="C450" s="41"/>
      <c r="D450" s="1"/>
      <c r="E450" s="1"/>
      <c r="F450" s="1"/>
      <c r="G450" s="1"/>
      <c r="H450" s="1"/>
    </row>
    <row r="451" spans="1:8" ht="12.75">
      <c r="A451" s="41"/>
      <c r="B451" s="41"/>
      <c r="C451" s="41"/>
      <c r="D451" s="1"/>
      <c r="E451" s="1"/>
      <c r="F451" s="1"/>
      <c r="G451" s="1"/>
      <c r="H451" s="1"/>
    </row>
    <row r="452" spans="1:8" ht="12.75">
      <c r="A452" s="41"/>
      <c r="B452" s="41"/>
      <c r="C452" s="41"/>
      <c r="D452" s="1"/>
      <c r="E452" s="1"/>
      <c r="F452" s="1"/>
      <c r="G452" s="1"/>
      <c r="H452" s="1"/>
    </row>
    <row r="453" spans="1:8" ht="12.75">
      <c r="A453" s="41"/>
      <c r="B453" s="41"/>
      <c r="C453" s="41"/>
      <c r="D453" s="1"/>
      <c r="E453" s="1"/>
      <c r="F453" s="1"/>
      <c r="G453" s="1"/>
      <c r="H453" s="1"/>
    </row>
    <row r="454" spans="1:8" ht="12.75">
      <c r="A454" s="41"/>
      <c r="B454" s="41"/>
      <c r="C454" s="41"/>
      <c r="D454" s="1"/>
      <c r="E454" s="1"/>
      <c r="F454" s="1"/>
      <c r="G454" s="1"/>
      <c r="H454" s="1"/>
    </row>
    <row r="455" spans="1:8" ht="12.75">
      <c r="A455" s="41"/>
      <c r="B455" s="41"/>
      <c r="C455" s="41"/>
      <c r="D455" s="1"/>
      <c r="E455" s="1"/>
      <c r="F455" s="1"/>
      <c r="G455" s="1"/>
      <c r="H455" s="1"/>
    </row>
    <row r="456" spans="1:8" ht="12.75">
      <c r="A456" s="41"/>
      <c r="B456" s="41"/>
      <c r="C456" s="41"/>
      <c r="D456" s="1"/>
      <c r="E456" s="1"/>
      <c r="F456" s="1"/>
      <c r="G456" s="1"/>
      <c r="H456" s="1"/>
    </row>
    <row r="457" spans="1:8" ht="12.75">
      <c r="A457" s="41"/>
      <c r="B457" s="41"/>
      <c r="C457" s="41"/>
      <c r="D457" s="1"/>
      <c r="E457" s="1"/>
      <c r="F457" s="1"/>
      <c r="G457" s="1"/>
      <c r="H457" s="1"/>
    </row>
    <row r="458" spans="1:8" ht="12.75">
      <c r="A458" s="41"/>
      <c r="B458" s="41"/>
      <c r="C458" s="41"/>
      <c r="D458" s="1"/>
      <c r="E458" s="1"/>
      <c r="F458" s="1"/>
      <c r="G458" s="1"/>
      <c r="H458" s="1"/>
    </row>
    <row r="459" spans="1:8" ht="12.75">
      <c r="A459" s="41"/>
      <c r="B459" s="41"/>
      <c r="C459" s="41"/>
      <c r="D459" s="1"/>
      <c r="E459" s="1"/>
      <c r="F459" s="1"/>
      <c r="G459" s="1"/>
      <c r="H459" s="1"/>
    </row>
    <row r="460" spans="1:8" ht="12.75">
      <c r="A460" s="41"/>
      <c r="B460" s="41"/>
      <c r="C460" s="41"/>
      <c r="D460" s="1"/>
      <c r="E460" s="1"/>
      <c r="F460" s="1"/>
      <c r="G460" s="1"/>
      <c r="H460" s="1"/>
    </row>
    <row r="461" spans="1:8" ht="12.75">
      <c r="A461" s="41"/>
      <c r="B461" s="41"/>
      <c r="C461" s="41"/>
      <c r="D461" s="1"/>
      <c r="E461" s="1"/>
      <c r="F461" s="1"/>
      <c r="G461" s="1"/>
      <c r="H461" s="1"/>
    </row>
    <row r="462" spans="1:8" ht="12.75">
      <c r="A462" s="41"/>
      <c r="B462" s="41"/>
      <c r="C462" s="41"/>
      <c r="D462" s="1"/>
      <c r="E462" s="1"/>
      <c r="F462" s="1"/>
      <c r="G462" s="1"/>
      <c r="H462" s="1"/>
    </row>
    <row r="463" spans="1:8" ht="12.75">
      <c r="A463" s="41"/>
      <c r="B463" s="41"/>
      <c r="C463" s="41"/>
      <c r="D463" s="1"/>
      <c r="E463" s="1"/>
      <c r="F463" s="1"/>
      <c r="G463" s="1"/>
      <c r="H463" s="1"/>
    </row>
    <row r="464" spans="1:8" ht="12.75">
      <c r="A464" s="41"/>
      <c r="B464" s="41"/>
      <c r="C464" s="41"/>
      <c r="D464" s="1"/>
      <c r="E464" s="1"/>
      <c r="F464" s="1"/>
      <c r="G464" s="1"/>
      <c r="H464" s="1"/>
    </row>
    <row r="465" spans="1:8" ht="12.75">
      <c r="A465" s="41"/>
      <c r="B465" s="41"/>
      <c r="C465" s="41"/>
      <c r="D465" s="1"/>
      <c r="E465" s="1"/>
      <c r="F465" s="1"/>
      <c r="G465" s="1"/>
      <c r="H465" s="1"/>
    </row>
    <row r="466" spans="1:8" ht="12.75">
      <c r="A466" s="41"/>
      <c r="B466" s="41"/>
      <c r="C466" s="41"/>
      <c r="D466" s="1"/>
      <c r="E466" s="1"/>
      <c r="F466" s="1"/>
      <c r="G466" s="1"/>
      <c r="H466" s="1"/>
    </row>
    <row r="467" spans="1:8" ht="12.75">
      <c r="A467" s="41"/>
      <c r="B467" s="41"/>
      <c r="C467" s="41"/>
      <c r="D467" s="1"/>
      <c r="E467" s="1"/>
      <c r="F467" s="1"/>
      <c r="G467" s="1"/>
      <c r="H467" s="1"/>
    </row>
    <row r="468" spans="1:8" ht="12.75">
      <c r="A468" s="41"/>
      <c r="B468" s="41"/>
      <c r="C468" s="41"/>
      <c r="D468" s="1"/>
      <c r="E468" s="1"/>
      <c r="F468" s="1"/>
      <c r="G468" s="1"/>
      <c r="H468" s="1"/>
    </row>
    <row r="469" spans="1:8" ht="12.75">
      <c r="A469" s="41"/>
      <c r="B469" s="41"/>
      <c r="C469" s="41"/>
      <c r="D469" s="1"/>
      <c r="E469" s="1"/>
      <c r="F469" s="1"/>
      <c r="G469" s="1"/>
      <c r="H469" s="1"/>
    </row>
    <row r="470" spans="1:8" ht="12.75">
      <c r="A470" s="41"/>
      <c r="B470" s="41"/>
      <c r="C470" s="41"/>
      <c r="D470" s="1"/>
      <c r="E470" s="1"/>
      <c r="F470" s="1"/>
      <c r="G470" s="1"/>
      <c r="H470" s="1"/>
    </row>
    <row r="471" spans="1:8" ht="12.75">
      <c r="A471" s="41"/>
      <c r="B471" s="41"/>
      <c r="C471" s="41"/>
      <c r="D471" s="1"/>
      <c r="E471" s="1"/>
      <c r="F471" s="1"/>
      <c r="G471" s="1"/>
      <c r="H471" s="1"/>
    </row>
    <row r="472" spans="1:8" ht="12.75">
      <c r="A472" s="41"/>
      <c r="B472" s="41"/>
      <c r="C472" s="41"/>
      <c r="D472" s="1"/>
      <c r="E472" s="1"/>
      <c r="F472" s="1"/>
      <c r="G472" s="1"/>
      <c r="H472" s="1"/>
    </row>
    <row r="473" spans="1:8" ht="12.75">
      <c r="A473" s="41"/>
      <c r="B473" s="41"/>
      <c r="C473" s="41"/>
      <c r="D473" s="1"/>
      <c r="E473" s="1"/>
      <c r="F473" s="1"/>
      <c r="G473" s="1"/>
      <c r="H473" s="1"/>
    </row>
    <row r="474" spans="1:8" ht="12.75">
      <c r="A474" s="41"/>
      <c r="B474" s="41"/>
      <c r="C474" s="41"/>
      <c r="D474" s="1"/>
      <c r="E474" s="1"/>
      <c r="F474" s="1"/>
      <c r="G474" s="1"/>
      <c r="H474" s="1"/>
    </row>
    <row r="475" spans="1:8" ht="12.75">
      <c r="A475" s="41"/>
      <c r="B475" s="41"/>
      <c r="C475" s="41"/>
      <c r="D475" s="1"/>
      <c r="E475" s="1"/>
      <c r="F475" s="1"/>
      <c r="G475" s="1"/>
      <c r="H475" s="1"/>
    </row>
    <row r="476" spans="1:8" ht="12.75">
      <c r="A476" s="41"/>
      <c r="B476" s="41"/>
      <c r="C476" s="41"/>
      <c r="D476" s="1"/>
      <c r="E476" s="1"/>
      <c r="F476" s="1"/>
      <c r="G476" s="1"/>
      <c r="H476" s="1"/>
    </row>
    <row r="477" spans="1:8" ht="12.75">
      <c r="A477" s="41"/>
      <c r="B477" s="41"/>
      <c r="C477" s="41"/>
      <c r="D477" s="1"/>
      <c r="E477" s="1"/>
      <c r="F477" s="1"/>
      <c r="G477" s="1"/>
      <c r="H477" s="1"/>
    </row>
    <row r="478" spans="1:8" ht="12.75">
      <c r="A478" s="41"/>
      <c r="B478" s="41"/>
      <c r="C478" s="41"/>
      <c r="D478" s="1"/>
      <c r="E478" s="1"/>
      <c r="F478" s="1"/>
      <c r="G478" s="1"/>
      <c r="H478" s="1"/>
    </row>
    <row r="479" spans="1:8" ht="12.75">
      <c r="A479" s="41"/>
      <c r="B479" s="41"/>
      <c r="C479" s="41"/>
      <c r="D479" s="1"/>
      <c r="E479" s="1"/>
      <c r="F479" s="1"/>
      <c r="G479" s="1"/>
      <c r="H479" s="1"/>
    </row>
    <row r="480" spans="1:8" ht="12.75">
      <c r="A480" s="41"/>
      <c r="B480" s="41"/>
      <c r="C480" s="41"/>
      <c r="D480" s="1"/>
      <c r="E480" s="1"/>
      <c r="F480" s="1"/>
      <c r="G480" s="1"/>
      <c r="H480" s="1"/>
    </row>
    <row r="481" spans="1:8" ht="12.75">
      <c r="A481" s="41"/>
      <c r="B481" s="41"/>
      <c r="C481" s="41"/>
      <c r="D481" s="1"/>
      <c r="E481" s="1"/>
      <c r="F481" s="1"/>
      <c r="G481" s="1"/>
      <c r="H481" s="1"/>
    </row>
    <row r="482" spans="1:8" ht="12.75">
      <c r="A482" s="41"/>
      <c r="B482" s="41"/>
      <c r="C482" s="41"/>
      <c r="D482" s="1"/>
      <c r="E482" s="1"/>
      <c r="F482" s="1"/>
      <c r="G482" s="1"/>
      <c r="H482" s="1"/>
    </row>
    <row r="483" spans="1:8" ht="12.75">
      <c r="A483" s="41"/>
      <c r="B483" s="41"/>
      <c r="C483" s="41"/>
      <c r="D483" s="1"/>
      <c r="E483" s="1"/>
      <c r="F483" s="1"/>
      <c r="G483" s="1"/>
      <c r="H483" s="1"/>
    </row>
    <row r="484" spans="1:8" ht="12.75">
      <c r="A484" s="41"/>
      <c r="B484" s="41"/>
      <c r="C484" s="41"/>
      <c r="D484" s="1"/>
      <c r="E484" s="1"/>
      <c r="F484" s="1"/>
      <c r="G484" s="1"/>
      <c r="H484" s="1"/>
    </row>
    <row r="485" spans="1:8" ht="12.75">
      <c r="A485" s="41"/>
      <c r="B485" s="41"/>
      <c r="C485" s="41"/>
      <c r="D485" s="1"/>
      <c r="E485" s="1"/>
      <c r="F485" s="1"/>
      <c r="G485" s="1"/>
      <c r="H485" s="1"/>
    </row>
    <row r="486" spans="1:8" ht="12.75">
      <c r="A486" s="41"/>
      <c r="B486" s="41"/>
      <c r="C486" s="41"/>
      <c r="D486" s="1"/>
      <c r="E486" s="1"/>
      <c r="F486" s="1"/>
      <c r="G486" s="1"/>
      <c r="H486" s="1"/>
    </row>
    <row r="487" spans="1:8" ht="12.75">
      <c r="A487" s="41"/>
      <c r="B487" s="41"/>
      <c r="C487" s="41"/>
      <c r="D487" s="1"/>
      <c r="E487" s="1"/>
      <c r="F487" s="1"/>
      <c r="G487" s="1"/>
      <c r="H487" s="1"/>
    </row>
    <row r="488" spans="1:8" ht="12.75">
      <c r="A488" s="41"/>
      <c r="B488" s="41"/>
      <c r="C488" s="41"/>
      <c r="D488" s="1"/>
      <c r="E488" s="1"/>
      <c r="F488" s="1"/>
      <c r="G488" s="1"/>
      <c r="H488" s="1"/>
    </row>
    <row r="489" spans="1:8" ht="12.75">
      <c r="A489" s="41"/>
      <c r="B489" s="41"/>
      <c r="C489" s="41"/>
      <c r="D489" s="1"/>
      <c r="E489" s="1"/>
      <c r="F489" s="1"/>
      <c r="G489" s="1"/>
      <c r="H489" s="1"/>
    </row>
    <row r="490" spans="1:8" ht="12.75">
      <c r="A490" s="41"/>
      <c r="B490" s="41"/>
      <c r="C490" s="41"/>
      <c r="D490" s="1"/>
      <c r="E490" s="1"/>
      <c r="F490" s="1"/>
      <c r="G490" s="1"/>
      <c r="H490" s="1"/>
    </row>
    <row r="491" spans="1:8" ht="12.75">
      <c r="A491" s="41"/>
      <c r="B491" s="41"/>
      <c r="C491" s="41"/>
      <c r="D491" s="1"/>
      <c r="E491" s="1"/>
      <c r="F491" s="1"/>
      <c r="G491" s="1"/>
      <c r="H491" s="1"/>
    </row>
    <row r="492" spans="1:8" ht="12.75">
      <c r="A492" s="41"/>
      <c r="B492" s="41"/>
      <c r="C492" s="41"/>
      <c r="D492" s="1"/>
      <c r="E492" s="1"/>
      <c r="F492" s="1"/>
      <c r="G492" s="1"/>
      <c r="H492" s="1"/>
    </row>
    <row r="493" spans="1:8" ht="12.75">
      <c r="A493" s="41"/>
      <c r="B493" s="41"/>
      <c r="C493" s="41"/>
      <c r="D493" s="1"/>
      <c r="E493" s="1"/>
      <c r="F493" s="1"/>
      <c r="G493" s="1"/>
      <c r="H493" s="1"/>
    </row>
    <row r="494" spans="1:8" ht="12.75">
      <c r="A494" s="41"/>
      <c r="B494" s="41"/>
      <c r="C494" s="41"/>
      <c r="D494" s="1"/>
      <c r="E494" s="1"/>
      <c r="F494" s="1"/>
      <c r="G494" s="1"/>
      <c r="H494" s="1"/>
    </row>
    <row r="495" spans="1:8" ht="12.75">
      <c r="A495" s="41"/>
      <c r="B495" s="41"/>
      <c r="C495" s="41"/>
      <c r="D495" s="1"/>
      <c r="E495" s="1"/>
      <c r="F495" s="1"/>
      <c r="G495" s="1"/>
      <c r="H495" s="1"/>
    </row>
    <row r="496" spans="1:8" ht="12.75">
      <c r="A496" s="41"/>
      <c r="B496" s="41"/>
      <c r="C496" s="41"/>
      <c r="D496" s="1"/>
      <c r="E496" s="1"/>
      <c r="F496" s="1"/>
      <c r="G496" s="1"/>
      <c r="H496" s="1"/>
    </row>
    <row r="497" spans="1:8" ht="12.75">
      <c r="A497" s="41"/>
      <c r="B497" s="41"/>
      <c r="C497" s="41"/>
      <c r="D497" s="1"/>
      <c r="E497" s="1"/>
      <c r="F497" s="1"/>
      <c r="G497" s="1"/>
      <c r="H497" s="1"/>
    </row>
    <row r="498" spans="1:8" ht="12.75">
      <c r="A498" s="41"/>
      <c r="B498" s="41"/>
      <c r="C498" s="41"/>
      <c r="D498" s="1"/>
      <c r="E498" s="1"/>
      <c r="F498" s="1"/>
      <c r="G498" s="1"/>
      <c r="H498" s="1"/>
    </row>
    <row r="499" spans="1:8" ht="12.75">
      <c r="A499" s="41"/>
      <c r="B499" s="41"/>
      <c r="C499" s="41"/>
      <c r="D499" s="1"/>
      <c r="E499" s="1"/>
      <c r="F499" s="1"/>
      <c r="G499" s="1"/>
      <c r="H499" s="1"/>
    </row>
    <row r="500" spans="1:8" ht="12.75">
      <c r="A500" s="41"/>
      <c r="B500" s="41"/>
      <c r="C500" s="41"/>
      <c r="D500" s="1"/>
      <c r="E500" s="1"/>
      <c r="F500" s="1"/>
      <c r="G500" s="1"/>
      <c r="H500" s="1"/>
    </row>
    <row r="501" spans="1:8" ht="12.75">
      <c r="A501" s="41"/>
      <c r="B501" s="41"/>
      <c r="C501" s="41"/>
      <c r="D501" s="1"/>
      <c r="E501" s="1"/>
      <c r="F501" s="1"/>
      <c r="G501" s="1"/>
      <c r="H501" s="1"/>
    </row>
    <row r="502" spans="1:8" ht="12.75">
      <c r="A502" s="41"/>
      <c r="B502" s="41"/>
      <c r="C502" s="41"/>
      <c r="D502" s="1"/>
      <c r="E502" s="1"/>
      <c r="F502" s="1"/>
      <c r="G502" s="1"/>
      <c r="H502" s="1"/>
    </row>
    <row r="503" spans="1:8" ht="12.75">
      <c r="A503" s="41"/>
      <c r="B503" s="41"/>
      <c r="C503" s="41"/>
      <c r="D503" s="1"/>
      <c r="E503" s="1"/>
      <c r="F503" s="1"/>
      <c r="G503" s="1"/>
      <c r="H503" s="1"/>
    </row>
    <row r="504" spans="1:8" ht="12.75">
      <c r="A504" s="41"/>
      <c r="B504" s="41"/>
      <c r="C504" s="41"/>
      <c r="D504" s="1"/>
      <c r="E504" s="1"/>
      <c r="F504" s="1"/>
      <c r="G504" s="1"/>
      <c r="H504" s="1"/>
    </row>
    <row r="505" spans="1:8" ht="12.75">
      <c r="A505" s="41"/>
      <c r="B505" s="41"/>
      <c r="C505" s="41"/>
      <c r="D505" s="1"/>
      <c r="E505" s="1"/>
      <c r="F505" s="1"/>
      <c r="G505" s="1"/>
      <c r="H505" s="1"/>
    </row>
    <row r="506" spans="1:8" ht="12.75">
      <c r="A506" s="41"/>
      <c r="B506" s="41"/>
      <c r="C506" s="41"/>
      <c r="D506" s="1"/>
      <c r="E506" s="1"/>
      <c r="F506" s="1"/>
      <c r="G506" s="1"/>
      <c r="H506" s="1"/>
    </row>
    <row r="507" spans="1:8" ht="12.75">
      <c r="A507" s="41"/>
      <c r="B507" s="41"/>
      <c r="C507" s="41"/>
      <c r="D507" s="1"/>
      <c r="E507" s="1"/>
      <c r="F507" s="1"/>
      <c r="G507" s="1"/>
      <c r="H507" s="1"/>
    </row>
    <row r="508" spans="1:8" ht="12.75">
      <c r="A508" s="41"/>
      <c r="B508" s="41"/>
      <c r="C508" s="41"/>
      <c r="D508" s="1"/>
      <c r="E508" s="1"/>
      <c r="F508" s="1"/>
      <c r="G508" s="1"/>
      <c r="H508" s="1"/>
    </row>
    <row r="509" spans="1:8" ht="12.75">
      <c r="A509" s="41"/>
      <c r="B509" s="41"/>
      <c r="C509" s="41"/>
      <c r="D509" s="1"/>
      <c r="E509" s="1"/>
      <c r="F509" s="1"/>
      <c r="G509" s="1"/>
      <c r="H509" s="1"/>
    </row>
    <row r="510" spans="1:8" ht="12.75">
      <c r="A510" s="41"/>
      <c r="B510" s="41"/>
      <c r="C510" s="41"/>
      <c r="D510" s="1"/>
      <c r="E510" s="1"/>
      <c r="F510" s="1"/>
      <c r="G510" s="1"/>
      <c r="H510" s="1"/>
    </row>
    <row r="511" spans="1:8" ht="12.75">
      <c r="A511" s="41"/>
      <c r="B511" s="41"/>
      <c r="C511" s="41"/>
      <c r="D511" s="1"/>
      <c r="E511" s="1"/>
      <c r="F511" s="1"/>
      <c r="G511" s="1"/>
      <c r="H511" s="1"/>
    </row>
    <row r="512" spans="1:8" ht="12.75">
      <c r="A512" s="41"/>
      <c r="B512" s="41"/>
      <c r="C512" s="41"/>
      <c r="D512" s="1"/>
      <c r="E512" s="1"/>
      <c r="F512" s="1"/>
      <c r="G512" s="1"/>
      <c r="H512" s="1"/>
    </row>
    <row r="513" spans="1:8" ht="12.75">
      <c r="A513" s="41"/>
      <c r="B513" s="41"/>
      <c r="C513" s="41"/>
      <c r="D513" s="1"/>
      <c r="E513" s="1"/>
      <c r="F513" s="1"/>
      <c r="G513" s="1"/>
      <c r="H513" s="1"/>
    </row>
    <row r="514" spans="1:8" ht="12.75">
      <c r="A514" s="41"/>
      <c r="B514" s="41"/>
      <c r="C514" s="41"/>
      <c r="D514" s="1"/>
      <c r="E514" s="1"/>
      <c r="F514" s="1"/>
      <c r="G514" s="1"/>
      <c r="H514" s="1"/>
    </row>
    <row r="515" spans="1:8" ht="12.75">
      <c r="A515" s="41"/>
      <c r="B515" s="41"/>
      <c r="C515" s="41"/>
      <c r="D515" s="1"/>
      <c r="E515" s="1"/>
      <c r="F515" s="1"/>
      <c r="G515" s="1"/>
      <c r="H515" s="1"/>
    </row>
    <row r="516" spans="1:8" ht="12.75">
      <c r="A516" s="41"/>
      <c r="B516" s="41"/>
      <c r="C516" s="41"/>
      <c r="D516" s="1"/>
      <c r="E516" s="1"/>
      <c r="F516" s="1"/>
      <c r="G516" s="1"/>
      <c r="H516" s="1"/>
    </row>
    <row r="517" spans="1:8" ht="12.75">
      <c r="A517" s="41"/>
      <c r="B517" s="41"/>
      <c r="C517" s="41"/>
      <c r="D517" s="1"/>
      <c r="E517" s="1"/>
      <c r="F517" s="1"/>
      <c r="G517" s="1"/>
      <c r="H517" s="1"/>
    </row>
    <row r="518" spans="1:8" ht="12.75">
      <c r="A518" s="41"/>
      <c r="B518" s="41"/>
      <c r="C518" s="41"/>
      <c r="D518" s="1"/>
      <c r="E518" s="1"/>
      <c r="F518" s="1"/>
      <c r="G518" s="1"/>
      <c r="H518" s="1"/>
    </row>
    <row r="519" spans="1:8" ht="12.75">
      <c r="A519" s="41"/>
      <c r="B519" s="41"/>
      <c r="C519" s="41"/>
      <c r="D519" s="1"/>
      <c r="E519" s="1"/>
      <c r="F519" s="1"/>
      <c r="G519" s="1"/>
      <c r="H519" s="1"/>
    </row>
    <row r="520" spans="1:8" ht="12.75">
      <c r="A520" s="41"/>
      <c r="B520" s="41"/>
      <c r="C520" s="41"/>
      <c r="D520" s="1"/>
      <c r="E520" s="1"/>
      <c r="F520" s="1"/>
      <c r="G520" s="1"/>
      <c r="H520" s="1"/>
    </row>
    <row r="521" spans="1:8" ht="12.75">
      <c r="A521" s="41"/>
      <c r="B521" s="41"/>
      <c r="C521" s="41"/>
      <c r="D521" s="1"/>
      <c r="E521" s="1"/>
      <c r="F521" s="1"/>
      <c r="G521" s="1"/>
      <c r="H521" s="1"/>
    </row>
    <row r="522" spans="1:8" ht="12.75">
      <c r="A522" s="41"/>
      <c r="B522" s="41"/>
      <c r="C522" s="41"/>
      <c r="D522" s="1"/>
      <c r="E522" s="1"/>
      <c r="F522" s="1"/>
      <c r="G522" s="1"/>
      <c r="H522" s="1"/>
    </row>
    <row r="523" spans="1:8" ht="12.75">
      <c r="A523" s="41"/>
      <c r="B523" s="41"/>
      <c r="C523" s="41"/>
      <c r="D523" s="1"/>
      <c r="E523" s="1"/>
      <c r="F523" s="1"/>
      <c r="G523" s="1"/>
      <c r="H523" s="1"/>
    </row>
    <row r="524" spans="1:8" ht="12.75">
      <c r="A524" s="41"/>
      <c r="B524" s="41"/>
      <c r="C524" s="41"/>
      <c r="D524" s="1"/>
      <c r="E524" s="1"/>
      <c r="F524" s="1"/>
      <c r="G524" s="1"/>
      <c r="H524" s="1"/>
    </row>
    <row r="525" spans="1:8" ht="12.75">
      <c r="A525" s="41"/>
      <c r="B525" s="41"/>
      <c r="C525" s="41"/>
      <c r="D525" s="1"/>
      <c r="E525" s="1"/>
      <c r="F525" s="1"/>
      <c r="G525" s="1"/>
      <c r="H525" s="1"/>
    </row>
    <row r="526" spans="1:8" ht="12.75">
      <c r="A526" s="41"/>
      <c r="B526" s="41"/>
      <c r="C526" s="41"/>
      <c r="D526" s="1"/>
      <c r="E526" s="1"/>
      <c r="F526" s="1"/>
      <c r="G526" s="1"/>
      <c r="H526" s="1"/>
    </row>
    <row r="527" spans="1:8" ht="12.75">
      <c r="A527" s="41"/>
      <c r="B527" s="41"/>
      <c r="C527" s="41"/>
      <c r="D527" s="1"/>
      <c r="E527" s="1"/>
      <c r="F527" s="1"/>
      <c r="G527" s="1"/>
      <c r="H527" s="1"/>
    </row>
    <row r="528" spans="1:8" ht="12.75">
      <c r="A528" s="41"/>
      <c r="B528" s="41"/>
      <c r="C528" s="41"/>
      <c r="D528" s="1"/>
      <c r="E528" s="1"/>
      <c r="F528" s="1"/>
      <c r="G528" s="1"/>
      <c r="H528" s="1"/>
    </row>
    <row r="529" spans="1:8" ht="12.75">
      <c r="A529" s="41"/>
      <c r="B529" s="41"/>
      <c r="C529" s="41"/>
      <c r="D529" s="1"/>
      <c r="E529" s="1"/>
      <c r="F529" s="1"/>
      <c r="G529" s="1"/>
      <c r="H529" s="1"/>
    </row>
    <row r="530" spans="1:8" ht="12.75">
      <c r="A530" s="41"/>
      <c r="B530" s="41"/>
      <c r="C530" s="41"/>
      <c r="D530" s="1"/>
      <c r="E530" s="1"/>
      <c r="F530" s="1"/>
      <c r="G530" s="1"/>
      <c r="H530" s="1"/>
    </row>
    <row r="531" spans="1:8" ht="12.75">
      <c r="A531" s="41"/>
      <c r="B531" s="41"/>
      <c r="C531" s="41"/>
      <c r="D531" s="1"/>
      <c r="E531" s="1"/>
      <c r="F531" s="1"/>
      <c r="G531" s="1"/>
      <c r="H531" s="1"/>
    </row>
    <row r="532" spans="1:8" ht="12.75">
      <c r="A532" s="41"/>
      <c r="B532" s="41"/>
      <c r="C532" s="41"/>
      <c r="D532" s="1"/>
      <c r="E532" s="1"/>
      <c r="F532" s="1"/>
      <c r="G532" s="1"/>
      <c r="H532" s="1"/>
    </row>
    <row r="533" spans="1:8" ht="12.75">
      <c r="A533" s="41"/>
      <c r="B533" s="41"/>
      <c r="C533" s="41"/>
      <c r="D533" s="1"/>
      <c r="E533" s="1"/>
      <c r="F533" s="1"/>
      <c r="G533" s="1"/>
      <c r="H533" s="1"/>
    </row>
    <row r="534" spans="1:8" ht="12.75">
      <c r="A534" s="41"/>
      <c r="B534" s="41"/>
      <c r="C534" s="41"/>
      <c r="D534" s="1"/>
      <c r="E534" s="1"/>
      <c r="F534" s="1"/>
      <c r="G534" s="1"/>
      <c r="H534" s="1"/>
    </row>
    <row r="535" spans="1:8" ht="12.75">
      <c r="A535" s="41"/>
      <c r="B535" s="41"/>
      <c r="C535" s="41"/>
      <c r="D535" s="1"/>
      <c r="E535" s="1"/>
      <c r="F535" s="1"/>
      <c r="G535" s="1"/>
      <c r="H535" s="1"/>
    </row>
    <row r="536" spans="1:8" ht="12.75">
      <c r="A536" s="41"/>
      <c r="B536" s="41"/>
      <c r="C536" s="41"/>
      <c r="D536" s="1"/>
      <c r="E536" s="1"/>
      <c r="F536" s="1"/>
      <c r="G536" s="1"/>
      <c r="H536" s="1"/>
    </row>
    <row r="537" spans="1:8" ht="12.75">
      <c r="A537" s="41"/>
      <c r="B537" s="41"/>
      <c r="C537" s="41"/>
      <c r="D537" s="1"/>
      <c r="E537" s="1"/>
      <c r="F537" s="1"/>
      <c r="G537" s="1"/>
      <c r="H537" s="1"/>
    </row>
    <row r="538" spans="1:8" ht="12.75">
      <c r="A538" s="41"/>
      <c r="B538" s="41"/>
      <c r="C538" s="41"/>
      <c r="D538" s="1"/>
      <c r="E538" s="1"/>
      <c r="F538" s="1"/>
      <c r="G538" s="1"/>
      <c r="H538" s="1"/>
    </row>
    <row r="539" spans="1:8" ht="12.75">
      <c r="A539" s="41"/>
      <c r="B539" s="41"/>
      <c r="C539" s="41"/>
      <c r="D539" s="1"/>
      <c r="E539" s="1"/>
      <c r="F539" s="1"/>
      <c r="G539" s="1"/>
      <c r="H539" s="1"/>
    </row>
    <row r="540" spans="1:8" ht="12.75">
      <c r="A540" s="41"/>
      <c r="B540" s="41"/>
      <c r="C540" s="41"/>
      <c r="D540" s="1"/>
      <c r="E540" s="1"/>
      <c r="F540" s="1"/>
      <c r="G540" s="1"/>
      <c r="H540" s="1"/>
    </row>
    <row r="541" spans="1:8" ht="12.75">
      <c r="A541" s="41"/>
      <c r="B541" s="41"/>
      <c r="C541" s="41"/>
      <c r="D541" s="1"/>
      <c r="E541" s="1"/>
      <c r="F541" s="1"/>
      <c r="G541" s="1"/>
      <c r="H541" s="1"/>
    </row>
    <row r="542" spans="1:8" ht="12.75">
      <c r="A542" s="41"/>
      <c r="B542" s="41"/>
      <c r="C542" s="41"/>
      <c r="D542" s="1"/>
      <c r="E542" s="1"/>
      <c r="F542" s="1"/>
      <c r="G542" s="1"/>
      <c r="H542" s="1"/>
    </row>
    <row r="543" spans="1:8" ht="12.75">
      <c r="A543" s="41"/>
      <c r="B543" s="41"/>
      <c r="C543" s="41"/>
      <c r="D543" s="1"/>
      <c r="E543" s="1"/>
      <c r="F543" s="1"/>
      <c r="G543" s="1"/>
      <c r="H543" s="1"/>
    </row>
    <row r="544" spans="1:8" ht="12.75">
      <c r="A544" s="41"/>
      <c r="B544" s="41"/>
      <c r="C544" s="41"/>
      <c r="D544" s="1"/>
      <c r="E544" s="1"/>
      <c r="F544" s="1"/>
      <c r="G544" s="1"/>
      <c r="H544" s="1"/>
    </row>
    <row r="545" spans="1:8" ht="12.75">
      <c r="A545" s="41"/>
      <c r="B545" s="41"/>
      <c r="C545" s="41"/>
      <c r="D545" s="1"/>
      <c r="E545" s="1"/>
      <c r="F545" s="1"/>
      <c r="G545" s="1"/>
      <c r="H545" s="1"/>
    </row>
    <row r="546" spans="1:8" ht="12.75">
      <c r="A546" s="41"/>
      <c r="B546" s="41"/>
      <c r="C546" s="41"/>
      <c r="D546" s="1"/>
      <c r="E546" s="1"/>
      <c r="F546" s="1"/>
      <c r="G546" s="1"/>
      <c r="H546" s="1"/>
    </row>
    <row r="547" spans="1:8" ht="12.75">
      <c r="A547" s="41"/>
      <c r="B547" s="41"/>
      <c r="C547" s="41"/>
      <c r="D547" s="1"/>
      <c r="E547" s="1"/>
      <c r="F547" s="1"/>
      <c r="G547" s="1"/>
      <c r="H547" s="1"/>
    </row>
    <row r="548" spans="1:8" ht="12.75">
      <c r="A548" s="41"/>
      <c r="B548" s="41"/>
      <c r="C548" s="41"/>
      <c r="D548" s="1"/>
      <c r="E548" s="1"/>
      <c r="F548" s="1"/>
      <c r="G548" s="1"/>
      <c r="H548" s="1"/>
    </row>
    <row r="549" spans="1:8" ht="12.75">
      <c r="A549" s="41"/>
      <c r="B549" s="41"/>
      <c r="C549" s="41"/>
      <c r="D549" s="1"/>
      <c r="E549" s="1"/>
      <c r="F549" s="1"/>
      <c r="G549" s="1"/>
      <c r="H549" s="1"/>
    </row>
    <row r="550" spans="1:8" ht="12.75">
      <c r="A550" s="41"/>
      <c r="B550" s="41"/>
      <c r="C550" s="41"/>
      <c r="D550" s="1"/>
      <c r="E550" s="1"/>
      <c r="F550" s="1"/>
      <c r="G550" s="1"/>
      <c r="H550" s="1"/>
    </row>
    <row r="551" spans="1:8" ht="12.75">
      <c r="A551" s="41"/>
      <c r="B551" s="41"/>
      <c r="C551" s="41"/>
      <c r="D551" s="1"/>
      <c r="E551" s="1"/>
      <c r="F551" s="1"/>
      <c r="G551" s="1"/>
      <c r="H551" s="1"/>
    </row>
    <row r="552" spans="1:8" ht="12.75">
      <c r="A552" s="41"/>
      <c r="B552" s="41"/>
      <c r="C552" s="41"/>
      <c r="D552" s="1"/>
      <c r="E552" s="1"/>
      <c r="F552" s="1"/>
      <c r="G552" s="1"/>
      <c r="H552" s="1"/>
    </row>
    <row r="553" spans="1:8" ht="12.75">
      <c r="A553" s="41"/>
      <c r="B553" s="41"/>
      <c r="C553" s="41"/>
      <c r="D553" s="1"/>
      <c r="E553" s="1"/>
      <c r="F553" s="1"/>
      <c r="G553" s="1"/>
      <c r="H553" s="1"/>
    </row>
    <row r="554" spans="1:8" ht="12.75">
      <c r="A554" s="41"/>
      <c r="B554" s="41"/>
      <c r="C554" s="41"/>
      <c r="D554" s="1"/>
      <c r="E554" s="1"/>
      <c r="F554" s="1"/>
      <c r="G554" s="1"/>
      <c r="H554" s="1"/>
    </row>
    <row r="555" spans="1:8" ht="12.75">
      <c r="A555" s="41"/>
      <c r="B555" s="41"/>
      <c r="C555" s="41"/>
      <c r="D555" s="1"/>
      <c r="E555" s="1"/>
      <c r="F555" s="1"/>
      <c r="G555" s="1"/>
      <c r="H555" s="1"/>
    </row>
    <row r="556" spans="1:8" ht="12.75">
      <c r="A556" s="41"/>
      <c r="B556" s="41"/>
      <c r="C556" s="41"/>
      <c r="D556" s="1"/>
      <c r="E556" s="1"/>
      <c r="F556" s="1"/>
      <c r="G556" s="1"/>
      <c r="H556" s="1"/>
    </row>
    <row r="557" spans="1:8" ht="12.75">
      <c r="A557" s="41"/>
      <c r="B557" s="41"/>
      <c r="C557" s="41"/>
      <c r="D557" s="1"/>
      <c r="E557" s="1"/>
      <c r="F557" s="1"/>
      <c r="G557" s="1"/>
      <c r="H557" s="1"/>
    </row>
    <row r="558" spans="1:8" ht="12.75">
      <c r="A558" s="41"/>
      <c r="B558" s="41"/>
      <c r="C558" s="41"/>
      <c r="D558" s="1"/>
      <c r="E558" s="1"/>
      <c r="F558" s="1"/>
      <c r="G558" s="1"/>
      <c r="H558" s="1"/>
    </row>
    <row r="559" spans="1:8" ht="12.75">
      <c r="A559" s="41"/>
      <c r="B559" s="41"/>
      <c r="C559" s="41"/>
      <c r="D559" s="1"/>
      <c r="E559" s="1"/>
      <c r="F559" s="1"/>
      <c r="G559" s="1"/>
      <c r="H559" s="1"/>
    </row>
    <row r="560" spans="1:8" ht="12.75">
      <c r="A560" s="41"/>
      <c r="B560" s="41"/>
      <c r="C560" s="41"/>
      <c r="D560" s="1"/>
      <c r="E560" s="1"/>
      <c r="F560" s="1"/>
      <c r="G560" s="1"/>
      <c r="H560" s="1"/>
    </row>
    <row r="561" spans="1:8" ht="12.75">
      <c r="A561" s="41"/>
      <c r="B561" s="41"/>
      <c r="C561" s="41"/>
      <c r="D561" s="1"/>
      <c r="E561" s="1"/>
      <c r="F561" s="1"/>
      <c r="G561" s="1"/>
      <c r="H561" s="1"/>
    </row>
    <row r="562" spans="1:8" ht="12.75">
      <c r="A562" s="41"/>
      <c r="B562" s="41"/>
      <c r="C562" s="41"/>
      <c r="D562" s="1"/>
      <c r="E562" s="1"/>
      <c r="F562" s="1"/>
      <c r="G562" s="1"/>
      <c r="H562" s="1"/>
    </row>
    <row r="563" spans="1:8" ht="12.75">
      <c r="A563" s="41"/>
      <c r="B563" s="41"/>
      <c r="C563" s="41"/>
      <c r="D563" s="1"/>
      <c r="E563" s="1"/>
      <c r="F563" s="1"/>
      <c r="G563" s="1"/>
      <c r="H563" s="1"/>
    </row>
    <row r="564" spans="1:8" ht="12.75">
      <c r="A564" s="41"/>
      <c r="B564" s="41"/>
      <c r="C564" s="41"/>
      <c r="D564" s="1"/>
      <c r="E564" s="1"/>
      <c r="F564" s="1"/>
      <c r="G564" s="1"/>
      <c r="H564" s="1"/>
    </row>
    <row r="565" spans="1:8" ht="12.75">
      <c r="A565" s="41"/>
      <c r="B565" s="41"/>
      <c r="C565" s="41"/>
      <c r="D565" s="1"/>
      <c r="E565" s="1"/>
      <c r="F565" s="1"/>
      <c r="G565" s="1"/>
      <c r="H565" s="1"/>
    </row>
    <row r="566" spans="1:8" ht="12.75">
      <c r="A566" s="41"/>
      <c r="B566" s="41"/>
      <c r="C566" s="41"/>
      <c r="D566" s="1"/>
      <c r="E566" s="1"/>
      <c r="F566" s="1"/>
      <c r="G566" s="1"/>
      <c r="H566" s="1"/>
    </row>
    <row r="567" spans="1:8" ht="12.75">
      <c r="A567" s="41"/>
      <c r="B567" s="41"/>
      <c r="C567" s="41"/>
      <c r="D567" s="1"/>
      <c r="E567" s="1"/>
      <c r="F567" s="1"/>
      <c r="G567" s="1"/>
      <c r="H567" s="1"/>
    </row>
    <row r="568" spans="1:8" ht="12.75">
      <c r="A568" s="41"/>
      <c r="B568" s="41"/>
      <c r="C568" s="41"/>
      <c r="D568" s="1"/>
      <c r="E568" s="1"/>
      <c r="F568" s="1"/>
      <c r="G568" s="1"/>
      <c r="H568" s="1"/>
    </row>
    <row r="569" spans="1:8" ht="12.75">
      <c r="A569" s="41"/>
      <c r="B569" s="41"/>
      <c r="C569" s="41"/>
      <c r="D569" s="1"/>
      <c r="E569" s="1"/>
      <c r="F569" s="1"/>
      <c r="G569" s="1"/>
      <c r="H569" s="1"/>
    </row>
    <row r="570" spans="1:8" ht="12.75">
      <c r="A570" s="41"/>
      <c r="B570" s="41"/>
      <c r="C570" s="41"/>
      <c r="D570" s="1"/>
      <c r="E570" s="1"/>
      <c r="F570" s="1"/>
      <c r="G570" s="1"/>
      <c r="H570" s="1"/>
    </row>
    <row r="571" spans="1:8" ht="12.75">
      <c r="A571" s="41"/>
      <c r="B571" s="41"/>
      <c r="C571" s="41"/>
      <c r="D571" s="1"/>
      <c r="E571" s="1"/>
      <c r="F571" s="1"/>
      <c r="G571" s="1"/>
      <c r="H571" s="1"/>
    </row>
    <row r="572" spans="1:8" ht="12.75">
      <c r="A572" s="41"/>
      <c r="B572" s="41"/>
      <c r="C572" s="41"/>
      <c r="D572" s="1"/>
      <c r="E572" s="1"/>
      <c r="F572" s="1"/>
      <c r="G572" s="1"/>
      <c r="H572" s="1"/>
    </row>
    <row r="573" spans="1:8" ht="12.75">
      <c r="A573" s="41"/>
      <c r="B573" s="41"/>
      <c r="C573" s="41"/>
      <c r="D573" s="1"/>
      <c r="E573" s="1"/>
      <c r="F573" s="1"/>
      <c r="G573" s="1"/>
      <c r="H573" s="1"/>
    </row>
    <row r="574" spans="1:8" ht="12.75">
      <c r="A574" s="41"/>
      <c r="B574" s="41"/>
      <c r="C574" s="41"/>
      <c r="D574" s="1"/>
      <c r="E574" s="1"/>
      <c r="F574" s="1"/>
      <c r="G574" s="1"/>
      <c r="H574" s="1"/>
    </row>
    <row r="575" spans="1:8" ht="12.75">
      <c r="A575" s="41"/>
      <c r="B575" s="41"/>
      <c r="C575" s="41"/>
      <c r="D575" s="1"/>
      <c r="E575" s="1"/>
      <c r="F575" s="1"/>
      <c r="G575" s="1"/>
      <c r="H575" s="1"/>
    </row>
    <row r="576" spans="1:8" ht="12.75">
      <c r="A576" s="41"/>
      <c r="B576" s="41"/>
      <c r="C576" s="41"/>
      <c r="D576" s="1"/>
      <c r="E576" s="1"/>
      <c r="F576" s="1"/>
      <c r="G576" s="1"/>
      <c r="H576" s="1"/>
    </row>
    <row r="577" spans="1:8" ht="12.75">
      <c r="A577" s="41"/>
      <c r="B577" s="41"/>
      <c r="C577" s="41"/>
      <c r="D577" s="1"/>
      <c r="E577" s="1"/>
      <c r="F577" s="1"/>
      <c r="G577" s="1"/>
      <c r="H577" s="1"/>
    </row>
    <row r="578" spans="1:8" ht="12.75">
      <c r="A578" s="41"/>
      <c r="B578" s="41"/>
      <c r="C578" s="41"/>
      <c r="D578" s="1"/>
      <c r="E578" s="1"/>
      <c r="F578" s="1"/>
      <c r="G578" s="1"/>
      <c r="H578" s="1"/>
    </row>
    <row r="579" spans="1:8" ht="12.75">
      <c r="A579" s="41"/>
      <c r="B579" s="41"/>
      <c r="C579" s="41"/>
      <c r="D579" s="1"/>
      <c r="E579" s="1"/>
      <c r="F579" s="1"/>
      <c r="G579" s="1"/>
      <c r="H579" s="1"/>
    </row>
    <row r="580" spans="1:8" ht="12.75">
      <c r="A580" s="41"/>
      <c r="B580" s="41"/>
      <c r="C580" s="41"/>
      <c r="D580" s="1"/>
      <c r="E580" s="1"/>
      <c r="F580" s="1"/>
      <c r="G580" s="1"/>
      <c r="H580" s="1"/>
    </row>
    <row r="581" spans="1:8" ht="12.75">
      <c r="A581" s="41"/>
      <c r="B581" s="41"/>
      <c r="C581" s="41"/>
      <c r="D581" s="1"/>
      <c r="E581" s="1"/>
      <c r="F581" s="1"/>
      <c r="G581" s="1"/>
      <c r="H581" s="1"/>
    </row>
    <row r="582" spans="1:8" ht="12.75">
      <c r="A582" s="41"/>
      <c r="B582" s="41"/>
      <c r="C582" s="41"/>
      <c r="D582" s="1"/>
      <c r="E582" s="1"/>
      <c r="F582" s="1"/>
      <c r="G582" s="1"/>
      <c r="H582" s="1"/>
    </row>
    <row r="583" spans="1:8" ht="12.75">
      <c r="A583" s="41"/>
      <c r="B583" s="41"/>
      <c r="C583" s="41"/>
      <c r="D583" s="1"/>
      <c r="E583" s="1"/>
      <c r="F583" s="1"/>
      <c r="G583" s="1"/>
      <c r="H583" s="1"/>
    </row>
    <row r="584" spans="1:8" ht="12.75">
      <c r="A584" s="41"/>
      <c r="B584" s="41"/>
      <c r="C584" s="41"/>
      <c r="D584" s="1"/>
      <c r="E584" s="1"/>
      <c r="F584" s="1"/>
      <c r="G584" s="1"/>
      <c r="H584" s="1"/>
    </row>
    <row r="585" spans="1:8" ht="12.75">
      <c r="A585" s="41"/>
      <c r="B585" s="41"/>
      <c r="C585" s="41"/>
      <c r="D585" s="1"/>
      <c r="E585" s="1"/>
      <c r="F585" s="1"/>
      <c r="G585" s="1"/>
      <c r="H585" s="1"/>
    </row>
    <row r="586" spans="1:8" ht="12.75">
      <c r="A586" s="41"/>
      <c r="B586" s="41"/>
      <c r="C586" s="41"/>
      <c r="D586" s="1"/>
      <c r="E586" s="1"/>
      <c r="F586" s="1"/>
      <c r="G586" s="1"/>
      <c r="H586" s="1"/>
    </row>
    <row r="587" spans="1:8" ht="12.75">
      <c r="A587" s="41"/>
      <c r="B587" s="41"/>
      <c r="C587" s="41"/>
      <c r="D587" s="1"/>
      <c r="E587" s="1"/>
      <c r="F587" s="1"/>
      <c r="G587" s="1"/>
      <c r="H587" s="1"/>
    </row>
    <row r="588" spans="1:8" ht="12.75">
      <c r="A588" s="41"/>
      <c r="B588" s="41"/>
      <c r="C588" s="41"/>
      <c r="D588" s="1"/>
      <c r="E588" s="1"/>
      <c r="F588" s="1"/>
      <c r="G588" s="1"/>
      <c r="H588" s="1"/>
    </row>
    <row r="589" spans="1:8" ht="12.75">
      <c r="A589" s="41"/>
      <c r="B589" s="41"/>
      <c r="C589" s="41"/>
      <c r="D589" s="1"/>
      <c r="E589" s="1"/>
      <c r="F589" s="1"/>
      <c r="G589" s="1"/>
      <c r="H589" s="1"/>
    </row>
    <row r="590" spans="1:8" ht="12.75">
      <c r="A590" s="41"/>
      <c r="B590" s="41"/>
      <c r="C590" s="41"/>
      <c r="D590" s="1"/>
      <c r="E590" s="1"/>
      <c r="F590" s="1"/>
      <c r="G590" s="1"/>
      <c r="H590" s="1"/>
    </row>
    <row r="591" spans="1:8" ht="12.75">
      <c r="A591" s="41"/>
      <c r="B591" s="41"/>
      <c r="C591" s="41"/>
      <c r="D591" s="1"/>
      <c r="E591" s="1"/>
      <c r="F591" s="1"/>
      <c r="G591" s="1"/>
      <c r="H591" s="1"/>
    </row>
    <row r="592" spans="1:8" ht="12.75">
      <c r="A592" s="41"/>
      <c r="B592" s="41"/>
      <c r="C592" s="41"/>
      <c r="D592" s="1"/>
      <c r="E592" s="1"/>
      <c r="F592" s="1"/>
      <c r="G592" s="1"/>
      <c r="H592" s="1"/>
    </row>
    <row r="593" spans="1:8" ht="12.75">
      <c r="A593" s="41"/>
      <c r="B593" s="41"/>
      <c r="C593" s="41"/>
      <c r="D593" s="1"/>
      <c r="E593" s="1"/>
      <c r="F593" s="1"/>
      <c r="G593" s="1"/>
      <c r="H593" s="1"/>
    </row>
    <row r="594" spans="1:8" ht="12.75">
      <c r="A594" s="41"/>
      <c r="B594" s="41"/>
      <c r="C594" s="41"/>
      <c r="D594" s="1"/>
      <c r="E594" s="1"/>
      <c r="F594" s="1"/>
      <c r="G594" s="1"/>
      <c r="H594" s="1"/>
    </row>
    <row r="595" spans="1:8" ht="12.75">
      <c r="A595" s="41"/>
      <c r="B595" s="41"/>
      <c r="C595" s="41"/>
      <c r="D595" s="1"/>
      <c r="E595" s="1"/>
      <c r="F595" s="1"/>
      <c r="G595" s="1"/>
      <c r="H595" s="1"/>
    </row>
    <row r="596" spans="1:8" ht="12.75">
      <c r="A596" s="41"/>
      <c r="B596" s="41"/>
      <c r="C596" s="41"/>
      <c r="D596" s="1"/>
      <c r="E596" s="1"/>
      <c r="F596" s="1"/>
      <c r="G596" s="1"/>
      <c r="H596" s="1"/>
    </row>
    <row r="597" spans="1:8" ht="12.75">
      <c r="A597" s="41"/>
      <c r="B597" s="41"/>
      <c r="C597" s="41"/>
      <c r="D597" s="1"/>
      <c r="E597" s="1"/>
      <c r="F597" s="1"/>
      <c r="G597" s="1"/>
      <c r="H597" s="1"/>
    </row>
    <row r="598" spans="1:8" ht="12.75">
      <c r="A598" s="41"/>
      <c r="B598" s="41"/>
      <c r="C598" s="41"/>
      <c r="D598" s="1"/>
      <c r="E598" s="1"/>
      <c r="F598" s="1"/>
      <c r="G598" s="1"/>
      <c r="H598" s="1"/>
    </row>
    <row r="599" spans="1:8" ht="12.75">
      <c r="A599" s="41"/>
      <c r="B599" s="41"/>
      <c r="C599" s="41"/>
      <c r="D599" s="1"/>
      <c r="E599" s="1"/>
      <c r="F599" s="1"/>
      <c r="G599" s="1"/>
      <c r="H599" s="1"/>
    </row>
    <row r="600" spans="1:8" ht="12.75">
      <c r="A600" s="41"/>
      <c r="B600" s="41"/>
      <c r="C600" s="41"/>
      <c r="D600" s="1"/>
      <c r="E600" s="1"/>
      <c r="F600" s="1"/>
      <c r="G600" s="1"/>
      <c r="H600" s="1"/>
    </row>
    <row r="601" spans="1:8" ht="12.75">
      <c r="A601" s="41"/>
      <c r="B601" s="41"/>
      <c r="C601" s="41"/>
      <c r="D601" s="1"/>
      <c r="E601" s="1"/>
      <c r="F601" s="1"/>
      <c r="G601" s="1"/>
      <c r="H601" s="1"/>
    </row>
    <row r="602" spans="1:8" ht="12.75">
      <c r="A602" s="41"/>
      <c r="B602" s="41"/>
      <c r="C602" s="41"/>
      <c r="D602" s="1"/>
      <c r="E602" s="1"/>
      <c r="F602" s="1"/>
      <c r="G602" s="1"/>
      <c r="H602" s="1"/>
    </row>
    <row r="603" spans="1:8" ht="12.75">
      <c r="A603" s="41"/>
      <c r="B603" s="41"/>
      <c r="C603" s="41"/>
      <c r="D603" s="1"/>
      <c r="E603" s="1"/>
      <c r="F603" s="1"/>
      <c r="G603" s="1"/>
      <c r="H603" s="1"/>
    </row>
    <row r="604" spans="1:8" ht="12.75">
      <c r="A604" s="41"/>
      <c r="B604" s="41"/>
      <c r="C604" s="41"/>
      <c r="D604" s="1"/>
      <c r="E604" s="1"/>
      <c r="F604" s="1"/>
      <c r="G604" s="1"/>
      <c r="H604" s="1"/>
    </row>
    <row r="605" spans="1:8" ht="12.75">
      <c r="A605" s="41"/>
      <c r="B605" s="41"/>
      <c r="C605" s="41"/>
      <c r="D605" s="1"/>
      <c r="E605" s="1"/>
      <c r="F605" s="1"/>
      <c r="G605" s="1"/>
      <c r="H605" s="1"/>
    </row>
    <row r="606" spans="1:8" ht="12.75">
      <c r="A606" s="41"/>
      <c r="B606" s="41"/>
      <c r="C606" s="4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K81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421875" style="348" customWidth="1"/>
    <col min="2" max="2" width="20.8515625" style="1" customWidth="1"/>
    <col min="3" max="3" width="18.7109375" style="1" customWidth="1"/>
    <col min="4" max="4" width="15.28125" style="0" customWidth="1"/>
    <col min="5" max="5" width="13.7109375" style="0" customWidth="1"/>
    <col min="6" max="6" width="14.57421875" style="0" customWidth="1"/>
    <col min="7" max="7" width="11.421875" style="0" customWidth="1"/>
    <col min="8" max="8" width="12.00390625" style="0" customWidth="1"/>
  </cols>
  <sheetData>
    <row r="3" ht="13.5" thickBot="1"/>
    <row r="4" spans="1:8" ht="12.75">
      <c r="A4" s="393"/>
      <c r="B4" s="367" t="s">
        <v>156</v>
      </c>
      <c r="C4" s="156"/>
      <c r="D4" s="76" t="s">
        <v>103</v>
      </c>
      <c r="E4" s="3"/>
      <c r="F4" s="3"/>
      <c r="G4" s="3"/>
      <c r="H4" s="28"/>
    </row>
    <row r="5" spans="1:8" ht="12.75">
      <c r="A5" s="376"/>
      <c r="B5" s="368" t="s">
        <v>104</v>
      </c>
      <c r="C5" s="57"/>
      <c r="D5" s="220" t="str">
        <f>'Page 1'!C2</f>
        <v>  Kentucky 20 McCracken</v>
      </c>
      <c r="E5" s="13"/>
      <c r="F5" s="13"/>
      <c r="G5" s="13"/>
      <c r="H5" s="32"/>
    </row>
    <row r="6" spans="1:8" ht="12.75">
      <c r="A6" s="377"/>
      <c r="B6" s="369"/>
      <c r="C6" s="45"/>
      <c r="D6" s="77" t="s">
        <v>157</v>
      </c>
      <c r="E6" s="618">
        <f>'Page 1'!C6</f>
        <v>40178</v>
      </c>
      <c r="F6" s="13"/>
      <c r="G6" s="13"/>
      <c r="H6" s="36"/>
    </row>
    <row r="7" spans="1:8" ht="18" customHeight="1">
      <c r="A7" s="364"/>
      <c r="B7" s="382" t="s">
        <v>209</v>
      </c>
      <c r="C7" s="43"/>
      <c r="D7" s="43"/>
      <c r="E7" s="43"/>
      <c r="F7" s="43"/>
      <c r="G7" s="43"/>
      <c r="H7" s="67"/>
    </row>
    <row r="8" spans="1:8" ht="18" customHeight="1">
      <c r="A8" s="364"/>
      <c r="B8" s="370" t="s">
        <v>210</v>
      </c>
      <c r="C8" s="43"/>
      <c r="D8" s="43"/>
      <c r="E8" s="43"/>
      <c r="F8" s="43"/>
      <c r="G8" s="43"/>
      <c r="H8" s="67"/>
    </row>
    <row r="9" spans="1:8" ht="18" customHeight="1">
      <c r="A9" s="364"/>
      <c r="B9" s="371" t="s">
        <v>211</v>
      </c>
      <c r="C9" s="71"/>
      <c r="D9" s="59" t="s">
        <v>212</v>
      </c>
      <c r="E9" s="52"/>
      <c r="F9" s="68" t="s">
        <v>213</v>
      </c>
      <c r="G9" s="73"/>
      <c r="H9" s="69"/>
    </row>
    <row r="10" spans="1:8" ht="21" customHeight="1">
      <c r="A10" s="364" t="s">
        <v>177</v>
      </c>
      <c r="B10" s="232"/>
      <c r="C10" s="25"/>
      <c r="D10" s="232"/>
      <c r="E10" s="25"/>
      <c r="F10" s="47"/>
      <c r="G10" s="25"/>
      <c r="H10" s="209">
        <v>0</v>
      </c>
    </row>
    <row r="11" spans="1:11" ht="22.5" customHeight="1">
      <c r="A11" s="364" t="s">
        <v>178</v>
      </c>
      <c r="B11" s="232"/>
      <c r="C11" s="25"/>
      <c r="D11" s="232"/>
      <c r="E11" s="25"/>
      <c r="F11" s="47"/>
      <c r="G11" s="25"/>
      <c r="H11" s="209">
        <v>0</v>
      </c>
      <c r="K11" s="98"/>
    </row>
    <row r="12" spans="1:8" ht="18" customHeight="1">
      <c r="A12" s="364"/>
      <c r="B12" s="372"/>
      <c r="C12" s="48"/>
      <c r="D12" s="48"/>
      <c r="E12" s="97"/>
      <c r="F12" s="97"/>
      <c r="G12" s="97" t="s">
        <v>214</v>
      </c>
      <c r="H12" s="289">
        <f>SUM(H10:H11)</f>
        <v>0</v>
      </c>
    </row>
    <row r="13" spans="1:8" ht="18" customHeight="1">
      <c r="A13" s="366"/>
      <c r="B13" s="378" t="s">
        <v>215</v>
      </c>
      <c r="C13" s="379"/>
      <c r="D13" s="379"/>
      <c r="E13" s="379"/>
      <c r="F13" s="379"/>
      <c r="G13" s="379"/>
      <c r="H13" s="380"/>
    </row>
    <row r="14" spans="1:8" ht="18" customHeight="1">
      <c r="A14" s="366"/>
      <c r="B14" s="381" t="s">
        <v>216</v>
      </c>
      <c r="C14" s="379"/>
      <c r="D14" s="379"/>
      <c r="E14" s="379"/>
      <c r="F14" s="379"/>
      <c r="G14" s="379"/>
      <c r="H14" s="380"/>
    </row>
    <row r="15" spans="1:8" ht="18" customHeight="1">
      <c r="A15" s="364"/>
      <c r="B15" s="381" t="s">
        <v>217</v>
      </c>
      <c r="C15" s="379"/>
      <c r="D15" s="379"/>
      <c r="E15" s="379"/>
      <c r="F15" s="379"/>
      <c r="G15" s="379"/>
      <c r="H15" s="380"/>
    </row>
    <row r="16" spans="1:8" ht="18" customHeight="1">
      <c r="A16" s="364"/>
      <c r="B16" s="383" t="s">
        <v>218</v>
      </c>
      <c r="C16" s="15"/>
      <c r="D16" s="15"/>
      <c r="E16" s="15"/>
      <c r="F16" s="15"/>
      <c r="G16" s="15"/>
      <c r="H16" s="30"/>
    </row>
    <row r="17" spans="1:8" ht="18" customHeight="1">
      <c r="A17" s="366"/>
      <c r="B17" s="373"/>
      <c r="C17" s="70"/>
      <c r="D17" s="66"/>
      <c r="E17" s="735" t="s">
        <v>219</v>
      </c>
      <c r="F17" s="736"/>
      <c r="G17" s="737"/>
      <c r="H17" s="241"/>
    </row>
    <row r="18" spans="1:9" ht="22.5">
      <c r="A18" s="366"/>
      <c r="B18" s="733" t="s">
        <v>17</v>
      </c>
      <c r="C18" s="734"/>
      <c r="D18" s="243" t="s">
        <v>220</v>
      </c>
      <c r="E18" s="60" t="s">
        <v>221</v>
      </c>
      <c r="F18" s="70" t="s">
        <v>222</v>
      </c>
      <c r="G18" s="70" t="s">
        <v>214</v>
      </c>
      <c r="H18" s="51" t="s">
        <v>223</v>
      </c>
      <c r="I18" s="153"/>
    </row>
    <row r="19" spans="1:8" ht="12.75">
      <c r="A19" s="364"/>
      <c r="B19" s="17"/>
      <c r="C19" s="18"/>
      <c r="D19" s="21"/>
      <c r="E19" s="21" t="s">
        <v>120</v>
      </c>
      <c r="F19" s="39" t="s">
        <v>121</v>
      </c>
      <c r="G19" s="40" t="s">
        <v>122</v>
      </c>
      <c r="H19" s="242" t="s">
        <v>175</v>
      </c>
    </row>
    <row r="20" spans="1:8" ht="18" customHeight="1">
      <c r="A20" s="364" t="s">
        <v>177</v>
      </c>
      <c r="B20" s="374" t="s">
        <v>224</v>
      </c>
      <c r="C20" s="244"/>
      <c r="D20" s="257">
        <v>688677</v>
      </c>
      <c r="E20" s="257">
        <v>38777</v>
      </c>
      <c r="F20" s="257">
        <v>52051</v>
      </c>
      <c r="G20" s="276">
        <f>ROUND((E20+F20),0)</f>
        <v>90828</v>
      </c>
      <c r="H20" s="277"/>
    </row>
    <row r="21" spans="1:9" ht="18" customHeight="1">
      <c r="A21" s="364" t="s">
        <v>178</v>
      </c>
      <c r="B21" s="615" t="s">
        <v>365</v>
      </c>
      <c r="C21" s="245"/>
      <c r="D21" s="257">
        <v>41329046</v>
      </c>
      <c r="E21" s="257">
        <v>1846752</v>
      </c>
      <c r="F21" s="257">
        <v>902293</v>
      </c>
      <c r="G21" s="276">
        <f aca="true" t="shared" si="0" ref="G21:G28">ROUND((E21+F21),0)</f>
        <v>2749045</v>
      </c>
      <c r="H21" s="277"/>
      <c r="I21" s="75"/>
    </row>
    <row r="22" spans="1:9" ht="18" customHeight="1">
      <c r="A22" s="364" t="s">
        <v>179</v>
      </c>
      <c r="B22" s="615" t="s">
        <v>366</v>
      </c>
      <c r="C22" s="245"/>
      <c r="D22" s="257">
        <v>4499343</v>
      </c>
      <c r="E22" s="257">
        <v>245959</v>
      </c>
      <c r="F22" s="257">
        <v>474821</v>
      </c>
      <c r="G22" s="276">
        <f t="shared" si="0"/>
        <v>720780</v>
      </c>
      <c r="H22" s="277"/>
      <c r="I22" s="75"/>
    </row>
    <row r="23" spans="1:8" ht="18" customHeight="1">
      <c r="A23" s="364" t="s">
        <v>180</v>
      </c>
      <c r="B23" s="615" t="s">
        <v>392</v>
      </c>
      <c r="C23" s="245"/>
      <c r="D23" s="257">
        <v>15751488</v>
      </c>
      <c r="E23" s="257">
        <v>709643</v>
      </c>
      <c r="F23" s="257">
        <v>605826</v>
      </c>
      <c r="G23" s="276">
        <f t="shared" si="0"/>
        <v>1315469</v>
      </c>
      <c r="H23" s="277"/>
    </row>
    <row r="24" spans="1:8" ht="18" customHeight="1">
      <c r="A24" s="364" t="s">
        <v>181</v>
      </c>
      <c r="B24" s="615"/>
      <c r="C24" s="245"/>
      <c r="D24" s="257"/>
      <c r="E24" s="257"/>
      <c r="F24" s="257"/>
      <c r="G24" s="276">
        <f t="shared" si="0"/>
        <v>0</v>
      </c>
      <c r="H24" s="277"/>
    </row>
    <row r="25" spans="1:8" ht="18" customHeight="1">
      <c r="A25" s="364" t="s">
        <v>182</v>
      </c>
      <c r="B25" s="615"/>
      <c r="C25" s="245"/>
      <c r="D25" s="257"/>
      <c r="E25" s="257"/>
      <c r="F25" s="257"/>
      <c r="G25" s="276">
        <f t="shared" si="0"/>
        <v>0</v>
      </c>
      <c r="H25" s="277"/>
    </row>
    <row r="26" spans="1:8" ht="18" customHeight="1">
      <c r="A26" s="364" t="s">
        <v>183</v>
      </c>
      <c r="B26" s="615"/>
      <c r="C26" s="245"/>
      <c r="D26" s="257"/>
      <c r="E26" s="257"/>
      <c r="F26" s="257"/>
      <c r="G26" s="276">
        <f t="shared" si="0"/>
        <v>0</v>
      </c>
      <c r="H26" s="277"/>
    </row>
    <row r="27" spans="1:8" ht="18" customHeight="1">
      <c r="A27" s="364" t="s">
        <v>225</v>
      </c>
      <c r="B27" s="615"/>
      <c r="C27" s="245"/>
      <c r="D27" s="257"/>
      <c r="E27" s="257"/>
      <c r="F27" s="257"/>
      <c r="G27" s="276">
        <f t="shared" si="0"/>
        <v>0</v>
      </c>
      <c r="H27" s="277"/>
    </row>
    <row r="28" spans="1:8" ht="18" customHeight="1">
      <c r="A28" s="364" t="s">
        <v>226</v>
      </c>
      <c r="B28" s="615" t="s">
        <v>396</v>
      </c>
      <c r="C28" s="245"/>
      <c r="D28" s="257">
        <v>-5146500</v>
      </c>
      <c r="E28" s="257"/>
      <c r="F28" s="257"/>
      <c r="G28" s="276">
        <f t="shared" si="0"/>
        <v>0</v>
      </c>
      <c r="H28" s="277"/>
    </row>
    <row r="29" spans="1:8" ht="18" customHeight="1" thickBot="1">
      <c r="A29" s="148"/>
      <c r="B29" s="375" t="s">
        <v>18</v>
      </c>
      <c r="C29" s="74"/>
      <c r="D29" s="275">
        <f>ROUND(SUM(D20:D28),0)</f>
        <v>57122054</v>
      </c>
      <c r="E29" s="275">
        <f>ROUND(SUM(E20:E28),0)</f>
        <v>2841131</v>
      </c>
      <c r="F29" s="275">
        <f>ROUND(SUM(F20:F28),0)</f>
        <v>2034991</v>
      </c>
      <c r="G29" s="275">
        <f>ROUND(SUM(G20:G28),0)</f>
        <v>4876122</v>
      </c>
      <c r="H29" s="278"/>
    </row>
    <row r="30" spans="2:3" ht="18" customHeight="1">
      <c r="B30"/>
      <c r="C30"/>
    </row>
    <row r="31" spans="2:3" ht="18" customHeight="1">
      <c r="B31"/>
      <c r="C31"/>
    </row>
    <row r="32" spans="2:6" ht="18" customHeight="1" thickBot="1">
      <c r="B32"/>
      <c r="C32"/>
      <c r="D32" s="271" t="s">
        <v>111</v>
      </c>
      <c r="E32" s="269"/>
      <c r="F32" s="398"/>
    </row>
    <row r="33" spans="2:6" ht="18" customHeight="1">
      <c r="B33" s="405" t="s">
        <v>347</v>
      </c>
      <c r="C33" s="405"/>
      <c r="D33" s="399" t="s">
        <v>228</v>
      </c>
      <c r="E33" s="272"/>
      <c r="F33" s="273"/>
    </row>
    <row r="34" spans="2:6" ht="18" customHeight="1">
      <c r="B34" s="405" t="s">
        <v>227</v>
      </c>
      <c r="C34" s="405"/>
      <c r="D34" s="400" t="s">
        <v>230</v>
      </c>
      <c r="E34" s="395"/>
      <c r="F34" s="396"/>
    </row>
    <row r="35" spans="2:6" ht="18" customHeight="1">
      <c r="B35" s="405" t="s">
        <v>229</v>
      </c>
      <c r="C35" s="405"/>
      <c r="D35" s="401" t="s">
        <v>232</v>
      </c>
      <c r="E35" s="394"/>
      <c r="F35" s="396" t="s">
        <v>233</v>
      </c>
    </row>
    <row r="36" spans="2:6" ht="18" customHeight="1">
      <c r="B36" s="405" t="s">
        <v>231</v>
      </c>
      <c r="C36" s="405"/>
      <c r="D36" s="401" t="s">
        <v>234</v>
      </c>
      <c r="E36" s="394"/>
      <c r="F36" s="396" t="s">
        <v>233</v>
      </c>
    </row>
    <row r="37" spans="2:6" ht="18" customHeight="1">
      <c r="B37" s="405" t="s">
        <v>348</v>
      </c>
      <c r="C37"/>
      <c r="D37" s="401" t="s">
        <v>235</v>
      </c>
      <c r="E37" s="394"/>
      <c r="F37" s="396" t="s">
        <v>233</v>
      </c>
    </row>
    <row r="38" spans="2:6" ht="18" customHeight="1">
      <c r="B38"/>
      <c r="C38"/>
      <c r="D38" s="401" t="s">
        <v>236</v>
      </c>
      <c r="E38" s="394"/>
      <c r="F38" s="396" t="s">
        <v>233</v>
      </c>
    </row>
    <row r="39" spans="2:11" ht="18" customHeight="1">
      <c r="B39"/>
      <c r="C39"/>
      <c r="D39" s="401" t="s">
        <v>346</v>
      </c>
      <c r="E39" s="394"/>
      <c r="F39" s="396" t="s">
        <v>237</v>
      </c>
      <c r="I39" s="72"/>
      <c r="J39" s="72"/>
      <c r="K39" s="72"/>
    </row>
    <row r="40" spans="2:6" ht="18" customHeight="1">
      <c r="B40"/>
      <c r="C40"/>
      <c r="D40" s="401" t="s">
        <v>238</v>
      </c>
      <c r="E40" s="37"/>
      <c r="F40" s="396" t="s">
        <v>233</v>
      </c>
    </row>
    <row r="41" spans="2:6" ht="18" customHeight="1" thickBot="1">
      <c r="B41"/>
      <c r="C41"/>
      <c r="D41" s="408" t="s">
        <v>239</v>
      </c>
      <c r="E41" s="402"/>
      <c r="F41" s="623" t="s">
        <v>233</v>
      </c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1:8" ht="12.75">
      <c r="A48" s="1" t="s">
        <v>137</v>
      </c>
      <c r="B48"/>
      <c r="C48"/>
      <c r="H48" t="s">
        <v>95</v>
      </c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  <row r="161" spans="2:3" ht="12.75">
      <c r="B161"/>
      <c r="C161"/>
    </row>
    <row r="162" spans="2:3" ht="12.75">
      <c r="B162"/>
      <c r="C162"/>
    </row>
    <row r="163" spans="2:3" ht="12.75">
      <c r="B163"/>
      <c r="C163"/>
    </row>
    <row r="164" spans="2:3" ht="12.75">
      <c r="B164"/>
      <c r="C164"/>
    </row>
    <row r="165" spans="2:3" ht="12.75">
      <c r="B165"/>
      <c r="C165"/>
    </row>
    <row r="166" spans="2:3" ht="12.75">
      <c r="B166"/>
      <c r="C166"/>
    </row>
    <row r="167" spans="2:3" ht="12.75">
      <c r="B167"/>
      <c r="C167"/>
    </row>
    <row r="168" spans="2:3" ht="12.75">
      <c r="B168"/>
      <c r="C168"/>
    </row>
    <row r="169" spans="2:3" ht="12.75">
      <c r="B169"/>
      <c r="C169"/>
    </row>
    <row r="170" spans="2:3" ht="12.75">
      <c r="B170"/>
      <c r="C170"/>
    </row>
    <row r="171" spans="2:3" ht="12.75">
      <c r="B171"/>
      <c r="C171"/>
    </row>
    <row r="172" spans="2:3" ht="12.75">
      <c r="B172"/>
      <c r="C172"/>
    </row>
    <row r="173" spans="2:3" ht="12.75">
      <c r="B173"/>
      <c r="C173"/>
    </row>
    <row r="174" spans="2:3" ht="12.75">
      <c r="B174"/>
      <c r="C174"/>
    </row>
    <row r="175" spans="2:3" ht="12.75">
      <c r="B175"/>
      <c r="C175"/>
    </row>
    <row r="176" spans="2:3" ht="12.75">
      <c r="B176"/>
      <c r="C176"/>
    </row>
    <row r="177" spans="2:3" ht="12.75">
      <c r="B177"/>
      <c r="C177"/>
    </row>
    <row r="178" spans="2:3" ht="12.75">
      <c r="B178"/>
      <c r="C178"/>
    </row>
    <row r="179" spans="2:3" ht="12.75">
      <c r="B179"/>
      <c r="C179"/>
    </row>
    <row r="180" spans="2:3" ht="12.75">
      <c r="B180"/>
      <c r="C180"/>
    </row>
    <row r="181" spans="2:3" ht="12.75">
      <c r="B181"/>
      <c r="C181"/>
    </row>
    <row r="182" spans="2:3" ht="12.75">
      <c r="B182"/>
      <c r="C182"/>
    </row>
    <row r="183" spans="2:3" ht="12.75">
      <c r="B183"/>
      <c r="C183"/>
    </row>
    <row r="184" spans="2:3" ht="12.75">
      <c r="B184"/>
      <c r="C184"/>
    </row>
    <row r="185" spans="2:3" ht="12.75">
      <c r="B185"/>
      <c r="C185"/>
    </row>
    <row r="186" spans="2:3" ht="12.75">
      <c r="B186"/>
      <c r="C186"/>
    </row>
    <row r="187" spans="2:3" ht="12.75">
      <c r="B187"/>
      <c r="C187"/>
    </row>
    <row r="188" spans="2:3" ht="12.75">
      <c r="B188"/>
      <c r="C188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  <row r="229" spans="2:3" ht="12.75">
      <c r="B229"/>
      <c r="C229"/>
    </row>
    <row r="230" spans="2:3" ht="12.75">
      <c r="B230"/>
      <c r="C230"/>
    </row>
    <row r="231" spans="2:3" ht="12.75">
      <c r="B231"/>
      <c r="C231"/>
    </row>
    <row r="232" spans="2:3" ht="12.75">
      <c r="B232"/>
      <c r="C232"/>
    </row>
    <row r="233" spans="2:3" ht="12.75">
      <c r="B233"/>
      <c r="C233"/>
    </row>
    <row r="234" spans="2:3" ht="12.75">
      <c r="B234"/>
      <c r="C234"/>
    </row>
    <row r="235" spans="2:3" ht="12.75">
      <c r="B235"/>
      <c r="C235"/>
    </row>
    <row r="236" spans="2:3" ht="12.75">
      <c r="B236"/>
      <c r="C236"/>
    </row>
    <row r="237" spans="2:3" ht="12.75">
      <c r="B237"/>
      <c r="C237"/>
    </row>
    <row r="238" spans="2:3" ht="12.75">
      <c r="B238"/>
      <c r="C238"/>
    </row>
    <row r="239" spans="2:3" ht="12.75">
      <c r="B239"/>
      <c r="C239"/>
    </row>
    <row r="240" spans="2:3" ht="12.75">
      <c r="B240"/>
      <c r="C240"/>
    </row>
    <row r="241" spans="2:3" ht="12.75">
      <c r="B241"/>
      <c r="C241"/>
    </row>
    <row r="242" spans="2:3" ht="12.75">
      <c r="B242"/>
      <c r="C242"/>
    </row>
    <row r="243" spans="2:3" ht="12.75">
      <c r="B243"/>
      <c r="C243"/>
    </row>
    <row r="244" spans="2:3" ht="12.75">
      <c r="B244"/>
      <c r="C244"/>
    </row>
    <row r="245" spans="2:3" ht="12.75">
      <c r="B245"/>
      <c r="C245"/>
    </row>
    <row r="246" spans="2:3" ht="12.75">
      <c r="B246"/>
      <c r="C246"/>
    </row>
    <row r="247" spans="2:3" ht="12.75">
      <c r="B247"/>
      <c r="C247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  <row r="253" spans="2:3" ht="12.75">
      <c r="B253"/>
      <c r="C253"/>
    </row>
    <row r="254" spans="2:3" ht="12.75">
      <c r="B254"/>
      <c r="C254"/>
    </row>
    <row r="255" spans="2:3" ht="12.75">
      <c r="B255"/>
      <c r="C255"/>
    </row>
    <row r="256" spans="2:3" ht="12.75">
      <c r="B256"/>
      <c r="C256"/>
    </row>
    <row r="257" spans="2:3" ht="12.75">
      <c r="B257"/>
      <c r="C257"/>
    </row>
    <row r="258" spans="2:3" ht="12.75">
      <c r="B258"/>
      <c r="C258"/>
    </row>
    <row r="259" spans="2:3" ht="12.75">
      <c r="B259"/>
      <c r="C259"/>
    </row>
    <row r="260" spans="2:3" ht="12.75">
      <c r="B260"/>
      <c r="C260"/>
    </row>
    <row r="261" spans="2:3" ht="12.75">
      <c r="B261"/>
      <c r="C261"/>
    </row>
    <row r="262" spans="2:3" ht="12.75">
      <c r="B262"/>
      <c r="C262"/>
    </row>
    <row r="263" spans="2:3" ht="12.75">
      <c r="B263"/>
      <c r="C263"/>
    </row>
    <row r="264" spans="2:3" ht="12.75">
      <c r="B264"/>
      <c r="C264"/>
    </row>
    <row r="265" spans="2:3" ht="12.75">
      <c r="B265"/>
      <c r="C265"/>
    </row>
    <row r="266" spans="2:3" ht="12.75">
      <c r="B266"/>
      <c r="C266"/>
    </row>
    <row r="267" spans="2:3" ht="12.75">
      <c r="B267"/>
      <c r="C267"/>
    </row>
    <row r="268" spans="2:3" ht="12.75">
      <c r="B268"/>
      <c r="C268"/>
    </row>
    <row r="269" spans="2:3" ht="12.75">
      <c r="B269"/>
      <c r="C269"/>
    </row>
    <row r="270" spans="2:3" ht="12.75">
      <c r="B270"/>
      <c r="C270"/>
    </row>
    <row r="271" spans="2:3" ht="12.75">
      <c r="B271"/>
      <c r="C271"/>
    </row>
    <row r="272" spans="2:3" ht="12.75">
      <c r="B272"/>
      <c r="C272"/>
    </row>
    <row r="273" spans="2:3" ht="12.75">
      <c r="B273"/>
      <c r="C273"/>
    </row>
    <row r="274" spans="2:3" ht="12.75">
      <c r="B274"/>
      <c r="C274"/>
    </row>
    <row r="275" spans="2:3" ht="12.75">
      <c r="B275"/>
      <c r="C275"/>
    </row>
    <row r="276" spans="2:3" ht="12.75">
      <c r="B276"/>
      <c r="C276"/>
    </row>
    <row r="277" spans="2:3" ht="12.75">
      <c r="B277"/>
      <c r="C277"/>
    </row>
    <row r="278" spans="2:3" ht="12.75">
      <c r="B278"/>
      <c r="C278"/>
    </row>
    <row r="279" spans="2:3" ht="12.75">
      <c r="B279"/>
      <c r="C279"/>
    </row>
    <row r="280" spans="2:3" ht="12.75">
      <c r="B280"/>
      <c r="C280"/>
    </row>
    <row r="281" spans="2:3" ht="12.75">
      <c r="B281"/>
      <c r="C281"/>
    </row>
    <row r="282" spans="2:3" ht="12.75">
      <c r="B282"/>
      <c r="C282"/>
    </row>
    <row r="283" spans="2:3" ht="12.75">
      <c r="B283"/>
      <c r="C283"/>
    </row>
    <row r="284" spans="2:3" ht="12.75">
      <c r="B284"/>
      <c r="C284"/>
    </row>
    <row r="285" spans="2:3" ht="12.75">
      <c r="B285"/>
      <c r="C285"/>
    </row>
    <row r="286" spans="2:3" ht="12.75">
      <c r="B286"/>
      <c r="C286"/>
    </row>
    <row r="287" spans="2:3" ht="12.75">
      <c r="B287"/>
      <c r="C287"/>
    </row>
    <row r="288" spans="2:3" ht="12.75">
      <c r="B288"/>
      <c r="C288"/>
    </row>
    <row r="289" spans="2:3" ht="12.75">
      <c r="B289"/>
      <c r="C289"/>
    </row>
    <row r="290" spans="2:3" ht="12.75">
      <c r="B290"/>
      <c r="C290"/>
    </row>
    <row r="291" spans="2:3" ht="12.75">
      <c r="B291"/>
      <c r="C291"/>
    </row>
    <row r="292" spans="2:3" ht="12.75">
      <c r="B292"/>
      <c r="C292"/>
    </row>
    <row r="293" spans="2:3" ht="12.75">
      <c r="B293"/>
      <c r="C293"/>
    </row>
    <row r="294" spans="2:3" ht="12.75">
      <c r="B294"/>
      <c r="C294"/>
    </row>
    <row r="295" spans="2:3" ht="12.75">
      <c r="B295"/>
      <c r="C295"/>
    </row>
    <row r="296" spans="2:3" ht="12.75">
      <c r="B296"/>
      <c r="C296"/>
    </row>
    <row r="297" spans="2:3" ht="12.75">
      <c r="B297"/>
      <c r="C297"/>
    </row>
    <row r="298" spans="2:3" ht="12.75">
      <c r="B298"/>
      <c r="C298"/>
    </row>
    <row r="299" spans="2:3" ht="12.75">
      <c r="B299"/>
      <c r="C299"/>
    </row>
    <row r="300" spans="2:3" ht="12.75">
      <c r="B300"/>
      <c r="C300"/>
    </row>
    <row r="301" spans="2:3" ht="12.75">
      <c r="B301"/>
      <c r="C301"/>
    </row>
    <row r="302" spans="2:3" ht="12.75">
      <c r="B302"/>
      <c r="C302"/>
    </row>
    <row r="303" spans="2:3" ht="12.75">
      <c r="B303"/>
      <c r="C303"/>
    </row>
    <row r="304" spans="2:3" ht="12.75">
      <c r="B304"/>
      <c r="C304"/>
    </row>
    <row r="305" spans="2:3" ht="12.75">
      <c r="B305"/>
      <c r="C305"/>
    </row>
    <row r="306" spans="2:3" ht="12.75">
      <c r="B306"/>
      <c r="C306"/>
    </row>
    <row r="307" spans="2:3" ht="12.75">
      <c r="B307"/>
      <c r="C307"/>
    </row>
    <row r="308" spans="2:3" ht="12.75">
      <c r="B308"/>
      <c r="C308"/>
    </row>
    <row r="309" spans="2:3" ht="12.75">
      <c r="B309"/>
      <c r="C309"/>
    </row>
    <row r="310" spans="2:3" ht="12.75">
      <c r="B310"/>
      <c r="C310"/>
    </row>
    <row r="311" spans="2:3" ht="12.75">
      <c r="B311"/>
      <c r="C311"/>
    </row>
    <row r="312" spans="2:3" ht="12.75">
      <c r="B312"/>
      <c r="C312"/>
    </row>
    <row r="313" spans="2:3" ht="12.75">
      <c r="B313"/>
      <c r="C313"/>
    </row>
    <row r="314" spans="2:3" ht="12.75">
      <c r="B314"/>
      <c r="C314"/>
    </row>
    <row r="315" spans="2:3" ht="12.75">
      <c r="B315"/>
      <c r="C315"/>
    </row>
    <row r="316" spans="2:3" ht="12.75">
      <c r="B316"/>
      <c r="C316"/>
    </row>
    <row r="317" spans="2:3" ht="12.75">
      <c r="B317"/>
      <c r="C317"/>
    </row>
    <row r="318" spans="2:3" ht="12.75">
      <c r="B318"/>
      <c r="C318"/>
    </row>
    <row r="319" spans="2:3" ht="12.75">
      <c r="B319"/>
      <c r="C319"/>
    </row>
    <row r="320" spans="2:3" ht="12.75">
      <c r="B320"/>
      <c r="C320"/>
    </row>
    <row r="321" spans="2:3" ht="12.75">
      <c r="B321"/>
      <c r="C321"/>
    </row>
    <row r="322" spans="2:3" ht="12.75">
      <c r="B322"/>
      <c r="C322"/>
    </row>
    <row r="323" spans="2:3" ht="12.75">
      <c r="B323"/>
      <c r="C323"/>
    </row>
    <row r="324" spans="2:3" ht="12.75">
      <c r="B324"/>
      <c r="C324"/>
    </row>
    <row r="325" spans="2:3" ht="12.75">
      <c r="B325"/>
      <c r="C325"/>
    </row>
    <row r="326" spans="2:3" ht="12.75">
      <c r="B326"/>
      <c r="C326"/>
    </row>
    <row r="327" spans="2:3" ht="12.75">
      <c r="B327"/>
      <c r="C327"/>
    </row>
    <row r="328" spans="2:3" ht="12.75">
      <c r="B328"/>
      <c r="C328"/>
    </row>
    <row r="329" spans="2:3" ht="12.75">
      <c r="B329"/>
      <c r="C329"/>
    </row>
    <row r="330" spans="2:3" ht="12.75">
      <c r="B330"/>
      <c r="C330"/>
    </row>
    <row r="331" spans="2:3" ht="12.75">
      <c r="B331"/>
      <c r="C331"/>
    </row>
    <row r="332" spans="2:3" ht="12.75">
      <c r="B332"/>
      <c r="C332"/>
    </row>
    <row r="333" spans="2:3" ht="12.75">
      <c r="B333"/>
      <c r="C333"/>
    </row>
    <row r="334" spans="2:3" ht="12.75">
      <c r="B334"/>
      <c r="C334"/>
    </row>
    <row r="335" spans="2:3" ht="12.75">
      <c r="B335"/>
      <c r="C335"/>
    </row>
    <row r="336" spans="2:3" ht="12.75">
      <c r="B336"/>
      <c r="C336"/>
    </row>
    <row r="337" spans="2:3" ht="12.75">
      <c r="B337"/>
      <c r="C337"/>
    </row>
    <row r="338" spans="2:3" ht="12.75">
      <c r="B338"/>
      <c r="C338"/>
    </row>
    <row r="339" spans="2:3" ht="12.75">
      <c r="B339"/>
      <c r="C339"/>
    </row>
    <row r="340" spans="2:3" ht="12.75">
      <c r="B340"/>
      <c r="C340"/>
    </row>
    <row r="341" spans="2:3" ht="12.75">
      <c r="B341"/>
      <c r="C341"/>
    </row>
    <row r="342" spans="2:3" ht="12.75">
      <c r="B342"/>
      <c r="C342"/>
    </row>
    <row r="343" spans="2:3" ht="12.75">
      <c r="B343"/>
      <c r="C343"/>
    </row>
    <row r="344" spans="2:3" ht="12.75">
      <c r="B344"/>
      <c r="C344"/>
    </row>
    <row r="345" spans="2:3" ht="12.75">
      <c r="B345"/>
      <c r="C345"/>
    </row>
    <row r="346" spans="2:3" ht="12.75">
      <c r="B346"/>
      <c r="C346"/>
    </row>
    <row r="347" spans="2:3" ht="12.75">
      <c r="B347"/>
      <c r="C347"/>
    </row>
    <row r="348" spans="2:3" ht="12.75">
      <c r="B348"/>
      <c r="C348"/>
    </row>
    <row r="349" spans="2:3" ht="12.75">
      <c r="B349"/>
      <c r="C349"/>
    </row>
    <row r="350" spans="2:3" ht="12.75">
      <c r="B350"/>
      <c r="C350"/>
    </row>
    <row r="351" spans="2:3" ht="12.75">
      <c r="B351"/>
      <c r="C351"/>
    </row>
    <row r="352" spans="2:3" ht="12.75">
      <c r="B352"/>
      <c r="C352"/>
    </row>
    <row r="353" spans="2:3" ht="12.75">
      <c r="B353"/>
      <c r="C353"/>
    </row>
    <row r="354" spans="2:3" ht="12.75">
      <c r="B354"/>
      <c r="C354"/>
    </row>
    <row r="355" spans="2:3" ht="12.75">
      <c r="B355"/>
      <c r="C355"/>
    </row>
    <row r="356" spans="2:3" ht="12.75">
      <c r="B356"/>
      <c r="C356"/>
    </row>
    <row r="357" spans="2:3" ht="12.75">
      <c r="B357"/>
      <c r="C357"/>
    </row>
    <row r="358" spans="2:3" ht="12.75">
      <c r="B358"/>
      <c r="C358"/>
    </row>
    <row r="359" spans="2:3" ht="12.75">
      <c r="B359"/>
      <c r="C359"/>
    </row>
    <row r="360" spans="2:3" ht="12.75">
      <c r="B360"/>
      <c r="C360"/>
    </row>
    <row r="361" spans="2:3" ht="12.75">
      <c r="B361"/>
      <c r="C361"/>
    </row>
    <row r="362" spans="2:3" ht="12.75">
      <c r="B362"/>
      <c r="C362"/>
    </row>
    <row r="363" spans="2:3" ht="12.75">
      <c r="B363"/>
      <c r="C363"/>
    </row>
    <row r="364" spans="2:3" ht="12.75">
      <c r="B364"/>
      <c r="C364"/>
    </row>
    <row r="365" spans="2:3" ht="12.75">
      <c r="B365"/>
      <c r="C365"/>
    </row>
    <row r="366" spans="2:3" ht="12.75">
      <c r="B366"/>
      <c r="C366"/>
    </row>
    <row r="367" spans="2:3" ht="12.75">
      <c r="B367"/>
      <c r="C367"/>
    </row>
    <row r="368" spans="2:3" ht="12.75">
      <c r="B368"/>
      <c r="C368"/>
    </row>
    <row r="369" spans="2:3" ht="12.75">
      <c r="B369"/>
      <c r="C369"/>
    </row>
    <row r="370" spans="2:3" ht="12.75">
      <c r="B370"/>
      <c r="C370"/>
    </row>
    <row r="371" spans="2:3" ht="12.75">
      <c r="B371"/>
      <c r="C371"/>
    </row>
    <row r="372" spans="2:3" ht="12.75">
      <c r="B372"/>
      <c r="C372"/>
    </row>
    <row r="373" spans="2:3" ht="12.75">
      <c r="B373"/>
      <c r="C373"/>
    </row>
    <row r="374" spans="2:3" ht="12.75">
      <c r="B374"/>
      <c r="C374"/>
    </row>
    <row r="375" spans="2:3" ht="12.75">
      <c r="B375"/>
      <c r="C375"/>
    </row>
    <row r="376" spans="2:3" ht="12.75">
      <c r="B376"/>
      <c r="C376"/>
    </row>
    <row r="377" spans="2:3" ht="12.75">
      <c r="B377"/>
      <c r="C377"/>
    </row>
    <row r="378" spans="2:3" ht="12.75">
      <c r="B378"/>
      <c r="C378"/>
    </row>
    <row r="379" spans="2:3" ht="12.75">
      <c r="B379"/>
      <c r="C379"/>
    </row>
    <row r="380" spans="2:3" ht="12.75">
      <c r="B380"/>
      <c r="C380"/>
    </row>
    <row r="381" spans="2:3" ht="12.75">
      <c r="B381"/>
      <c r="C381"/>
    </row>
    <row r="382" spans="2:3" ht="12.75">
      <c r="B382"/>
      <c r="C382"/>
    </row>
    <row r="383" spans="2:3" ht="12.75">
      <c r="B383"/>
      <c r="C383"/>
    </row>
    <row r="384" spans="2:3" ht="12.75">
      <c r="B384"/>
      <c r="C384"/>
    </row>
    <row r="385" spans="2:3" ht="12.75">
      <c r="B385"/>
      <c r="C385"/>
    </row>
    <row r="386" spans="2:3" ht="12.75">
      <c r="B386"/>
      <c r="C386"/>
    </row>
    <row r="387" spans="2:3" ht="12.75">
      <c r="B387"/>
      <c r="C387"/>
    </row>
    <row r="388" spans="2:3" ht="12.75">
      <c r="B388"/>
      <c r="C388"/>
    </row>
    <row r="389" spans="2:3" ht="12.75">
      <c r="B389"/>
      <c r="C389"/>
    </row>
    <row r="390" spans="2:3" ht="12.75">
      <c r="B390"/>
      <c r="C390"/>
    </row>
    <row r="391" spans="2:3" ht="12.75">
      <c r="B391"/>
      <c r="C391"/>
    </row>
    <row r="392" spans="2:3" ht="12.75">
      <c r="B392"/>
      <c r="C392"/>
    </row>
    <row r="393" spans="2:3" ht="12.75">
      <c r="B393"/>
      <c r="C393"/>
    </row>
    <row r="394" spans="2:3" ht="12.75">
      <c r="B394"/>
      <c r="C394"/>
    </row>
    <row r="395" spans="2:3" ht="12.75">
      <c r="B395"/>
      <c r="C395"/>
    </row>
    <row r="396" spans="2:3" ht="12.75">
      <c r="B396"/>
      <c r="C396"/>
    </row>
    <row r="397" spans="2:3" ht="12.75">
      <c r="B397"/>
      <c r="C397"/>
    </row>
    <row r="398" spans="2:3" ht="12.75">
      <c r="B398"/>
      <c r="C398"/>
    </row>
    <row r="399" spans="2:3" ht="12.75">
      <c r="B399"/>
      <c r="C399"/>
    </row>
    <row r="400" spans="2:3" ht="12.75">
      <c r="B400"/>
      <c r="C400"/>
    </row>
    <row r="401" spans="2:3" ht="12.75">
      <c r="B401"/>
      <c r="C401"/>
    </row>
    <row r="402" spans="2:3" ht="12.75">
      <c r="B402"/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/>
      <c r="C406"/>
    </row>
    <row r="407" spans="2:3" ht="12.75">
      <c r="B407"/>
      <c r="C407"/>
    </row>
    <row r="408" spans="2:3" ht="12.75">
      <c r="B408"/>
      <c r="C408"/>
    </row>
    <row r="409" spans="2:3" ht="12.75">
      <c r="B409"/>
      <c r="C409"/>
    </row>
    <row r="410" spans="2:3" ht="12.75">
      <c r="B410"/>
      <c r="C410"/>
    </row>
    <row r="411" spans="2:3" ht="12.75">
      <c r="B411"/>
      <c r="C411"/>
    </row>
    <row r="412" spans="2:3" ht="12.75">
      <c r="B412"/>
      <c r="C412"/>
    </row>
    <row r="413" spans="2:3" ht="12.75">
      <c r="B413"/>
      <c r="C413"/>
    </row>
    <row r="414" spans="2:3" ht="12.75">
      <c r="B414"/>
      <c r="C414"/>
    </row>
    <row r="415" spans="2:3" ht="12.75">
      <c r="B415"/>
      <c r="C415"/>
    </row>
    <row r="416" spans="2:3" ht="12.75">
      <c r="B416"/>
      <c r="C416"/>
    </row>
    <row r="417" spans="2:3" ht="12.75">
      <c r="B417"/>
      <c r="C417"/>
    </row>
    <row r="418" spans="2:3" ht="12.75">
      <c r="B418"/>
      <c r="C418"/>
    </row>
    <row r="419" spans="2:3" ht="12.75">
      <c r="B419"/>
      <c r="C419"/>
    </row>
    <row r="420" spans="2:3" ht="12.75">
      <c r="B420"/>
      <c r="C420"/>
    </row>
    <row r="421" spans="2:3" ht="12.75">
      <c r="B421"/>
      <c r="C421"/>
    </row>
    <row r="422" spans="2:3" ht="12.75">
      <c r="B422"/>
      <c r="C422"/>
    </row>
    <row r="423" spans="2:3" ht="12.75">
      <c r="B423"/>
      <c r="C423"/>
    </row>
    <row r="424" spans="2:3" ht="12.75">
      <c r="B424"/>
      <c r="C424"/>
    </row>
    <row r="425" spans="2:3" ht="12.75">
      <c r="B425"/>
      <c r="C425"/>
    </row>
    <row r="426" spans="2:3" ht="12.75">
      <c r="B426"/>
      <c r="C426"/>
    </row>
    <row r="427" spans="2:3" ht="12.75">
      <c r="B427"/>
      <c r="C427"/>
    </row>
    <row r="428" spans="2:3" ht="12.75">
      <c r="B428"/>
      <c r="C428"/>
    </row>
    <row r="429" spans="2:3" ht="12.75">
      <c r="B429"/>
      <c r="C429"/>
    </row>
    <row r="430" spans="2:3" ht="12.75">
      <c r="B430"/>
      <c r="C430"/>
    </row>
    <row r="431" spans="2:3" ht="12.75">
      <c r="B431"/>
      <c r="C431"/>
    </row>
    <row r="432" spans="2:3" ht="12.75">
      <c r="B432"/>
      <c r="C432"/>
    </row>
    <row r="433" spans="2:3" ht="12.75">
      <c r="B433"/>
      <c r="C433"/>
    </row>
    <row r="434" spans="2:3" ht="12.75">
      <c r="B434"/>
      <c r="C434"/>
    </row>
    <row r="435" spans="2:3" ht="12.75">
      <c r="B435"/>
      <c r="C435"/>
    </row>
    <row r="436" spans="2:3" ht="12.75">
      <c r="B436"/>
      <c r="C436"/>
    </row>
    <row r="437" spans="2:3" ht="12.75">
      <c r="B437"/>
      <c r="C437"/>
    </row>
    <row r="438" spans="2:3" ht="12.75">
      <c r="B438"/>
      <c r="C438"/>
    </row>
    <row r="439" spans="2:3" ht="12.75">
      <c r="B439"/>
      <c r="C439"/>
    </row>
    <row r="440" spans="2:3" ht="12.75">
      <c r="B440"/>
      <c r="C440"/>
    </row>
    <row r="441" spans="2:3" ht="12.75">
      <c r="B441"/>
      <c r="C441"/>
    </row>
    <row r="442" spans="2:3" ht="12.75">
      <c r="B442"/>
      <c r="C442"/>
    </row>
    <row r="443" spans="2:3" ht="12.75">
      <c r="B443"/>
      <c r="C443"/>
    </row>
    <row r="444" spans="2:3" ht="12.75">
      <c r="B444"/>
      <c r="C444"/>
    </row>
    <row r="445" spans="2:3" ht="12.75">
      <c r="B445"/>
      <c r="C445"/>
    </row>
    <row r="446" spans="2:3" ht="12.75">
      <c r="B446"/>
      <c r="C446"/>
    </row>
    <row r="447" spans="2:3" ht="12.75">
      <c r="B447"/>
      <c r="C447"/>
    </row>
    <row r="448" spans="2:3" ht="12.75">
      <c r="B448"/>
      <c r="C448"/>
    </row>
    <row r="449" spans="2:3" ht="12.75">
      <c r="B449"/>
      <c r="C449"/>
    </row>
    <row r="450" spans="2:3" ht="12.75">
      <c r="B450"/>
      <c r="C450"/>
    </row>
    <row r="451" spans="2:3" ht="12.75">
      <c r="B451"/>
      <c r="C451"/>
    </row>
    <row r="452" spans="2:3" ht="12.75">
      <c r="B452"/>
      <c r="C452"/>
    </row>
    <row r="453" spans="2:3" ht="12.75">
      <c r="B453"/>
      <c r="C453"/>
    </row>
    <row r="454" spans="2:3" ht="12.75">
      <c r="B454"/>
      <c r="C454"/>
    </row>
    <row r="455" spans="2:3" ht="12.75">
      <c r="B455"/>
      <c r="C455"/>
    </row>
    <row r="456" spans="2:3" ht="12.75">
      <c r="B456"/>
      <c r="C456"/>
    </row>
    <row r="457" spans="2:3" ht="12.75">
      <c r="B457"/>
      <c r="C457"/>
    </row>
    <row r="458" spans="2:3" ht="12.75">
      <c r="B458"/>
      <c r="C458"/>
    </row>
    <row r="459" spans="2:3" ht="12.75">
      <c r="B459"/>
      <c r="C459"/>
    </row>
    <row r="460" spans="2:3" ht="12.75">
      <c r="B460"/>
      <c r="C460"/>
    </row>
    <row r="461" spans="2:3" ht="12.75">
      <c r="B461"/>
      <c r="C461"/>
    </row>
    <row r="462" spans="2:3" ht="12.75">
      <c r="B462"/>
      <c r="C462"/>
    </row>
    <row r="463" spans="2:3" ht="12.75">
      <c r="B463"/>
      <c r="C463"/>
    </row>
    <row r="464" spans="2:3" ht="12.75">
      <c r="B464"/>
      <c r="C464"/>
    </row>
    <row r="465" spans="2:3" ht="12.75">
      <c r="B465"/>
      <c r="C465"/>
    </row>
    <row r="466" spans="2:3" ht="12.75">
      <c r="B466"/>
      <c r="C466"/>
    </row>
    <row r="467" spans="2:3" ht="12.75">
      <c r="B467"/>
      <c r="C467"/>
    </row>
    <row r="468" spans="2:3" ht="12.75">
      <c r="B468"/>
      <c r="C468"/>
    </row>
    <row r="469" spans="2:3" ht="12.75">
      <c r="B469"/>
      <c r="C469"/>
    </row>
    <row r="470" spans="2:3" ht="12.75">
      <c r="B470"/>
      <c r="C470"/>
    </row>
    <row r="471" spans="2:3" ht="12.75">
      <c r="B471"/>
      <c r="C471"/>
    </row>
    <row r="472" spans="2:3" ht="12.75">
      <c r="B472"/>
      <c r="C472"/>
    </row>
    <row r="473" spans="2:3" ht="12.75">
      <c r="B473"/>
      <c r="C473"/>
    </row>
    <row r="474" spans="2:3" ht="12.75">
      <c r="B474"/>
      <c r="C474"/>
    </row>
    <row r="475" spans="2:3" ht="12.75">
      <c r="B475"/>
      <c r="C475"/>
    </row>
    <row r="476" spans="2:3" ht="12.75">
      <c r="B476"/>
      <c r="C476"/>
    </row>
    <row r="477" spans="2:3" ht="12.75">
      <c r="B477"/>
      <c r="C477"/>
    </row>
    <row r="478" spans="2:3" ht="12.75">
      <c r="B478"/>
      <c r="C478"/>
    </row>
    <row r="479" spans="2:3" ht="12.75">
      <c r="B479"/>
      <c r="C479"/>
    </row>
    <row r="480" spans="2:3" ht="12.75">
      <c r="B480"/>
      <c r="C480"/>
    </row>
    <row r="481" spans="2:3" ht="12.75">
      <c r="B481"/>
      <c r="C481"/>
    </row>
    <row r="482" spans="2:3" ht="12.75">
      <c r="B482"/>
      <c r="C482"/>
    </row>
    <row r="483" spans="2:3" ht="12.75">
      <c r="B483"/>
      <c r="C483"/>
    </row>
    <row r="484" spans="2:3" ht="12.75">
      <c r="B484"/>
      <c r="C484"/>
    </row>
    <row r="485" spans="2:3" ht="12.75">
      <c r="B485"/>
      <c r="C485"/>
    </row>
    <row r="486" spans="2:3" ht="12.75">
      <c r="B486"/>
      <c r="C486"/>
    </row>
    <row r="487" spans="2:3" ht="12.75">
      <c r="B487"/>
      <c r="C487"/>
    </row>
    <row r="488" spans="2:3" ht="12.75">
      <c r="B488"/>
      <c r="C488"/>
    </row>
    <row r="489" spans="2:3" ht="12.75">
      <c r="B489"/>
      <c r="C489"/>
    </row>
    <row r="490" spans="2:3" ht="12.75">
      <c r="B490"/>
      <c r="C490"/>
    </row>
    <row r="491" spans="2:3" ht="12.75">
      <c r="B491"/>
      <c r="C491"/>
    </row>
    <row r="492" spans="2:3" ht="12.75">
      <c r="B492"/>
      <c r="C492"/>
    </row>
    <row r="493" spans="2:3" ht="12.75">
      <c r="B493"/>
      <c r="C493"/>
    </row>
    <row r="494" spans="2:3" ht="12.75">
      <c r="B494"/>
      <c r="C494"/>
    </row>
    <row r="495" spans="2:3" ht="12.75">
      <c r="B495"/>
      <c r="C495"/>
    </row>
    <row r="496" spans="2:3" ht="12.75">
      <c r="B496"/>
      <c r="C496"/>
    </row>
    <row r="497" spans="2:3" ht="12.75">
      <c r="B497"/>
      <c r="C497"/>
    </row>
    <row r="498" spans="2:3" ht="12.75">
      <c r="B498"/>
      <c r="C498"/>
    </row>
    <row r="499" spans="2:3" ht="12.75">
      <c r="B499"/>
      <c r="C499"/>
    </row>
    <row r="500" spans="2:3" ht="12.75">
      <c r="B500"/>
      <c r="C500"/>
    </row>
    <row r="501" spans="2:3" ht="12.75">
      <c r="B501"/>
      <c r="C501"/>
    </row>
    <row r="502" spans="2:3" ht="12.75">
      <c r="B502"/>
      <c r="C502"/>
    </row>
    <row r="503" spans="2:3" ht="12.75">
      <c r="B503"/>
      <c r="C503"/>
    </row>
    <row r="504" spans="2:3" ht="12.75">
      <c r="B504"/>
      <c r="C504"/>
    </row>
    <row r="505" spans="2:3" ht="12.75">
      <c r="B505"/>
      <c r="C505"/>
    </row>
    <row r="506" spans="2:3" ht="12.75">
      <c r="B506"/>
      <c r="C506"/>
    </row>
    <row r="507" spans="2:3" ht="12.75">
      <c r="B507"/>
      <c r="C507"/>
    </row>
    <row r="508" spans="2:3" ht="12.75">
      <c r="B508"/>
      <c r="C508"/>
    </row>
    <row r="509" spans="2:3" ht="12.75">
      <c r="B509"/>
      <c r="C509"/>
    </row>
    <row r="510" spans="2:3" ht="12.75">
      <c r="B510"/>
      <c r="C510"/>
    </row>
    <row r="511" spans="2:3" ht="12.75">
      <c r="B511"/>
      <c r="C511"/>
    </row>
    <row r="512" spans="2:3" ht="12.75">
      <c r="B512"/>
      <c r="C512"/>
    </row>
    <row r="513" spans="2:3" ht="12.75">
      <c r="B513"/>
      <c r="C513"/>
    </row>
    <row r="514" spans="2:3" ht="12.75">
      <c r="B514"/>
      <c r="C514"/>
    </row>
    <row r="515" spans="2:3" ht="12.75">
      <c r="B515"/>
      <c r="C515"/>
    </row>
    <row r="516" spans="2:3" ht="12.75">
      <c r="B516"/>
      <c r="C516"/>
    </row>
    <row r="517" spans="2:3" ht="12.75">
      <c r="B517"/>
      <c r="C517"/>
    </row>
    <row r="518" spans="2:3" ht="12.75">
      <c r="B518"/>
      <c r="C518"/>
    </row>
    <row r="519" spans="2:3" ht="12.75">
      <c r="B519"/>
      <c r="C519"/>
    </row>
    <row r="520" spans="2:3" ht="12.75">
      <c r="B520"/>
      <c r="C520"/>
    </row>
    <row r="521" spans="2:3" ht="12.75">
      <c r="B521"/>
      <c r="C521"/>
    </row>
    <row r="522" spans="2:3" ht="12.75">
      <c r="B522"/>
      <c r="C522"/>
    </row>
    <row r="523" spans="2:3" ht="12.75">
      <c r="B523"/>
      <c r="C523"/>
    </row>
    <row r="524" spans="2:3" ht="12.75">
      <c r="B524"/>
      <c r="C524"/>
    </row>
    <row r="525" spans="2:3" ht="12.75">
      <c r="B525"/>
      <c r="C525"/>
    </row>
    <row r="526" spans="2:3" ht="12.75">
      <c r="B526"/>
      <c r="C526"/>
    </row>
    <row r="527" spans="2:3" ht="12.75">
      <c r="B527"/>
      <c r="C527"/>
    </row>
    <row r="528" spans="2:3" ht="12.75">
      <c r="B528"/>
      <c r="C528"/>
    </row>
    <row r="529" spans="2:3" ht="12.75">
      <c r="B529"/>
      <c r="C529"/>
    </row>
    <row r="530" spans="2:3" ht="12.75">
      <c r="B530"/>
      <c r="C530"/>
    </row>
    <row r="531" spans="2:3" ht="12.75">
      <c r="B531"/>
      <c r="C531"/>
    </row>
    <row r="532" spans="2:3" ht="12.75">
      <c r="B532"/>
      <c r="C532"/>
    </row>
    <row r="533" spans="2:3" ht="12.75">
      <c r="B533"/>
      <c r="C533"/>
    </row>
    <row r="534" spans="2:3" ht="12.75">
      <c r="B534"/>
      <c r="C534"/>
    </row>
    <row r="535" spans="2:3" ht="12.75">
      <c r="B535"/>
      <c r="C535"/>
    </row>
    <row r="536" spans="2:3" ht="12.75">
      <c r="B536"/>
      <c r="C536"/>
    </row>
    <row r="537" spans="2:3" ht="12.75">
      <c r="B537"/>
      <c r="C537"/>
    </row>
    <row r="538" spans="2:3" ht="12.75">
      <c r="B538"/>
      <c r="C538"/>
    </row>
    <row r="539" spans="2:3" ht="12.75">
      <c r="B539"/>
      <c r="C539"/>
    </row>
    <row r="540" spans="2:3" ht="12.75">
      <c r="B540"/>
      <c r="C540"/>
    </row>
    <row r="541" spans="2:3" ht="12.75">
      <c r="B541"/>
      <c r="C541"/>
    </row>
    <row r="542" spans="2:3" ht="12.75">
      <c r="B542"/>
      <c r="C542"/>
    </row>
    <row r="543" spans="2:3" ht="12.75">
      <c r="B543"/>
      <c r="C543"/>
    </row>
    <row r="544" spans="2:3" ht="12.75">
      <c r="B544"/>
      <c r="C544"/>
    </row>
    <row r="545" spans="2:3" ht="12.75">
      <c r="B545"/>
      <c r="C545"/>
    </row>
    <row r="546" spans="2:3" ht="12.75">
      <c r="B546"/>
      <c r="C546"/>
    </row>
    <row r="547" spans="2:3" ht="12.75">
      <c r="B547"/>
      <c r="C547"/>
    </row>
    <row r="548" spans="2:3" ht="12.75">
      <c r="B548"/>
      <c r="C548"/>
    </row>
    <row r="549" spans="2:3" ht="12.75">
      <c r="B549"/>
      <c r="C549"/>
    </row>
    <row r="550" spans="2:3" ht="12.75">
      <c r="B550"/>
      <c r="C550"/>
    </row>
    <row r="551" spans="2:3" ht="12.75">
      <c r="B551"/>
      <c r="C551"/>
    </row>
    <row r="552" spans="2:3" ht="12.75">
      <c r="B552"/>
      <c r="C552"/>
    </row>
    <row r="553" spans="2:3" ht="12.75">
      <c r="B553"/>
      <c r="C553"/>
    </row>
    <row r="554" spans="2:3" ht="12.75">
      <c r="B554"/>
      <c r="C554"/>
    </row>
    <row r="555" spans="2:3" ht="12.75">
      <c r="B555"/>
      <c r="C555"/>
    </row>
    <row r="556" spans="2:3" ht="12.75">
      <c r="B556"/>
      <c r="C556"/>
    </row>
    <row r="557" spans="2:3" ht="12.75">
      <c r="B557"/>
      <c r="C557"/>
    </row>
    <row r="558" spans="2:3" ht="12.75">
      <c r="B558"/>
      <c r="C558"/>
    </row>
    <row r="559" spans="2:3" ht="12.75">
      <c r="B559"/>
      <c r="C559"/>
    </row>
    <row r="560" spans="2:3" ht="12.75">
      <c r="B560"/>
      <c r="C560"/>
    </row>
    <row r="561" spans="2:3" ht="12.75">
      <c r="B561"/>
      <c r="C561"/>
    </row>
    <row r="562" spans="2:3" ht="12.75">
      <c r="B562"/>
      <c r="C562"/>
    </row>
    <row r="563" spans="2:3" ht="12.75">
      <c r="B563"/>
      <c r="C563"/>
    </row>
    <row r="564" spans="2:3" ht="12.75">
      <c r="B564"/>
      <c r="C564"/>
    </row>
    <row r="565" spans="2:3" ht="12.75">
      <c r="B565"/>
      <c r="C565"/>
    </row>
    <row r="566" spans="2:3" ht="12.75">
      <c r="B566"/>
      <c r="C566"/>
    </row>
    <row r="567" spans="2:3" ht="12.75">
      <c r="B567"/>
      <c r="C567"/>
    </row>
    <row r="568" spans="2:3" ht="12.75">
      <c r="B568"/>
      <c r="C568"/>
    </row>
    <row r="569" spans="2:3" ht="12.75">
      <c r="B569"/>
      <c r="C569"/>
    </row>
    <row r="570" spans="2:3" ht="12.75">
      <c r="B570"/>
      <c r="C570"/>
    </row>
    <row r="571" spans="2:3" ht="12.75">
      <c r="B571"/>
      <c r="C571"/>
    </row>
    <row r="572" spans="2:3" ht="12.75">
      <c r="B572"/>
      <c r="C572"/>
    </row>
    <row r="573" spans="2:3" ht="12.75">
      <c r="B573"/>
      <c r="C573"/>
    </row>
    <row r="574" spans="2:3" ht="12.75">
      <c r="B574"/>
      <c r="C574"/>
    </row>
    <row r="575" spans="2:3" ht="12.75">
      <c r="B575"/>
      <c r="C575"/>
    </row>
    <row r="576" spans="2:3" ht="12.75">
      <c r="B576"/>
      <c r="C576"/>
    </row>
    <row r="577" spans="2:3" ht="12.75">
      <c r="B577"/>
      <c r="C577"/>
    </row>
    <row r="578" spans="2:3" ht="12.75">
      <c r="B578"/>
      <c r="C578"/>
    </row>
    <row r="579" spans="2:3" ht="12.75">
      <c r="B579"/>
      <c r="C579"/>
    </row>
    <row r="580" spans="2:3" ht="12.75">
      <c r="B580"/>
      <c r="C580"/>
    </row>
    <row r="581" spans="2:3" ht="12.75">
      <c r="B581"/>
      <c r="C581"/>
    </row>
    <row r="582" spans="2:3" ht="12.75">
      <c r="B582"/>
      <c r="C582"/>
    </row>
    <row r="583" spans="2:3" ht="12.75">
      <c r="B583"/>
      <c r="C583"/>
    </row>
    <row r="584" spans="2:3" ht="12.75">
      <c r="B584"/>
      <c r="C584"/>
    </row>
    <row r="585" spans="2:3" ht="12.75">
      <c r="B585"/>
      <c r="C585"/>
    </row>
    <row r="586" spans="2:3" ht="12.75">
      <c r="B586"/>
      <c r="C586"/>
    </row>
    <row r="587" spans="2:3" ht="12.75">
      <c r="B587"/>
      <c r="C587"/>
    </row>
    <row r="588" spans="2:3" ht="12.75">
      <c r="B588"/>
      <c r="C588"/>
    </row>
    <row r="589" spans="2:3" ht="12.75">
      <c r="B589"/>
      <c r="C589"/>
    </row>
    <row r="590" spans="2:3" ht="12.75">
      <c r="B590"/>
      <c r="C590"/>
    </row>
    <row r="591" spans="2:3" ht="12.75">
      <c r="B591"/>
      <c r="C591"/>
    </row>
    <row r="592" spans="2:3" ht="12.75">
      <c r="B592"/>
      <c r="C592"/>
    </row>
    <row r="593" spans="2:3" ht="12.75">
      <c r="B593"/>
      <c r="C593"/>
    </row>
    <row r="594" spans="2:3" ht="12.75">
      <c r="B594"/>
      <c r="C594"/>
    </row>
    <row r="595" spans="2:3" ht="12.75">
      <c r="B595"/>
      <c r="C595"/>
    </row>
    <row r="596" spans="2:3" ht="12.75">
      <c r="B596"/>
      <c r="C596"/>
    </row>
    <row r="597" spans="2:3" ht="12.75">
      <c r="B597"/>
      <c r="C597"/>
    </row>
    <row r="598" spans="2:3" ht="12.75">
      <c r="B598"/>
      <c r="C598"/>
    </row>
    <row r="599" spans="2:3" ht="12.75">
      <c r="B599"/>
      <c r="C599"/>
    </row>
    <row r="600" spans="2:3" ht="12.75">
      <c r="B600"/>
      <c r="C600"/>
    </row>
    <row r="601" spans="2:3" ht="12.75">
      <c r="B601"/>
      <c r="C601"/>
    </row>
    <row r="602" spans="2:3" ht="12.75">
      <c r="B602"/>
      <c r="C602"/>
    </row>
    <row r="603" spans="2:3" ht="12.75">
      <c r="B603"/>
      <c r="C603"/>
    </row>
    <row r="604" spans="2:3" ht="12.75">
      <c r="B604"/>
      <c r="C604"/>
    </row>
    <row r="605" spans="2:3" ht="12.75">
      <c r="B605"/>
      <c r="C605"/>
    </row>
    <row r="606" ht="12.75">
      <c r="C606"/>
    </row>
    <row r="607" spans="4:8" ht="12.75">
      <c r="D607" s="1"/>
      <c r="E607" s="1"/>
      <c r="F607" s="1"/>
      <c r="G607" s="1"/>
      <c r="H607" s="1"/>
    </row>
    <row r="608" spans="4:8" ht="12.75">
      <c r="D608" s="1"/>
      <c r="E608" s="1"/>
      <c r="F608" s="1"/>
      <c r="G608" s="1"/>
      <c r="H608" s="1"/>
    </row>
    <row r="609" spans="4:8" ht="12.75">
      <c r="D609" s="1"/>
      <c r="E609" s="1"/>
      <c r="F609" s="1"/>
      <c r="G609" s="1"/>
      <c r="H609" s="1"/>
    </row>
    <row r="610" spans="4:8" ht="12.75">
      <c r="D610" s="1"/>
      <c r="E610" s="1"/>
      <c r="F610" s="1"/>
      <c r="G610" s="1"/>
      <c r="H610" s="1"/>
    </row>
    <row r="611" spans="4:8" ht="12.75">
      <c r="D611" s="1"/>
      <c r="E611" s="1"/>
      <c r="F611" s="1"/>
      <c r="G611" s="1"/>
      <c r="H611" s="1"/>
    </row>
    <row r="612" spans="4:8" ht="12.75">
      <c r="D612" s="1"/>
      <c r="E612" s="1"/>
      <c r="F612" s="1"/>
      <c r="G612" s="1"/>
      <c r="H612" s="1"/>
    </row>
    <row r="613" spans="4:8" ht="12.75">
      <c r="D613" s="1"/>
      <c r="E613" s="1"/>
      <c r="F613" s="1"/>
      <c r="G613" s="1"/>
      <c r="H613" s="1"/>
    </row>
    <row r="614" spans="4:8" ht="12.75">
      <c r="D614" s="1"/>
      <c r="E614" s="1"/>
      <c r="F614" s="1"/>
      <c r="G614" s="1"/>
      <c r="H614" s="1"/>
    </row>
    <row r="615" spans="4:8" ht="12.75">
      <c r="D615" s="1"/>
      <c r="E615" s="1"/>
      <c r="F615" s="1"/>
      <c r="G615" s="1"/>
      <c r="H615" s="1"/>
    </row>
    <row r="616" spans="4:8" ht="12.75">
      <c r="D616" s="1"/>
      <c r="E616" s="1"/>
      <c r="F616" s="1"/>
      <c r="G616" s="1"/>
      <c r="H616" s="1"/>
    </row>
    <row r="617" spans="4:8" ht="12.75">
      <c r="D617" s="1"/>
      <c r="E617" s="1"/>
      <c r="F617" s="1"/>
      <c r="G617" s="1"/>
      <c r="H617" s="1"/>
    </row>
    <row r="618" spans="4:8" ht="12.75">
      <c r="D618" s="1"/>
      <c r="E618" s="1"/>
      <c r="F618" s="1"/>
      <c r="G618" s="1"/>
      <c r="H618" s="1"/>
    </row>
    <row r="619" spans="4:8" ht="12.75">
      <c r="D619" s="1"/>
      <c r="E619" s="1"/>
      <c r="F619" s="1"/>
      <c r="G619" s="1"/>
      <c r="H619" s="1"/>
    </row>
    <row r="620" spans="4:8" ht="12.75">
      <c r="D620" s="1"/>
      <c r="E620" s="1"/>
      <c r="F620" s="1"/>
      <c r="G620" s="1"/>
      <c r="H620" s="1"/>
    </row>
    <row r="621" spans="4:8" ht="12.75">
      <c r="D621" s="1"/>
      <c r="E621" s="1"/>
      <c r="F621" s="1"/>
      <c r="G621" s="1"/>
      <c r="H621" s="1"/>
    </row>
    <row r="622" spans="4:8" ht="12.75">
      <c r="D622" s="1"/>
      <c r="E622" s="1"/>
      <c r="F622" s="1"/>
      <c r="G622" s="1"/>
      <c r="H622" s="1"/>
    </row>
    <row r="623" spans="4:8" ht="12.75">
      <c r="D623" s="1"/>
      <c r="E623" s="1"/>
      <c r="F623" s="1"/>
      <c r="G623" s="1"/>
      <c r="H623" s="1"/>
    </row>
    <row r="624" spans="4:8" ht="12.75">
      <c r="D624" s="1"/>
      <c r="E624" s="1"/>
      <c r="F624" s="1"/>
      <c r="G624" s="1"/>
      <c r="H624" s="1"/>
    </row>
    <row r="625" spans="4:8" ht="12.75">
      <c r="D625" s="1"/>
      <c r="E625" s="1"/>
      <c r="F625" s="1"/>
      <c r="G625" s="1"/>
      <c r="H625" s="1"/>
    </row>
    <row r="626" spans="4:8" ht="12.75">
      <c r="D626" s="1"/>
      <c r="E626" s="1"/>
      <c r="F626" s="1"/>
      <c r="G626" s="1"/>
      <c r="H626" s="1"/>
    </row>
    <row r="627" spans="4:8" ht="12.75">
      <c r="D627" s="1"/>
      <c r="E627" s="1"/>
      <c r="F627" s="1"/>
      <c r="G627" s="1"/>
      <c r="H627" s="1"/>
    </row>
    <row r="628" spans="4:8" ht="12.75">
      <c r="D628" s="1"/>
      <c r="E628" s="1"/>
      <c r="F628" s="1"/>
      <c r="G628" s="1"/>
      <c r="H628" s="1"/>
    </row>
    <row r="629" spans="4:8" ht="12.75">
      <c r="D629" s="1"/>
      <c r="E629" s="1"/>
      <c r="F629" s="1"/>
      <c r="G629" s="1"/>
      <c r="H629" s="1"/>
    </row>
    <row r="630" spans="4:8" ht="12.75">
      <c r="D630" s="1"/>
      <c r="E630" s="1"/>
      <c r="F630" s="1"/>
      <c r="G630" s="1"/>
      <c r="H630" s="1"/>
    </row>
    <row r="631" spans="4:8" ht="12.75">
      <c r="D631" s="1"/>
      <c r="E631" s="1"/>
      <c r="F631" s="1"/>
      <c r="G631" s="1"/>
      <c r="H631" s="1"/>
    </row>
    <row r="632" spans="4:8" ht="12.75">
      <c r="D632" s="1"/>
      <c r="E632" s="1"/>
      <c r="F632" s="1"/>
      <c r="G632" s="1"/>
      <c r="H632" s="1"/>
    </row>
    <row r="633" spans="4:8" ht="12.75">
      <c r="D633" s="1"/>
      <c r="E633" s="1"/>
      <c r="F633" s="1"/>
      <c r="G633" s="1"/>
      <c r="H633" s="1"/>
    </row>
    <row r="634" spans="4:8" ht="12.75">
      <c r="D634" s="1"/>
      <c r="E634" s="1"/>
      <c r="F634" s="1"/>
      <c r="G634" s="1"/>
      <c r="H634" s="1"/>
    </row>
    <row r="635" spans="4:8" ht="12.75">
      <c r="D635" s="1"/>
      <c r="E635" s="1"/>
      <c r="F635" s="1"/>
      <c r="G635" s="1"/>
      <c r="H635" s="1"/>
    </row>
    <row r="636" spans="4:8" ht="12.75">
      <c r="D636" s="1"/>
      <c r="E636" s="1"/>
      <c r="F636" s="1"/>
      <c r="G636" s="1"/>
      <c r="H636" s="1"/>
    </row>
    <row r="637" spans="4:8" ht="12.75">
      <c r="D637" s="1"/>
      <c r="E637" s="1"/>
      <c r="F637" s="1"/>
      <c r="G637" s="1"/>
      <c r="H637" s="1"/>
    </row>
    <row r="638" spans="4:8" ht="12.75">
      <c r="D638" s="1"/>
      <c r="E638" s="1"/>
      <c r="F638" s="1"/>
      <c r="G638" s="1"/>
      <c r="H638" s="1"/>
    </row>
    <row r="639" spans="4:8" ht="12.75">
      <c r="D639" s="1"/>
      <c r="E639" s="1"/>
      <c r="F639" s="1"/>
      <c r="G639" s="1"/>
      <c r="H639" s="1"/>
    </row>
    <row r="640" spans="4:8" ht="12.75">
      <c r="D640" s="1"/>
      <c r="E640" s="1"/>
      <c r="F640" s="1"/>
      <c r="G640" s="1"/>
      <c r="H640" s="1"/>
    </row>
    <row r="641" spans="4:8" ht="12.75">
      <c r="D641" s="1"/>
      <c r="E641" s="1"/>
      <c r="F641" s="1"/>
      <c r="G641" s="1"/>
      <c r="H641" s="1"/>
    </row>
    <row r="642" spans="4:8" ht="12.75">
      <c r="D642" s="1"/>
      <c r="E642" s="1"/>
      <c r="F642" s="1"/>
      <c r="G642" s="1"/>
      <c r="H642" s="1"/>
    </row>
    <row r="643" spans="4:8" ht="12.75">
      <c r="D643" s="1"/>
      <c r="E643" s="1"/>
      <c r="F643" s="1"/>
      <c r="G643" s="1"/>
      <c r="H643" s="1"/>
    </row>
    <row r="644" spans="4:8" ht="12.75">
      <c r="D644" s="1"/>
      <c r="E644" s="1"/>
      <c r="F644" s="1"/>
      <c r="G644" s="1"/>
      <c r="H644" s="1"/>
    </row>
    <row r="645" spans="4:8" ht="12.75">
      <c r="D645" s="1"/>
      <c r="E645" s="1"/>
      <c r="F645" s="1"/>
      <c r="G645" s="1"/>
      <c r="H645" s="1"/>
    </row>
    <row r="646" spans="4:8" ht="12.75">
      <c r="D646" s="1"/>
      <c r="E646" s="1"/>
      <c r="F646" s="1"/>
      <c r="G646" s="1"/>
      <c r="H646" s="1"/>
    </row>
    <row r="647" spans="4:8" ht="12.75">
      <c r="D647" s="1"/>
      <c r="E647" s="1"/>
      <c r="F647" s="1"/>
      <c r="G647" s="1"/>
      <c r="H647" s="1"/>
    </row>
    <row r="648" spans="4:8" ht="12.75">
      <c r="D648" s="1"/>
      <c r="E648" s="1"/>
      <c r="F648" s="1"/>
      <c r="G648" s="1"/>
      <c r="H648" s="1"/>
    </row>
    <row r="649" spans="4:8" ht="12.75">
      <c r="D649" s="1"/>
      <c r="E649" s="1"/>
      <c r="F649" s="1"/>
      <c r="G649" s="1"/>
      <c r="H649" s="1"/>
    </row>
    <row r="650" spans="4:8" ht="12.75">
      <c r="D650" s="1"/>
      <c r="E650" s="1"/>
      <c r="F650" s="1"/>
      <c r="G650" s="1"/>
      <c r="H650" s="1"/>
    </row>
    <row r="651" spans="4:8" ht="12.75">
      <c r="D651" s="1"/>
      <c r="E651" s="1"/>
      <c r="F651" s="1"/>
      <c r="G651" s="1"/>
      <c r="H651" s="1"/>
    </row>
    <row r="652" spans="4:8" ht="12.75">
      <c r="D652" s="1"/>
      <c r="E652" s="1"/>
      <c r="F652" s="1"/>
      <c r="G652" s="1"/>
      <c r="H652" s="1"/>
    </row>
    <row r="653" spans="4:8" ht="12.75">
      <c r="D653" s="1"/>
      <c r="E653" s="1"/>
      <c r="F653" s="1"/>
      <c r="G653" s="1"/>
      <c r="H653" s="1"/>
    </row>
    <row r="654" spans="4:8" ht="12.75">
      <c r="D654" s="1"/>
      <c r="E654" s="1"/>
      <c r="F654" s="1"/>
      <c r="G654" s="1"/>
      <c r="H654" s="1"/>
    </row>
    <row r="655" spans="4:8" ht="12.75">
      <c r="D655" s="1"/>
      <c r="E655" s="1"/>
      <c r="F655" s="1"/>
      <c r="G655" s="1"/>
      <c r="H655" s="1"/>
    </row>
    <row r="656" spans="4:8" ht="12.75">
      <c r="D656" s="1"/>
      <c r="E656" s="1"/>
      <c r="F656" s="1"/>
      <c r="G656" s="1"/>
      <c r="H656" s="1"/>
    </row>
    <row r="657" spans="4:8" ht="12.75">
      <c r="D657" s="1"/>
      <c r="E657" s="1"/>
      <c r="F657" s="1"/>
      <c r="G657" s="1"/>
      <c r="H657" s="1"/>
    </row>
    <row r="658" spans="4:8" ht="12.75">
      <c r="D658" s="1"/>
      <c r="E658" s="1"/>
      <c r="F658" s="1"/>
      <c r="G658" s="1"/>
      <c r="H658" s="1"/>
    </row>
    <row r="659" spans="4:8" ht="12.75">
      <c r="D659" s="1"/>
      <c r="E659" s="1"/>
      <c r="F659" s="1"/>
      <c r="G659" s="1"/>
      <c r="H659" s="1"/>
    </row>
    <row r="660" spans="4:8" ht="12.75">
      <c r="D660" s="1"/>
      <c r="E660" s="1"/>
      <c r="F660" s="1"/>
      <c r="G660" s="1"/>
      <c r="H660" s="1"/>
    </row>
    <row r="661" spans="4:8" ht="12.75">
      <c r="D661" s="1"/>
      <c r="E661" s="1"/>
      <c r="F661" s="1"/>
      <c r="G661" s="1"/>
      <c r="H661" s="1"/>
    </row>
    <row r="662" spans="4:8" ht="12.75">
      <c r="D662" s="1"/>
      <c r="E662" s="1"/>
      <c r="F662" s="1"/>
      <c r="G662" s="1"/>
      <c r="H662" s="1"/>
    </row>
    <row r="663" spans="4:8" ht="12.75">
      <c r="D663" s="1"/>
      <c r="E663" s="1"/>
      <c r="F663" s="1"/>
      <c r="G663" s="1"/>
      <c r="H663" s="1"/>
    </row>
    <row r="664" spans="4:8" ht="12.75">
      <c r="D664" s="1"/>
      <c r="E664" s="1"/>
      <c r="F664" s="1"/>
      <c r="G664" s="1"/>
      <c r="H664" s="1"/>
    </row>
    <row r="665" spans="4:8" ht="12.75">
      <c r="D665" s="1"/>
      <c r="E665" s="1"/>
      <c r="F665" s="1"/>
      <c r="G665" s="1"/>
      <c r="H665" s="1"/>
    </row>
    <row r="666" spans="4:8" ht="12.75">
      <c r="D666" s="1"/>
      <c r="E666" s="1"/>
      <c r="F666" s="1"/>
      <c r="G666" s="1"/>
      <c r="H666" s="1"/>
    </row>
    <row r="667" spans="4:8" ht="12.75">
      <c r="D667" s="1"/>
      <c r="E667" s="1"/>
      <c r="F667" s="1"/>
      <c r="G667" s="1"/>
      <c r="H667" s="1"/>
    </row>
    <row r="668" spans="4:8" ht="12.75">
      <c r="D668" s="1"/>
      <c r="E668" s="1"/>
      <c r="F668" s="1"/>
      <c r="G668" s="1"/>
      <c r="H668" s="1"/>
    </row>
    <row r="669" spans="4:8" ht="12.75">
      <c r="D669" s="1"/>
      <c r="E669" s="1"/>
      <c r="F669" s="1"/>
      <c r="G669" s="1"/>
      <c r="H669" s="1"/>
    </row>
    <row r="670" spans="4:8" ht="12.75">
      <c r="D670" s="1"/>
      <c r="E670" s="1"/>
      <c r="F670" s="1"/>
      <c r="G670" s="1"/>
      <c r="H670" s="1"/>
    </row>
    <row r="671" spans="4:8" ht="12.75">
      <c r="D671" s="1"/>
      <c r="E671" s="1"/>
      <c r="F671" s="1"/>
      <c r="G671" s="1"/>
      <c r="H671" s="1"/>
    </row>
    <row r="672" spans="4:8" ht="12.75">
      <c r="D672" s="1"/>
      <c r="E672" s="1"/>
      <c r="F672" s="1"/>
      <c r="G672" s="1"/>
      <c r="H672" s="1"/>
    </row>
    <row r="673" spans="4:8" ht="12.75">
      <c r="D673" s="1"/>
      <c r="E673" s="1"/>
      <c r="F673" s="1"/>
      <c r="G673" s="1"/>
      <c r="H673" s="1"/>
    </row>
    <row r="674" spans="4:8" ht="12.75">
      <c r="D674" s="1"/>
      <c r="E674" s="1"/>
      <c r="F674" s="1"/>
      <c r="G674" s="1"/>
      <c r="H674" s="1"/>
    </row>
    <row r="675" spans="4:8" ht="12.75">
      <c r="D675" s="1"/>
      <c r="E675" s="1"/>
      <c r="F675" s="1"/>
      <c r="G675" s="1"/>
      <c r="H675" s="1"/>
    </row>
    <row r="676" spans="4:8" ht="12.75">
      <c r="D676" s="1"/>
      <c r="E676" s="1"/>
      <c r="F676" s="1"/>
      <c r="G676" s="1"/>
      <c r="H676" s="1"/>
    </row>
    <row r="677" spans="4:8" ht="12.75">
      <c r="D677" s="1"/>
      <c r="E677" s="1"/>
      <c r="F677" s="1"/>
      <c r="G677" s="1"/>
      <c r="H677" s="1"/>
    </row>
    <row r="678" spans="4:8" ht="12.75">
      <c r="D678" s="1"/>
      <c r="E678" s="1"/>
      <c r="F678" s="1"/>
      <c r="G678" s="1"/>
      <c r="H678" s="1"/>
    </row>
    <row r="679" spans="4:8" ht="12.75">
      <c r="D679" s="1"/>
      <c r="E679" s="1"/>
      <c r="F679" s="1"/>
      <c r="G679" s="1"/>
      <c r="H679" s="1"/>
    </row>
    <row r="680" spans="4:8" ht="12.75">
      <c r="D680" s="1"/>
      <c r="E680" s="1"/>
      <c r="F680" s="1"/>
      <c r="G680" s="1"/>
      <c r="H680" s="1"/>
    </row>
    <row r="681" spans="4:8" ht="12.75">
      <c r="D681" s="1"/>
      <c r="E681" s="1"/>
      <c r="F681" s="1"/>
      <c r="G681" s="1"/>
      <c r="H681" s="1"/>
    </row>
    <row r="682" spans="4:8" ht="12.75">
      <c r="D682" s="1"/>
      <c r="E682" s="1"/>
      <c r="F682" s="1"/>
      <c r="G682" s="1"/>
      <c r="H682" s="1"/>
    </row>
    <row r="683" spans="4:8" ht="12.75">
      <c r="D683" s="1"/>
      <c r="E683" s="1"/>
      <c r="F683" s="1"/>
      <c r="G683" s="1"/>
      <c r="H683" s="1"/>
    </row>
    <row r="684" spans="4:8" ht="12.75">
      <c r="D684" s="1"/>
      <c r="E684" s="1"/>
      <c r="F684" s="1"/>
      <c r="G684" s="1"/>
      <c r="H684" s="1"/>
    </row>
    <row r="685" spans="4:8" ht="12.75">
      <c r="D685" s="1"/>
      <c r="E685" s="1"/>
      <c r="F685" s="1"/>
      <c r="G685" s="1"/>
      <c r="H685" s="1"/>
    </row>
    <row r="686" spans="4:8" ht="12.75">
      <c r="D686" s="1"/>
      <c r="E686" s="1"/>
      <c r="F686" s="1"/>
      <c r="G686" s="1"/>
      <c r="H686" s="1"/>
    </row>
    <row r="687" spans="4:8" ht="12.75">
      <c r="D687" s="1"/>
      <c r="E687" s="1"/>
      <c r="F687" s="1"/>
      <c r="G687" s="1"/>
      <c r="H687" s="1"/>
    </row>
    <row r="688" spans="4:8" ht="12.75">
      <c r="D688" s="1"/>
      <c r="E688" s="1"/>
      <c r="F688" s="1"/>
      <c r="G688" s="1"/>
      <c r="H688" s="1"/>
    </row>
    <row r="689" spans="4:8" ht="12.75">
      <c r="D689" s="1"/>
      <c r="E689" s="1"/>
      <c r="F689" s="1"/>
      <c r="G689" s="1"/>
      <c r="H689" s="1"/>
    </row>
    <row r="690" spans="4:8" ht="12.75">
      <c r="D690" s="1"/>
      <c r="E690" s="1"/>
      <c r="F690" s="1"/>
      <c r="G690" s="1"/>
      <c r="H690" s="1"/>
    </row>
    <row r="691" spans="4:8" ht="12.75">
      <c r="D691" s="1"/>
      <c r="E691" s="1"/>
      <c r="F691" s="1"/>
      <c r="G691" s="1"/>
      <c r="H691" s="1"/>
    </row>
    <row r="692" spans="4:8" ht="12.75">
      <c r="D692" s="1"/>
      <c r="E692" s="1"/>
      <c r="F692" s="1"/>
      <c r="G692" s="1"/>
      <c r="H692" s="1"/>
    </row>
    <row r="693" spans="4:8" ht="12.75">
      <c r="D693" s="1"/>
      <c r="E693" s="1"/>
      <c r="F693" s="1"/>
      <c r="G693" s="1"/>
      <c r="H693" s="1"/>
    </row>
    <row r="694" spans="4:8" ht="12.75">
      <c r="D694" s="1"/>
      <c r="E694" s="1"/>
      <c r="F694" s="1"/>
      <c r="G694" s="1"/>
      <c r="H694" s="1"/>
    </row>
    <row r="695" spans="4:8" ht="12.75">
      <c r="D695" s="1"/>
      <c r="E695" s="1"/>
      <c r="F695" s="1"/>
      <c r="G695" s="1"/>
      <c r="H695" s="1"/>
    </row>
    <row r="696" spans="4:8" ht="12.75">
      <c r="D696" s="1"/>
      <c r="E696" s="1"/>
      <c r="F696" s="1"/>
      <c r="G696" s="1"/>
      <c r="H696" s="1"/>
    </row>
    <row r="697" spans="4:8" ht="12.75">
      <c r="D697" s="1"/>
      <c r="E697" s="1"/>
      <c r="F697" s="1"/>
      <c r="G697" s="1"/>
      <c r="H697" s="1"/>
    </row>
    <row r="698" spans="4:8" ht="12.75">
      <c r="D698" s="1"/>
      <c r="E698" s="1"/>
      <c r="F698" s="1"/>
      <c r="G698" s="1"/>
      <c r="H698" s="1"/>
    </row>
    <row r="699" spans="4:8" ht="12.75">
      <c r="D699" s="1"/>
      <c r="E699" s="1"/>
      <c r="F699" s="1"/>
      <c r="G699" s="1"/>
      <c r="H699" s="1"/>
    </row>
    <row r="700" spans="4:8" ht="12.75">
      <c r="D700" s="1"/>
      <c r="E700" s="1"/>
      <c r="F700" s="1"/>
      <c r="G700" s="1"/>
      <c r="H700" s="1"/>
    </row>
    <row r="701" spans="4:8" ht="12.75">
      <c r="D701" s="1"/>
      <c r="E701" s="1"/>
      <c r="F701" s="1"/>
      <c r="G701" s="1"/>
      <c r="H701" s="1"/>
    </row>
    <row r="702" spans="4:8" ht="12.75">
      <c r="D702" s="1"/>
      <c r="E702" s="1"/>
      <c r="F702" s="1"/>
      <c r="G702" s="1"/>
      <c r="H702" s="1"/>
    </row>
    <row r="703" spans="4:8" ht="12.75">
      <c r="D703" s="1"/>
      <c r="E703" s="1"/>
      <c r="F703" s="1"/>
      <c r="G703" s="1"/>
      <c r="H703" s="1"/>
    </row>
    <row r="704" spans="4:8" ht="12.75">
      <c r="D704" s="1"/>
      <c r="E704" s="1"/>
      <c r="F704" s="1"/>
      <c r="G704" s="1"/>
      <c r="H704" s="1"/>
    </row>
    <row r="705" spans="4:8" ht="12.75">
      <c r="D705" s="1"/>
      <c r="E705" s="1"/>
      <c r="F705" s="1"/>
      <c r="G705" s="1"/>
      <c r="H705" s="1"/>
    </row>
    <row r="706" spans="4:8" ht="12.75">
      <c r="D706" s="1"/>
      <c r="E706" s="1"/>
      <c r="F706" s="1"/>
      <c r="G706" s="1"/>
      <c r="H706" s="1"/>
    </row>
    <row r="707" spans="4:8" ht="12.75">
      <c r="D707" s="1"/>
      <c r="E707" s="1"/>
      <c r="F707" s="1"/>
      <c r="G707" s="1"/>
      <c r="H707" s="1"/>
    </row>
    <row r="708" spans="4:8" ht="12.75">
      <c r="D708" s="1"/>
      <c r="E708" s="1"/>
      <c r="F708" s="1"/>
      <c r="G708" s="1"/>
      <c r="H708" s="1"/>
    </row>
    <row r="709" spans="4:8" ht="12.75">
      <c r="D709" s="1"/>
      <c r="E709" s="1"/>
      <c r="F709" s="1"/>
      <c r="G709" s="1"/>
      <c r="H709" s="1"/>
    </row>
    <row r="710" spans="4:8" ht="12.75">
      <c r="D710" s="1"/>
      <c r="E710" s="1"/>
      <c r="F710" s="1"/>
      <c r="G710" s="1"/>
      <c r="H710" s="1"/>
    </row>
    <row r="711" spans="4:8" ht="12.75">
      <c r="D711" s="1"/>
      <c r="E711" s="1"/>
      <c r="F711" s="1"/>
      <c r="G711" s="1"/>
      <c r="H711" s="1"/>
    </row>
    <row r="712" spans="4:8" ht="12.75">
      <c r="D712" s="1"/>
      <c r="E712" s="1"/>
      <c r="F712" s="1"/>
      <c r="G712" s="1"/>
      <c r="H712" s="1"/>
    </row>
    <row r="713" spans="4:8" ht="12.75">
      <c r="D713" s="1"/>
      <c r="E713" s="1"/>
      <c r="F713" s="1"/>
      <c r="G713" s="1"/>
      <c r="H713" s="1"/>
    </row>
    <row r="714" spans="4:8" ht="12.75">
      <c r="D714" s="1"/>
      <c r="E714" s="1"/>
      <c r="F714" s="1"/>
      <c r="G714" s="1"/>
      <c r="H714" s="1"/>
    </row>
    <row r="715" spans="4:8" ht="12.75">
      <c r="D715" s="1"/>
      <c r="E715" s="1"/>
      <c r="F715" s="1"/>
      <c r="G715" s="1"/>
      <c r="H715" s="1"/>
    </row>
    <row r="716" spans="4:8" ht="12.75">
      <c r="D716" s="1"/>
      <c r="E716" s="1"/>
      <c r="F716" s="1"/>
      <c r="G716" s="1"/>
      <c r="H716" s="1"/>
    </row>
    <row r="717" spans="4:8" ht="12.75">
      <c r="D717" s="1"/>
      <c r="E717" s="1"/>
      <c r="F717" s="1"/>
      <c r="G717" s="1"/>
      <c r="H717" s="1"/>
    </row>
    <row r="718" spans="4:8" ht="12.75">
      <c r="D718" s="1"/>
      <c r="E718" s="1"/>
      <c r="F718" s="1"/>
      <c r="G718" s="1"/>
      <c r="H718" s="1"/>
    </row>
    <row r="719" spans="4:8" ht="12.75">
      <c r="D719" s="1"/>
      <c r="E719" s="1"/>
      <c r="F719" s="1"/>
      <c r="G719" s="1"/>
      <c r="H719" s="1"/>
    </row>
    <row r="720" spans="4:8" ht="12.75">
      <c r="D720" s="1"/>
      <c r="E720" s="1"/>
      <c r="F720" s="1"/>
      <c r="G720" s="1"/>
      <c r="H720" s="1"/>
    </row>
    <row r="721" spans="4:8" ht="12.75">
      <c r="D721" s="1"/>
      <c r="E721" s="1"/>
      <c r="F721" s="1"/>
      <c r="G721" s="1"/>
      <c r="H721" s="1"/>
    </row>
    <row r="722" spans="4:8" ht="12.75">
      <c r="D722" s="1"/>
      <c r="E722" s="1"/>
      <c r="F722" s="1"/>
      <c r="G722" s="1"/>
      <c r="H722" s="1"/>
    </row>
    <row r="723" spans="4:8" ht="12.75">
      <c r="D723" s="1"/>
      <c r="E723" s="1"/>
      <c r="F723" s="1"/>
      <c r="G723" s="1"/>
      <c r="H723" s="1"/>
    </row>
    <row r="724" spans="4:8" ht="12.75">
      <c r="D724" s="1"/>
      <c r="E724" s="1"/>
      <c r="F724" s="1"/>
      <c r="G724" s="1"/>
      <c r="H724" s="1"/>
    </row>
    <row r="725" spans="4:8" ht="12.75">
      <c r="D725" s="1"/>
      <c r="E725" s="1"/>
      <c r="F725" s="1"/>
      <c r="G725" s="1"/>
      <c r="H725" s="1"/>
    </row>
    <row r="726" spans="4:8" ht="12.75">
      <c r="D726" s="1"/>
      <c r="E726" s="1"/>
      <c r="F726" s="1"/>
      <c r="G726" s="1"/>
      <c r="H726" s="1"/>
    </row>
    <row r="727" spans="4:8" ht="12.75">
      <c r="D727" s="1"/>
      <c r="E727" s="1"/>
      <c r="F727" s="1"/>
      <c r="G727" s="1"/>
      <c r="H727" s="1"/>
    </row>
    <row r="728" spans="4:8" ht="12.75">
      <c r="D728" s="1"/>
      <c r="E728" s="1"/>
      <c r="F728" s="1"/>
      <c r="G728" s="1"/>
      <c r="H728" s="1"/>
    </row>
    <row r="729" spans="4:8" ht="12.75">
      <c r="D729" s="1"/>
      <c r="E729" s="1"/>
      <c r="F729" s="1"/>
      <c r="G729" s="1"/>
      <c r="H729" s="1"/>
    </row>
    <row r="730" spans="4:8" ht="12.75">
      <c r="D730" s="1"/>
      <c r="E730" s="1"/>
      <c r="F730" s="1"/>
      <c r="G730" s="1"/>
      <c r="H730" s="1"/>
    </row>
    <row r="731" spans="4:8" ht="12.75">
      <c r="D731" s="1"/>
      <c r="E731" s="1"/>
      <c r="F731" s="1"/>
      <c r="G731" s="1"/>
      <c r="H731" s="1"/>
    </row>
    <row r="732" spans="4:8" ht="12.75">
      <c r="D732" s="1"/>
      <c r="E732" s="1"/>
      <c r="F732" s="1"/>
      <c r="G732" s="1"/>
      <c r="H732" s="1"/>
    </row>
    <row r="733" spans="4:8" ht="12.75">
      <c r="D733" s="1"/>
      <c r="E733" s="1"/>
      <c r="F733" s="1"/>
      <c r="G733" s="1"/>
      <c r="H733" s="1"/>
    </row>
    <row r="734" spans="4:8" ht="12.75">
      <c r="D734" s="1"/>
      <c r="E734" s="1"/>
      <c r="F734" s="1"/>
      <c r="G734" s="1"/>
      <c r="H734" s="1"/>
    </row>
    <row r="735" spans="4:8" ht="12.75">
      <c r="D735" s="1"/>
      <c r="E735" s="1"/>
      <c r="F735" s="1"/>
      <c r="G735" s="1"/>
      <c r="H735" s="1"/>
    </row>
    <row r="736" spans="4:8" ht="12.75">
      <c r="D736" s="1"/>
      <c r="E736" s="1"/>
      <c r="F736" s="1"/>
      <c r="G736" s="1"/>
      <c r="H736" s="1"/>
    </row>
    <row r="737" spans="4:8" ht="12.75">
      <c r="D737" s="1"/>
      <c r="E737" s="1"/>
      <c r="F737" s="1"/>
      <c r="G737" s="1"/>
      <c r="H737" s="1"/>
    </row>
    <row r="738" spans="4:8" ht="12.75">
      <c r="D738" s="1"/>
      <c r="E738" s="1"/>
      <c r="F738" s="1"/>
      <c r="G738" s="1"/>
      <c r="H738" s="1"/>
    </row>
    <row r="739" spans="4:8" ht="12.75">
      <c r="D739" s="1"/>
      <c r="E739" s="1"/>
      <c r="F739" s="1"/>
      <c r="G739" s="1"/>
      <c r="H739" s="1"/>
    </row>
    <row r="740" spans="4:8" ht="12.75">
      <c r="D740" s="1"/>
      <c r="E740" s="1"/>
      <c r="F740" s="1"/>
      <c r="G740" s="1"/>
      <c r="H740" s="1"/>
    </row>
    <row r="741" spans="4:8" ht="12.75">
      <c r="D741" s="1"/>
      <c r="E741" s="1"/>
      <c r="F741" s="1"/>
      <c r="G741" s="1"/>
      <c r="H741" s="1"/>
    </row>
    <row r="742" spans="4:8" ht="12.75">
      <c r="D742" s="1"/>
      <c r="E742" s="1"/>
      <c r="F742" s="1"/>
      <c r="G742" s="1"/>
      <c r="H742" s="1"/>
    </row>
    <row r="743" spans="4:8" ht="12.75">
      <c r="D743" s="1"/>
      <c r="E743" s="1"/>
      <c r="F743" s="1"/>
      <c r="G743" s="1"/>
      <c r="H743" s="1"/>
    </row>
    <row r="744" spans="4:8" ht="12.75">
      <c r="D744" s="1"/>
      <c r="E744" s="1"/>
      <c r="F744" s="1"/>
      <c r="G744" s="1"/>
      <c r="H744" s="1"/>
    </row>
    <row r="745" spans="4:8" ht="12.75">
      <c r="D745" s="1"/>
      <c r="E745" s="1"/>
      <c r="F745" s="1"/>
      <c r="G745" s="1"/>
      <c r="H745" s="1"/>
    </row>
    <row r="746" spans="4:8" ht="12.75">
      <c r="D746" s="1"/>
      <c r="E746" s="1"/>
      <c r="F746" s="1"/>
      <c r="G746" s="1"/>
      <c r="H746" s="1"/>
    </row>
    <row r="747" spans="4:8" ht="12.75">
      <c r="D747" s="1"/>
      <c r="E747" s="1"/>
      <c r="F747" s="1"/>
      <c r="G747" s="1"/>
      <c r="H747" s="1"/>
    </row>
    <row r="748" spans="4:8" ht="12.75">
      <c r="D748" s="1"/>
      <c r="E748" s="1"/>
      <c r="F748" s="1"/>
      <c r="G748" s="1"/>
      <c r="H748" s="1"/>
    </row>
    <row r="749" spans="4:8" ht="12.75">
      <c r="D749" s="1"/>
      <c r="E749" s="1"/>
      <c r="F749" s="1"/>
      <c r="G749" s="1"/>
      <c r="H749" s="1"/>
    </row>
    <row r="750" spans="4:8" ht="12.75">
      <c r="D750" s="1"/>
      <c r="E750" s="1"/>
      <c r="F750" s="1"/>
      <c r="G750" s="1"/>
      <c r="H750" s="1"/>
    </row>
    <row r="751" spans="4:8" ht="12.75">
      <c r="D751" s="1"/>
      <c r="E751" s="1"/>
      <c r="F751" s="1"/>
      <c r="G751" s="1"/>
      <c r="H751" s="1"/>
    </row>
    <row r="752" spans="4:8" ht="12.75">
      <c r="D752" s="1"/>
      <c r="E752" s="1"/>
      <c r="F752" s="1"/>
      <c r="G752" s="1"/>
      <c r="H752" s="1"/>
    </row>
    <row r="753" spans="4:8" ht="12.75">
      <c r="D753" s="1"/>
      <c r="E753" s="1"/>
      <c r="F753" s="1"/>
      <c r="G753" s="1"/>
      <c r="H753" s="1"/>
    </row>
    <row r="754" spans="4:8" ht="12.75">
      <c r="D754" s="1"/>
      <c r="E754" s="1"/>
      <c r="F754" s="1"/>
      <c r="G754" s="1"/>
      <c r="H754" s="1"/>
    </row>
    <row r="755" spans="4:8" ht="12.75">
      <c r="D755" s="1"/>
      <c r="E755" s="1"/>
      <c r="F755" s="1"/>
      <c r="G755" s="1"/>
      <c r="H755" s="1"/>
    </row>
    <row r="756" spans="4:8" ht="12.75">
      <c r="D756" s="1"/>
      <c r="E756" s="1"/>
      <c r="F756" s="1"/>
      <c r="G756" s="1"/>
      <c r="H756" s="1"/>
    </row>
    <row r="757" spans="4:8" ht="12.75">
      <c r="D757" s="1"/>
      <c r="E757" s="1"/>
      <c r="F757" s="1"/>
      <c r="G757" s="1"/>
      <c r="H757" s="1"/>
    </row>
    <row r="758" spans="4:8" ht="12.75">
      <c r="D758" s="1"/>
      <c r="E758" s="1"/>
      <c r="F758" s="1"/>
      <c r="G758" s="1"/>
      <c r="H758" s="1"/>
    </row>
    <row r="759" spans="4:8" ht="12.75">
      <c r="D759" s="1"/>
      <c r="E759" s="1"/>
      <c r="F759" s="1"/>
      <c r="G759" s="1"/>
      <c r="H759" s="1"/>
    </row>
    <row r="760" spans="4:8" ht="12.75">
      <c r="D760" s="1"/>
      <c r="E760" s="1"/>
      <c r="F760" s="1"/>
      <c r="G760" s="1"/>
      <c r="H760" s="1"/>
    </row>
    <row r="761" spans="4:8" ht="12.75">
      <c r="D761" s="1"/>
      <c r="E761" s="1"/>
      <c r="F761" s="1"/>
      <c r="G761" s="1"/>
      <c r="H761" s="1"/>
    </row>
    <row r="762" spans="4:8" ht="12.75">
      <c r="D762" s="1"/>
      <c r="E762" s="1"/>
      <c r="F762" s="1"/>
      <c r="G762" s="1"/>
      <c r="H762" s="1"/>
    </row>
    <row r="763" spans="4:8" ht="12.75">
      <c r="D763" s="1"/>
      <c r="E763" s="1"/>
      <c r="F763" s="1"/>
      <c r="G763" s="1"/>
      <c r="H763" s="1"/>
    </row>
    <row r="764" spans="4:8" ht="12.75">
      <c r="D764" s="1"/>
      <c r="E764" s="1"/>
      <c r="F764" s="1"/>
      <c r="G764" s="1"/>
      <c r="H764" s="1"/>
    </row>
    <row r="765" spans="4:8" ht="12.75">
      <c r="D765" s="1"/>
      <c r="E765" s="1"/>
      <c r="F765" s="1"/>
      <c r="G765" s="1"/>
      <c r="H765" s="1"/>
    </row>
    <row r="766" spans="4:8" ht="12.75">
      <c r="D766" s="1"/>
      <c r="E766" s="1"/>
      <c r="F766" s="1"/>
      <c r="G766" s="1"/>
      <c r="H766" s="1"/>
    </row>
    <row r="767" spans="4:8" ht="12.75">
      <c r="D767" s="1"/>
      <c r="E767" s="1"/>
      <c r="F767" s="1"/>
      <c r="G767" s="1"/>
      <c r="H767" s="1"/>
    </row>
    <row r="768" spans="4:8" ht="12.75">
      <c r="D768" s="1"/>
      <c r="E768" s="1"/>
      <c r="F768" s="1"/>
      <c r="G768" s="1"/>
      <c r="H768" s="1"/>
    </row>
    <row r="769" spans="4:8" ht="12.75">
      <c r="D769" s="1"/>
      <c r="E769" s="1"/>
      <c r="F769" s="1"/>
      <c r="G769" s="1"/>
      <c r="H769" s="1"/>
    </row>
    <row r="770" spans="4:8" ht="12.75">
      <c r="D770" s="1"/>
      <c r="E770" s="1"/>
      <c r="F770" s="1"/>
      <c r="G770" s="1"/>
      <c r="H770" s="1"/>
    </row>
    <row r="771" spans="4:8" ht="12.75">
      <c r="D771" s="1"/>
      <c r="E771" s="1"/>
      <c r="F771" s="1"/>
      <c r="G771" s="1"/>
      <c r="H771" s="1"/>
    </row>
    <row r="772" spans="4:8" ht="12.75">
      <c r="D772" s="1"/>
      <c r="E772" s="1"/>
      <c r="F772" s="1"/>
      <c r="G772" s="1"/>
      <c r="H772" s="1"/>
    </row>
    <row r="773" spans="4:8" ht="12.75">
      <c r="D773" s="1"/>
      <c r="E773" s="1"/>
      <c r="F773" s="1"/>
      <c r="G773" s="1"/>
      <c r="H773" s="1"/>
    </row>
    <row r="774" spans="4:8" ht="12.75">
      <c r="D774" s="1"/>
      <c r="E774" s="1"/>
      <c r="F774" s="1"/>
      <c r="G774" s="1"/>
      <c r="H774" s="1"/>
    </row>
    <row r="775" spans="4:8" ht="12.75">
      <c r="D775" s="1"/>
      <c r="E775" s="1"/>
      <c r="F775" s="1"/>
      <c r="G775" s="1"/>
      <c r="H775" s="1"/>
    </row>
    <row r="776" spans="4:8" ht="12.75">
      <c r="D776" s="1"/>
      <c r="E776" s="1"/>
      <c r="F776" s="1"/>
      <c r="G776" s="1"/>
      <c r="H776" s="1"/>
    </row>
    <row r="777" spans="4:8" ht="12.75">
      <c r="D777" s="1"/>
      <c r="E777" s="1"/>
      <c r="F777" s="1"/>
      <c r="G777" s="1"/>
      <c r="H777" s="1"/>
    </row>
    <row r="778" spans="4:8" ht="12.75">
      <c r="D778" s="1"/>
      <c r="E778" s="1"/>
      <c r="F778" s="1"/>
      <c r="G778" s="1"/>
      <c r="H778" s="1"/>
    </row>
    <row r="779" spans="4:8" ht="12.75">
      <c r="D779" s="1"/>
      <c r="E779" s="1"/>
      <c r="F779" s="1"/>
      <c r="G779" s="1"/>
      <c r="H779" s="1"/>
    </row>
    <row r="780" spans="4:8" ht="12.75">
      <c r="D780" s="1"/>
      <c r="E780" s="1"/>
      <c r="F780" s="1"/>
      <c r="G780" s="1"/>
      <c r="H780" s="1"/>
    </row>
    <row r="781" spans="4:8" ht="12.75">
      <c r="D781" s="1"/>
      <c r="E781" s="1"/>
      <c r="F781" s="1"/>
      <c r="G781" s="1"/>
      <c r="H781" s="1"/>
    </row>
    <row r="782" spans="4:8" ht="12.75">
      <c r="D782" s="1"/>
      <c r="E782" s="1"/>
      <c r="F782" s="1"/>
      <c r="G782" s="1"/>
      <c r="H782" s="1"/>
    </row>
    <row r="783" spans="4:8" ht="12.75">
      <c r="D783" s="1"/>
      <c r="E783" s="1"/>
      <c r="F783" s="1"/>
      <c r="G783" s="1"/>
      <c r="H783" s="1"/>
    </row>
    <row r="784" spans="4:8" ht="12.75">
      <c r="D784" s="1"/>
      <c r="E784" s="1"/>
      <c r="F784" s="1"/>
      <c r="G784" s="1"/>
      <c r="H784" s="1"/>
    </row>
    <row r="785" spans="4:8" ht="12.75">
      <c r="D785" s="1"/>
      <c r="E785" s="1"/>
      <c r="F785" s="1"/>
      <c r="G785" s="1"/>
      <c r="H785" s="1"/>
    </row>
    <row r="786" spans="4:8" ht="12.75">
      <c r="D786" s="1"/>
      <c r="E786" s="1"/>
      <c r="F786" s="1"/>
      <c r="G786" s="1"/>
      <c r="H786" s="1"/>
    </row>
    <row r="787" spans="4:8" ht="12.75">
      <c r="D787" s="1"/>
      <c r="E787" s="1"/>
      <c r="F787" s="1"/>
      <c r="G787" s="1"/>
      <c r="H787" s="1"/>
    </row>
    <row r="788" spans="4:8" ht="12.75">
      <c r="D788" s="1"/>
      <c r="E788" s="1"/>
      <c r="F788" s="1"/>
      <c r="G788" s="1"/>
      <c r="H788" s="1"/>
    </row>
    <row r="789" spans="4:8" ht="12.75">
      <c r="D789" s="1"/>
      <c r="E789" s="1"/>
      <c r="F789" s="1"/>
      <c r="G789" s="1"/>
      <c r="H789" s="1"/>
    </row>
    <row r="790" spans="4:8" ht="12.75">
      <c r="D790" s="1"/>
      <c r="E790" s="1"/>
      <c r="F790" s="1"/>
      <c r="G790" s="1"/>
      <c r="H790" s="1"/>
    </row>
    <row r="791" spans="4:8" ht="12.75">
      <c r="D791" s="1"/>
      <c r="E791" s="1"/>
      <c r="F791" s="1"/>
      <c r="G791" s="1"/>
      <c r="H791" s="1"/>
    </row>
    <row r="792" spans="4:8" ht="12.75">
      <c r="D792" s="1"/>
      <c r="E792" s="1"/>
      <c r="F792" s="1"/>
      <c r="G792" s="1"/>
      <c r="H792" s="1"/>
    </row>
    <row r="793" spans="4:8" ht="12.75">
      <c r="D793" s="1"/>
      <c r="E793" s="1"/>
      <c r="F793" s="1"/>
      <c r="G793" s="1"/>
      <c r="H793" s="1"/>
    </row>
    <row r="794" spans="4:8" ht="12.75">
      <c r="D794" s="1"/>
      <c r="E794" s="1"/>
      <c r="F794" s="1"/>
      <c r="G794" s="1"/>
      <c r="H794" s="1"/>
    </row>
    <row r="795" spans="4:8" ht="12.75">
      <c r="D795" s="1"/>
      <c r="E795" s="1"/>
      <c r="F795" s="1"/>
      <c r="G795" s="1"/>
      <c r="H795" s="1"/>
    </row>
    <row r="796" spans="4:8" ht="12.75">
      <c r="D796" s="1"/>
      <c r="E796" s="1"/>
      <c r="F796" s="1"/>
      <c r="G796" s="1"/>
      <c r="H796" s="1"/>
    </row>
    <row r="797" spans="4:8" ht="12.75">
      <c r="D797" s="1"/>
      <c r="E797" s="1"/>
      <c r="F797" s="1"/>
      <c r="G797" s="1"/>
      <c r="H797" s="1"/>
    </row>
    <row r="798" spans="4:8" ht="12.75">
      <c r="D798" s="1"/>
      <c r="E798" s="1"/>
      <c r="F798" s="1"/>
      <c r="G798" s="1"/>
      <c r="H798" s="1"/>
    </row>
    <row r="799" spans="4:8" ht="12.75">
      <c r="D799" s="1"/>
      <c r="E799" s="1"/>
      <c r="F799" s="1"/>
      <c r="G799" s="1"/>
      <c r="H799" s="1"/>
    </row>
    <row r="800" spans="4:8" ht="12.75">
      <c r="D800" s="1"/>
      <c r="E800" s="1"/>
      <c r="F800" s="1"/>
      <c r="G800" s="1"/>
      <c r="H800" s="1"/>
    </row>
    <row r="801" spans="4:8" ht="12.75">
      <c r="D801" s="1"/>
      <c r="E801" s="1"/>
      <c r="F801" s="1"/>
      <c r="G801" s="1"/>
      <c r="H801" s="1"/>
    </row>
    <row r="802" spans="4:8" ht="12.75">
      <c r="D802" s="1"/>
      <c r="E802" s="1"/>
      <c r="F802" s="1"/>
      <c r="G802" s="1"/>
      <c r="H802" s="1"/>
    </row>
    <row r="803" spans="4:8" ht="12.75">
      <c r="D803" s="1"/>
      <c r="E803" s="1"/>
      <c r="F803" s="1"/>
      <c r="G803" s="1"/>
      <c r="H803" s="1"/>
    </row>
    <row r="804" spans="4:8" ht="12.75">
      <c r="D804" s="1"/>
      <c r="E804" s="1"/>
      <c r="F804" s="1"/>
      <c r="G804" s="1"/>
      <c r="H804" s="1"/>
    </row>
    <row r="805" spans="4:8" ht="12.75">
      <c r="D805" s="1"/>
      <c r="E805" s="1"/>
      <c r="F805" s="1"/>
      <c r="G805" s="1"/>
      <c r="H805" s="1"/>
    </row>
    <row r="806" spans="4:8" ht="12.75">
      <c r="D806" s="1"/>
      <c r="E806" s="1"/>
      <c r="F806" s="1"/>
      <c r="G806" s="1"/>
      <c r="H806" s="1"/>
    </row>
    <row r="807" spans="4:8" ht="12.75">
      <c r="D807" s="1"/>
      <c r="E807" s="1"/>
      <c r="F807" s="1"/>
      <c r="G807" s="1"/>
      <c r="H807" s="1"/>
    </row>
    <row r="808" spans="4:8" ht="12.75">
      <c r="D808" s="1"/>
      <c r="E808" s="1"/>
      <c r="F808" s="1"/>
      <c r="G808" s="1"/>
      <c r="H808" s="1"/>
    </row>
    <row r="809" spans="4:8" ht="12.75">
      <c r="D809" s="1"/>
      <c r="E809" s="1"/>
      <c r="F809" s="1"/>
      <c r="G809" s="1"/>
      <c r="H809" s="1"/>
    </row>
    <row r="810" spans="4:8" ht="12.75">
      <c r="D810" s="1"/>
      <c r="E810" s="1"/>
      <c r="F810" s="1"/>
      <c r="G810" s="1"/>
      <c r="H810" s="1"/>
    </row>
    <row r="811" spans="4:8" ht="12.75">
      <c r="D811" s="1"/>
      <c r="E811" s="1"/>
      <c r="F811" s="1"/>
      <c r="G811" s="1"/>
      <c r="H811" s="1"/>
    </row>
    <row r="812" spans="4:8" ht="12.75">
      <c r="D812" s="1"/>
      <c r="E812" s="1"/>
      <c r="F812" s="1"/>
      <c r="G812" s="1"/>
      <c r="H812" s="1"/>
    </row>
    <row r="813" spans="4:8" ht="12.75">
      <c r="D813" s="1"/>
      <c r="E813" s="1"/>
      <c r="F813" s="1"/>
      <c r="G813" s="1"/>
      <c r="H813" s="1"/>
    </row>
    <row r="814" spans="4:8" ht="12.75">
      <c r="D814" s="1"/>
      <c r="E814" s="1"/>
      <c r="F814" s="1"/>
      <c r="G814" s="1"/>
      <c r="H814" s="1"/>
    </row>
    <row r="815" spans="4:8" ht="12.75">
      <c r="D815" s="1"/>
      <c r="E815" s="1"/>
      <c r="F815" s="1"/>
      <c r="G815" s="1"/>
      <c r="H815" s="1"/>
    </row>
    <row r="816" spans="4:8" ht="12.75">
      <c r="D816" s="1"/>
      <c r="E816" s="1"/>
      <c r="F816" s="1"/>
      <c r="G816" s="1"/>
      <c r="H816" s="1"/>
    </row>
    <row r="817" spans="4:8" ht="12.75">
      <c r="D817" s="1"/>
      <c r="E817" s="1"/>
      <c r="F817" s="1"/>
      <c r="G817" s="1"/>
      <c r="H817" s="1"/>
    </row>
  </sheetData>
  <sheetProtection/>
  <mergeCells count="2">
    <mergeCell ref="B18:C18"/>
    <mergeCell ref="E17:G17"/>
  </mergeCells>
  <printOptions horizontalCentered="1"/>
  <pageMargins left="0.5" right="0.5" top="0.25" bottom="0.25" header="0.25" footer="0.2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679"/>
  <sheetViews>
    <sheetView zoomScalePageLayoutView="0" workbookViewId="0" topLeftCell="A19">
      <selection activeCell="G22" sqref="G22"/>
    </sheetView>
  </sheetViews>
  <sheetFormatPr defaultColWidth="9.140625" defaultRowHeight="12.75"/>
  <cols>
    <col min="1" max="1" width="20.00390625" style="0" customWidth="1"/>
    <col min="2" max="2" width="19.00390625" style="0" customWidth="1"/>
    <col min="3" max="8" width="10.00390625" style="0" customWidth="1"/>
  </cols>
  <sheetData>
    <row r="1" spans="1:8" ht="12.75">
      <c r="A1" s="53"/>
      <c r="B1" s="54"/>
      <c r="C1" s="76" t="s">
        <v>103</v>
      </c>
      <c r="D1" s="3"/>
      <c r="E1" s="3"/>
      <c r="F1" s="3"/>
      <c r="G1" s="3"/>
      <c r="H1" s="28"/>
    </row>
    <row r="2" spans="1:8" ht="12.75">
      <c r="A2" s="56" t="s">
        <v>104</v>
      </c>
      <c r="B2" s="57"/>
      <c r="C2" s="220" t="str">
        <f>'Page 1'!C2</f>
        <v>  Kentucky 20 McCracken</v>
      </c>
      <c r="D2" s="13"/>
      <c r="E2" s="13"/>
      <c r="F2" s="13"/>
      <c r="G2" s="13"/>
      <c r="H2" s="32"/>
    </row>
    <row r="3" spans="1:8" ht="12.75">
      <c r="A3" s="58"/>
      <c r="B3" s="45"/>
      <c r="C3" s="77" t="s">
        <v>367</v>
      </c>
      <c r="D3" s="13"/>
      <c r="E3" s="625">
        <f>'Page 1'!C6</f>
        <v>40178</v>
      </c>
      <c r="F3" s="13"/>
      <c r="G3" s="13"/>
      <c r="H3" s="36"/>
    </row>
    <row r="4" spans="1:8" ht="15.75" customHeight="1">
      <c r="A4" s="78" t="s">
        <v>240</v>
      </c>
      <c r="B4" s="43"/>
      <c r="C4" s="43"/>
      <c r="D4" s="43"/>
      <c r="E4" s="43"/>
      <c r="F4" s="43"/>
      <c r="G4" s="43"/>
      <c r="H4" s="67"/>
    </row>
    <row r="5" spans="1:8" ht="3" customHeight="1">
      <c r="A5" s="626"/>
      <c r="B5" s="168"/>
      <c r="C5" s="168"/>
      <c r="D5" s="168"/>
      <c r="E5" s="168"/>
      <c r="F5" s="168"/>
      <c r="G5" s="168"/>
      <c r="H5" s="627"/>
    </row>
    <row r="6" spans="1:8" ht="31.5" customHeight="1">
      <c r="A6" s="196" t="s">
        <v>241</v>
      </c>
      <c r="B6" s="194" t="s">
        <v>242</v>
      </c>
      <c r="C6" s="197" t="s">
        <v>243</v>
      </c>
      <c r="D6" s="197" t="s">
        <v>70</v>
      </c>
      <c r="E6" s="197" t="s">
        <v>71</v>
      </c>
      <c r="F6" s="197" t="s">
        <v>72</v>
      </c>
      <c r="G6" s="197" t="s">
        <v>73</v>
      </c>
      <c r="H6" s="628" t="s">
        <v>74</v>
      </c>
    </row>
    <row r="7" spans="1:8" ht="13.5" customHeight="1">
      <c r="A7" s="202"/>
      <c r="B7" s="203"/>
      <c r="C7" s="193" t="s">
        <v>120</v>
      </c>
      <c r="D7" s="193" t="s">
        <v>121</v>
      </c>
      <c r="E7" s="193" t="s">
        <v>122</v>
      </c>
      <c r="F7" s="193" t="s">
        <v>123</v>
      </c>
      <c r="G7" s="193" t="s">
        <v>175</v>
      </c>
      <c r="H7" s="629" t="s">
        <v>176</v>
      </c>
    </row>
    <row r="8" spans="1:8" ht="13.5" customHeight="1">
      <c r="A8" s="174" t="s">
        <v>245</v>
      </c>
      <c r="B8" s="186" t="s">
        <v>246</v>
      </c>
      <c r="C8" s="233">
        <v>26098</v>
      </c>
      <c r="D8" s="233">
        <v>26020</v>
      </c>
      <c r="E8" s="233">
        <v>26111</v>
      </c>
      <c r="F8" s="233">
        <v>26121</v>
      </c>
      <c r="G8" s="233">
        <v>26010</v>
      </c>
      <c r="H8" s="630">
        <v>26008</v>
      </c>
    </row>
    <row r="9" spans="1:8" ht="13.5" customHeight="1">
      <c r="A9" s="174" t="s">
        <v>247</v>
      </c>
      <c r="B9" s="183" t="s">
        <v>248</v>
      </c>
      <c r="C9" s="631">
        <v>39326727</v>
      </c>
      <c r="D9" s="631">
        <v>26722640</v>
      </c>
      <c r="E9" s="631">
        <v>30892409</v>
      </c>
      <c r="F9" s="631">
        <v>22000179</v>
      </c>
      <c r="G9" s="631">
        <v>28358696</v>
      </c>
      <c r="H9" s="632">
        <v>41427304</v>
      </c>
    </row>
    <row r="10" spans="1:8" ht="13.5" customHeight="1" thickBot="1">
      <c r="A10" s="187"/>
      <c r="B10" s="188" t="s">
        <v>249</v>
      </c>
      <c r="C10" s="633">
        <v>2679499</v>
      </c>
      <c r="D10" s="633">
        <v>1908489</v>
      </c>
      <c r="E10" s="633">
        <v>2218941</v>
      </c>
      <c r="F10" s="633">
        <v>1610217</v>
      </c>
      <c r="G10" s="633">
        <v>2089396</v>
      </c>
      <c r="H10" s="634">
        <v>2877639</v>
      </c>
    </row>
    <row r="11" spans="1:8" ht="13.5" customHeight="1" thickTop="1">
      <c r="A11" s="140" t="s">
        <v>250</v>
      </c>
      <c r="B11" s="186" t="s">
        <v>246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  <c r="H11" s="630">
        <v>0</v>
      </c>
    </row>
    <row r="12" spans="1:8" ht="13.5" customHeight="1">
      <c r="A12" s="174" t="s">
        <v>251</v>
      </c>
      <c r="B12" s="183" t="s">
        <v>248</v>
      </c>
      <c r="C12" s="631">
        <v>0</v>
      </c>
      <c r="D12" s="631">
        <v>0</v>
      </c>
      <c r="E12" s="631">
        <v>0</v>
      </c>
      <c r="F12" s="631">
        <v>0</v>
      </c>
      <c r="G12" s="631">
        <v>0</v>
      </c>
      <c r="H12" s="632">
        <v>0</v>
      </c>
    </row>
    <row r="13" spans="1:8" ht="13.5" customHeight="1" thickBot="1">
      <c r="A13" s="187"/>
      <c r="B13" s="188" t="s">
        <v>249</v>
      </c>
      <c r="C13" s="633">
        <v>0</v>
      </c>
      <c r="D13" s="633">
        <v>0</v>
      </c>
      <c r="E13" s="633">
        <v>0</v>
      </c>
      <c r="F13" s="633">
        <v>0</v>
      </c>
      <c r="G13" s="633">
        <v>0</v>
      </c>
      <c r="H13" s="634">
        <v>0</v>
      </c>
    </row>
    <row r="14" spans="1:8" ht="13.5" customHeight="1" thickTop="1">
      <c r="A14" s="140" t="s">
        <v>252</v>
      </c>
      <c r="B14" s="186" t="s">
        <v>246</v>
      </c>
      <c r="C14" s="233">
        <v>9</v>
      </c>
      <c r="D14" s="233">
        <v>7</v>
      </c>
      <c r="E14" s="233">
        <v>7</v>
      </c>
      <c r="F14" s="233">
        <v>7</v>
      </c>
      <c r="G14" s="233">
        <v>9</v>
      </c>
      <c r="H14" s="630">
        <v>9</v>
      </c>
    </row>
    <row r="15" spans="1:8" ht="13.5" customHeight="1">
      <c r="A15" s="140"/>
      <c r="B15" s="183" t="s">
        <v>248</v>
      </c>
      <c r="C15" s="631">
        <v>23384</v>
      </c>
      <c r="D15" s="631">
        <v>6173</v>
      </c>
      <c r="E15" s="631">
        <v>-5132</v>
      </c>
      <c r="F15" s="631">
        <v>90</v>
      </c>
      <c r="G15" s="631">
        <v>909</v>
      </c>
      <c r="H15" s="632">
        <v>22748</v>
      </c>
    </row>
    <row r="16" spans="1:8" ht="13.5" customHeight="1" thickBot="1">
      <c r="A16" s="187"/>
      <c r="B16" s="188" t="s">
        <v>249</v>
      </c>
      <c r="C16" s="633">
        <v>2241</v>
      </c>
      <c r="D16" s="633">
        <v>599</v>
      </c>
      <c r="E16" s="633">
        <v>-180</v>
      </c>
      <c r="F16" s="633">
        <v>130</v>
      </c>
      <c r="G16" s="633">
        <v>554</v>
      </c>
      <c r="H16" s="634">
        <v>1465</v>
      </c>
    </row>
    <row r="17" spans="1:8" ht="13.5" customHeight="1" thickTop="1">
      <c r="A17" s="174" t="s">
        <v>253</v>
      </c>
      <c r="B17" s="186" t="s">
        <v>246</v>
      </c>
      <c r="C17" s="233">
        <v>3058</v>
      </c>
      <c r="D17" s="233">
        <v>3013</v>
      </c>
      <c r="E17" s="233">
        <v>3051</v>
      </c>
      <c r="F17" s="233">
        <v>3041</v>
      </c>
      <c r="G17" s="233">
        <v>3011</v>
      </c>
      <c r="H17" s="630">
        <v>3034</v>
      </c>
    </row>
    <row r="18" spans="1:8" ht="13.5" customHeight="1">
      <c r="A18" s="174" t="s">
        <v>254</v>
      </c>
      <c r="B18" s="183" t="s">
        <v>248</v>
      </c>
      <c r="C18" s="631">
        <v>15713052</v>
      </c>
      <c r="D18" s="631">
        <v>12268968</v>
      </c>
      <c r="E18" s="631">
        <v>13288539</v>
      </c>
      <c r="F18" s="631">
        <v>13438885</v>
      </c>
      <c r="G18" s="631">
        <v>13151452</v>
      </c>
      <c r="H18" s="632">
        <v>17066952</v>
      </c>
    </row>
    <row r="19" spans="1:8" ht="13.5" customHeight="1" thickBot="1">
      <c r="A19" s="187"/>
      <c r="B19" s="188" t="s">
        <v>249</v>
      </c>
      <c r="C19" s="633">
        <v>884223</v>
      </c>
      <c r="D19" s="633">
        <v>818165</v>
      </c>
      <c r="E19" s="633">
        <v>831222</v>
      </c>
      <c r="F19" s="633">
        <v>816379</v>
      </c>
      <c r="G19" s="633">
        <v>846926</v>
      </c>
      <c r="H19" s="634">
        <v>989069</v>
      </c>
    </row>
    <row r="20" spans="1:8" ht="13.5" customHeight="1" thickTop="1">
      <c r="A20" s="174" t="s">
        <v>255</v>
      </c>
      <c r="B20" s="186" t="s">
        <v>246</v>
      </c>
      <c r="C20" s="233">
        <v>8</v>
      </c>
      <c r="D20" s="233">
        <v>8</v>
      </c>
      <c r="E20" s="233">
        <v>8</v>
      </c>
      <c r="F20" s="233">
        <v>8</v>
      </c>
      <c r="G20" s="233">
        <v>8</v>
      </c>
      <c r="H20" s="630">
        <v>7</v>
      </c>
    </row>
    <row r="21" spans="1:8" ht="13.5" customHeight="1">
      <c r="A21" s="174" t="s">
        <v>256</v>
      </c>
      <c r="B21" s="183" t="s">
        <v>248</v>
      </c>
      <c r="C21" s="631">
        <v>5090354</v>
      </c>
      <c r="D21" s="631">
        <v>4691896</v>
      </c>
      <c r="E21" s="631">
        <v>4597257</v>
      </c>
      <c r="F21" s="631">
        <v>5483390</v>
      </c>
      <c r="G21" s="631">
        <v>5102216</v>
      </c>
      <c r="H21" s="632">
        <v>5129183</v>
      </c>
    </row>
    <row r="22" spans="1:8" ht="13.5" customHeight="1" thickBot="1">
      <c r="A22" s="187"/>
      <c r="B22" s="188" t="s">
        <v>249</v>
      </c>
      <c r="C22" s="633">
        <v>274676</v>
      </c>
      <c r="D22" s="633">
        <f>301126-1</f>
        <v>301125</v>
      </c>
      <c r="E22" s="633">
        <v>262740</v>
      </c>
      <c r="F22" s="633">
        <v>277240</v>
      </c>
      <c r="G22" s="633">
        <v>269477</v>
      </c>
      <c r="H22" s="634">
        <v>235049</v>
      </c>
    </row>
    <row r="23" spans="1:8" ht="13.5" customHeight="1" thickTop="1">
      <c r="A23" s="174" t="s">
        <v>257</v>
      </c>
      <c r="B23" s="186" t="s">
        <v>246</v>
      </c>
      <c r="C23" s="233">
        <v>3</v>
      </c>
      <c r="D23" s="233">
        <v>3</v>
      </c>
      <c r="E23" s="233">
        <v>3</v>
      </c>
      <c r="F23" s="233">
        <v>3</v>
      </c>
      <c r="G23" s="233">
        <v>3</v>
      </c>
      <c r="H23" s="630">
        <v>3</v>
      </c>
    </row>
    <row r="24" spans="1:8" ht="13.5" customHeight="1">
      <c r="A24" s="174" t="s">
        <v>258</v>
      </c>
      <c r="B24" s="183" t="s">
        <v>248</v>
      </c>
      <c r="C24" s="631">
        <v>45183</v>
      </c>
      <c r="D24" s="631">
        <v>47693</v>
      </c>
      <c r="E24" s="631">
        <v>61665</v>
      </c>
      <c r="F24" s="631">
        <v>46733</v>
      </c>
      <c r="G24" s="631">
        <v>65328</v>
      </c>
      <c r="H24" s="632">
        <v>56206</v>
      </c>
    </row>
    <row r="25" spans="1:8" ht="13.5" customHeight="1" thickBot="1">
      <c r="A25" s="187"/>
      <c r="B25" s="188" t="s">
        <v>249</v>
      </c>
      <c r="C25" s="633">
        <v>5757</v>
      </c>
      <c r="D25" s="633">
        <v>6166</v>
      </c>
      <c r="E25" s="633">
        <v>7878</v>
      </c>
      <c r="F25" s="633">
        <v>5932</v>
      </c>
      <c r="G25" s="633">
        <v>8499</v>
      </c>
      <c r="H25" s="634">
        <v>7254</v>
      </c>
    </row>
    <row r="26" spans="1:8" ht="13.5" customHeight="1" thickTop="1">
      <c r="A26" s="140" t="s">
        <v>259</v>
      </c>
      <c r="B26" s="186" t="s">
        <v>246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630">
        <v>0</v>
      </c>
    </row>
    <row r="27" spans="1:8" ht="13.5" customHeight="1">
      <c r="A27" s="140" t="s">
        <v>260</v>
      </c>
      <c r="B27" s="183" t="s">
        <v>248</v>
      </c>
      <c r="C27" s="631">
        <v>0</v>
      </c>
      <c r="D27" s="631">
        <v>0</v>
      </c>
      <c r="E27" s="631">
        <v>0</v>
      </c>
      <c r="F27" s="631">
        <v>0</v>
      </c>
      <c r="G27" s="631">
        <v>0</v>
      </c>
      <c r="H27" s="632">
        <v>0</v>
      </c>
    </row>
    <row r="28" spans="1:8" ht="13.5" customHeight="1" thickBot="1">
      <c r="A28" s="187"/>
      <c r="B28" s="188" t="s">
        <v>249</v>
      </c>
      <c r="C28" s="633">
        <v>0</v>
      </c>
      <c r="D28" s="633">
        <v>0</v>
      </c>
      <c r="E28" s="633">
        <v>0</v>
      </c>
      <c r="F28" s="633">
        <v>0</v>
      </c>
      <c r="G28" s="633">
        <v>0</v>
      </c>
      <c r="H28" s="634">
        <v>0</v>
      </c>
    </row>
    <row r="29" spans="1:8" ht="13.5" customHeight="1" thickTop="1">
      <c r="A29" s="140" t="s">
        <v>261</v>
      </c>
      <c r="B29" s="186" t="s">
        <v>246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  <c r="H29" s="630">
        <v>0</v>
      </c>
    </row>
    <row r="30" spans="1:8" ht="13.5" customHeight="1">
      <c r="A30" s="140" t="s">
        <v>262</v>
      </c>
      <c r="B30" s="183" t="s">
        <v>248</v>
      </c>
      <c r="C30" s="631">
        <v>0</v>
      </c>
      <c r="D30" s="631">
        <v>0</v>
      </c>
      <c r="E30" s="631">
        <v>0</v>
      </c>
      <c r="F30" s="631">
        <v>0</v>
      </c>
      <c r="G30" s="631">
        <v>0</v>
      </c>
      <c r="H30" s="632">
        <v>0</v>
      </c>
    </row>
    <row r="31" spans="1:8" ht="13.5" customHeight="1" thickBot="1">
      <c r="A31" s="187"/>
      <c r="B31" s="188" t="s">
        <v>249</v>
      </c>
      <c r="C31" s="633">
        <v>0</v>
      </c>
      <c r="D31" s="633">
        <v>0</v>
      </c>
      <c r="E31" s="633">
        <v>0</v>
      </c>
      <c r="F31" s="633">
        <v>0</v>
      </c>
      <c r="G31" s="633">
        <v>0</v>
      </c>
      <c r="H31" s="634">
        <v>0</v>
      </c>
    </row>
    <row r="32" spans="1:8" ht="13.5" customHeight="1" thickTop="1">
      <c r="A32" s="140" t="s">
        <v>263</v>
      </c>
      <c r="B32" s="186" t="s">
        <v>246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630">
        <v>0</v>
      </c>
    </row>
    <row r="33" spans="1:8" ht="13.5" customHeight="1">
      <c r="A33" s="140"/>
      <c r="B33" s="183" t="s">
        <v>248</v>
      </c>
      <c r="C33" s="631">
        <v>0</v>
      </c>
      <c r="D33" s="631">
        <v>0</v>
      </c>
      <c r="E33" s="631">
        <v>0</v>
      </c>
      <c r="F33" s="631">
        <v>0</v>
      </c>
      <c r="G33" s="631">
        <v>0</v>
      </c>
      <c r="H33" s="632">
        <v>0</v>
      </c>
    </row>
    <row r="34" spans="1:8" ht="13.5" customHeight="1" thickBot="1">
      <c r="A34" s="187"/>
      <c r="B34" s="188" t="s">
        <v>249</v>
      </c>
      <c r="C34" s="633">
        <v>0</v>
      </c>
      <c r="D34" s="633">
        <v>0</v>
      </c>
      <c r="E34" s="633">
        <v>0</v>
      </c>
      <c r="F34" s="633">
        <v>0</v>
      </c>
      <c r="G34" s="633">
        <v>0</v>
      </c>
      <c r="H34" s="634">
        <v>0</v>
      </c>
    </row>
    <row r="35" spans="1:8" ht="13.5" customHeight="1" thickTop="1">
      <c r="A35" s="147" t="s">
        <v>264</v>
      </c>
      <c r="B35" s="184"/>
      <c r="C35" s="635">
        <f>C8+C11+C14+C17+C20+C23+C26+C29+C32</f>
        <v>29176</v>
      </c>
      <c r="D35" s="635">
        <f aca="true" t="shared" si="0" ref="D35:H36">D8+D11+D14+D17+D20+D23+D26+D29+D32</f>
        <v>29051</v>
      </c>
      <c r="E35" s="635">
        <f t="shared" si="0"/>
        <v>29180</v>
      </c>
      <c r="F35" s="635">
        <f t="shared" si="0"/>
        <v>29180</v>
      </c>
      <c r="G35" s="635">
        <f t="shared" si="0"/>
        <v>29041</v>
      </c>
      <c r="H35" s="636">
        <f t="shared" si="0"/>
        <v>29061</v>
      </c>
    </row>
    <row r="36" spans="1:8" ht="13.5" customHeight="1">
      <c r="A36" s="147" t="s">
        <v>265</v>
      </c>
      <c r="B36" s="189"/>
      <c r="C36" s="635">
        <f>C9+C12+C15+C18+C21+C24+C27+C30+C33</f>
        <v>60198700</v>
      </c>
      <c r="D36" s="635">
        <f t="shared" si="0"/>
        <v>43737370</v>
      </c>
      <c r="E36" s="635">
        <f t="shared" si="0"/>
        <v>48834738</v>
      </c>
      <c r="F36" s="635">
        <f t="shared" si="0"/>
        <v>40969277</v>
      </c>
      <c r="G36" s="635">
        <f t="shared" si="0"/>
        <v>46678601</v>
      </c>
      <c r="H36" s="636">
        <f t="shared" si="0"/>
        <v>63702393</v>
      </c>
    </row>
    <row r="37" spans="1:8" ht="13.5" customHeight="1">
      <c r="A37" s="190" t="s">
        <v>266</v>
      </c>
      <c r="B37" s="191"/>
      <c r="C37" s="637"/>
      <c r="D37" s="637"/>
      <c r="E37" s="637"/>
      <c r="F37" s="637"/>
      <c r="G37" s="637"/>
      <c r="H37" s="638"/>
    </row>
    <row r="38" spans="1:8" ht="13.5" customHeight="1">
      <c r="A38" s="147" t="s">
        <v>75</v>
      </c>
      <c r="B38" s="189"/>
      <c r="C38" s="639">
        <f aca="true" t="shared" si="1" ref="C38:H38">ROUND((C10+C13+C16+C19+C22+C25+C28+C31+C34),0)</f>
        <v>3846396</v>
      </c>
      <c r="D38" s="639">
        <f t="shared" si="1"/>
        <v>3034544</v>
      </c>
      <c r="E38" s="639">
        <f t="shared" si="1"/>
        <v>3320601</v>
      </c>
      <c r="F38" s="639">
        <f t="shared" si="1"/>
        <v>2709898</v>
      </c>
      <c r="G38" s="639">
        <f t="shared" si="1"/>
        <v>3214852</v>
      </c>
      <c r="H38" s="640">
        <f t="shared" si="1"/>
        <v>4110476</v>
      </c>
    </row>
    <row r="39" spans="1:8" ht="13.5" customHeight="1">
      <c r="A39" s="127" t="s">
        <v>267</v>
      </c>
      <c r="B39" s="189"/>
      <c r="C39" s="641">
        <v>51569</v>
      </c>
      <c r="D39" s="641">
        <v>33443</v>
      </c>
      <c r="E39" s="641">
        <v>123437</v>
      </c>
      <c r="F39" s="641">
        <v>69607</v>
      </c>
      <c r="G39" s="641">
        <v>123310</v>
      </c>
      <c r="H39" s="642">
        <v>88094</v>
      </c>
    </row>
    <row r="40" spans="1:8" ht="13.5" customHeight="1">
      <c r="A40" s="127" t="s">
        <v>268</v>
      </c>
      <c r="B40" s="189"/>
      <c r="C40" s="643">
        <v>14997</v>
      </c>
      <c r="D40" s="643">
        <v>14997</v>
      </c>
      <c r="E40" s="643">
        <v>14997</v>
      </c>
      <c r="F40" s="643">
        <v>14997</v>
      </c>
      <c r="G40" s="643">
        <v>14997</v>
      </c>
      <c r="H40" s="644">
        <v>14997</v>
      </c>
    </row>
    <row r="41" spans="1:8" ht="13.5" customHeight="1">
      <c r="A41" s="147" t="s">
        <v>269</v>
      </c>
      <c r="B41" s="189"/>
      <c r="C41" s="643">
        <v>63482708</v>
      </c>
      <c r="D41" s="643">
        <v>46917072</v>
      </c>
      <c r="E41" s="643">
        <v>49780440</v>
      </c>
      <c r="F41" s="643">
        <v>44758060</v>
      </c>
      <c r="G41" s="643">
        <v>48068110</v>
      </c>
      <c r="H41" s="644">
        <v>65068943</v>
      </c>
    </row>
    <row r="42" spans="1:8" ht="13.5" customHeight="1">
      <c r="A42" s="147" t="s">
        <v>270</v>
      </c>
      <c r="B42" s="189"/>
      <c r="C42" s="643"/>
      <c r="D42" s="643"/>
      <c r="E42" s="643"/>
      <c r="F42" s="643"/>
      <c r="G42" s="643"/>
      <c r="H42" s="644"/>
    </row>
    <row r="43" spans="1:8" ht="13.5" customHeight="1">
      <c r="A43" s="147" t="s">
        <v>271</v>
      </c>
      <c r="B43" s="189"/>
      <c r="C43" s="641">
        <v>2422841</v>
      </c>
      <c r="D43" s="641">
        <v>1852753</v>
      </c>
      <c r="E43" s="641">
        <v>1902778</v>
      </c>
      <c r="F43" s="641">
        <v>1628177</v>
      </c>
      <c r="G43" s="641">
        <v>1839222</v>
      </c>
      <c r="H43" s="642">
        <v>2453918</v>
      </c>
    </row>
    <row r="44" spans="1:8" ht="13.5" customHeight="1">
      <c r="A44" s="147" t="s">
        <v>272</v>
      </c>
      <c r="B44" s="189"/>
      <c r="C44" s="641"/>
      <c r="D44" s="641"/>
      <c r="E44" s="641"/>
      <c r="F44" s="641"/>
      <c r="G44" s="641"/>
      <c r="H44" s="642"/>
    </row>
    <row r="45" spans="1:8" ht="13.5" customHeight="1">
      <c r="A45" s="174" t="s">
        <v>273</v>
      </c>
      <c r="B45" s="192"/>
      <c r="C45" s="643"/>
      <c r="D45" s="643"/>
      <c r="E45" s="643"/>
      <c r="F45" s="643"/>
      <c r="G45" s="643"/>
      <c r="H45" s="644"/>
    </row>
    <row r="46" spans="1:8" ht="13.5" customHeight="1" thickBot="1">
      <c r="A46" s="210" t="s">
        <v>274</v>
      </c>
      <c r="B46" s="211" t="s">
        <v>364</v>
      </c>
      <c r="C46" s="645">
        <v>152948</v>
      </c>
      <c r="D46" s="645">
        <v>120395</v>
      </c>
      <c r="E46" s="645">
        <v>119866</v>
      </c>
      <c r="F46" s="645">
        <v>97166</v>
      </c>
      <c r="G46" s="645">
        <v>116623</v>
      </c>
      <c r="H46" s="646">
        <v>152669</v>
      </c>
    </row>
    <row r="47" spans="1:8" ht="12.75">
      <c r="A47" s="37"/>
      <c r="B47" s="37"/>
      <c r="C47" s="37"/>
      <c r="D47" s="37"/>
      <c r="E47" s="37"/>
      <c r="F47" s="37"/>
      <c r="G47" s="37"/>
      <c r="H47" s="37" t="s">
        <v>94</v>
      </c>
    </row>
    <row r="84" spans="1:8" ht="12.75">
      <c r="A84" s="41"/>
      <c r="B84" s="41"/>
      <c r="C84" s="41"/>
      <c r="D84" s="41"/>
      <c r="E84" s="41"/>
      <c r="F84" s="41"/>
      <c r="G84" s="41"/>
      <c r="H84" s="41"/>
    </row>
    <row r="85" spans="1:8" ht="12.75">
      <c r="A85" s="41"/>
      <c r="B85" s="41"/>
      <c r="C85" s="41"/>
      <c r="D85" s="41"/>
      <c r="E85" s="41"/>
      <c r="F85" s="41"/>
      <c r="G85" s="41"/>
      <c r="H85" s="41"/>
    </row>
    <row r="86" spans="1:8" ht="12.75">
      <c r="A86" s="41"/>
      <c r="B86" s="41"/>
      <c r="C86" s="41"/>
      <c r="D86" s="41"/>
      <c r="E86" s="41"/>
      <c r="F86" s="41"/>
      <c r="G86" s="41"/>
      <c r="H86" s="41"/>
    </row>
    <row r="87" spans="1:8" ht="12.75">
      <c r="A87" s="41"/>
      <c r="B87" s="41"/>
      <c r="C87" s="41"/>
      <c r="D87" s="41"/>
      <c r="E87" s="41"/>
      <c r="F87" s="41"/>
      <c r="G87" s="41"/>
      <c r="H87" s="41"/>
    </row>
    <row r="88" spans="1:8" ht="12.75">
      <c r="A88" s="41"/>
      <c r="B88" s="41"/>
      <c r="C88" s="41"/>
      <c r="D88" s="41"/>
      <c r="E88" s="41"/>
      <c r="F88" s="41"/>
      <c r="G88" s="41"/>
      <c r="H88" s="41"/>
    </row>
    <row r="89" spans="1:8" ht="12.75">
      <c r="A89" s="41"/>
      <c r="B89" s="41"/>
      <c r="C89" s="41"/>
      <c r="D89" s="41"/>
      <c r="E89" s="41"/>
      <c r="F89" s="41"/>
      <c r="G89" s="41"/>
      <c r="H89" s="41"/>
    </row>
    <row r="90" spans="1:8" ht="12.75">
      <c r="A90" s="41"/>
      <c r="B90" s="41"/>
      <c r="C90" s="41"/>
      <c r="D90" s="41"/>
      <c r="E90" s="41"/>
      <c r="F90" s="41"/>
      <c r="G90" s="41"/>
      <c r="H90" s="41"/>
    </row>
    <row r="91" spans="1:8" ht="12.75">
      <c r="A91" s="41"/>
      <c r="B91" s="41"/>
      <c r="C91" s="41"/>
      <c r="D91" s="41"/>
      <c r="E91" s="41"/>
      <c r="F91" s="41"/>
      <c r="G91" s="41"/>
      <c r="H91" s="41"/>
    </row>
    <row r="92" spans="1:8" ht="12.75">
      <c r="A92" s="41"/>
      <c r="B92" s="41"/>
      <c r="C92" s="41"/>
      <c r="D92" s="41"/>
      <c r="E92" s="41"/>
      <c r="F92" s="41"/>
      <c r="G92" s="41"/>
      <c r="H92" s="41"/>
    </row>
    <row r="93" spans="1:8" ht="12.75">
      <c r="A93" s="41"/>
      <c r="B93" s="41"/>
      <c r="C93" s="41"/>
      <c r="D93" s="41"/>
      <c r="E93" s="41"/>
      <c r="F93" s="41"/>
      <c r="G93" s="41"/>
      <c r="H93" s="41"/>
    </row>
    <row r="94" spans="1:8" ht="12.75">
      <c r="A94" s="41"/>
      <c r="B94" s="41"/>
      <c r="C94" s="41"/>
      <c r="D94" s="41"/>
      <c r="E94" s="41"/>
      <c r="F94" s="41"/>
      <c r="G94" s="41"/>
      <c r="H94" s="41"/>
    </row>
    <row r="95" spans="1:8" ht="12.75">
      <c r="A95" s="41"/>
      <c r="B95" s="41"/>
      <c r="C95" s="41"/>
      <c r="D95" s="41"/>
      <c r="E95" s="41"/>
      <c r="F95" s="41"/>
      <c r="G95" s="41"/>
      <c r="H95" s="41"/>
    </row>
    <row r="96" spans="1:8" ht="12.75">
      <c r="A96" s="41"/>
      <c r="B96" s="41"/>
      <c r="C96" s="41"/>
      <c r="D96" s="41"/>
      <c r="E96" s="41"/>
      <c r="F96" s="41"/>
      <c r="G96" s="41"/>
      <c r="H96" s="41"/>
    </row>
    <row r="97" spans="1:8" ht="12.75">
      <c r="A97" s="41"/>
      <c r="B97" s="41"/>
      <c r="C97" s="41"/>
      <c r="D97" s="41"/>
      <c r="E97" s="41"/>
      <c r="F97" s="41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  <row r="99" spans="1:8" ht="12.75">
      <c r="A99" s="41"/>
      <c r="B99" s="41"/>
      <c r="C99" s="41"/>
      <c r="D99" s="41"/>
      <c r="E99" s="41"/>
      <c r="F99" s="41"/>
      <c r="G99" s="41"/>
      <c r="H99" s="41"/>
    </row>
    <row r="100" spans="1:8" ht="12.75">
      <c r="A100" s="41"/>
      <c r="B100" s="41"/>
      <c r="C100" s="41"/>
      <c r="D100" s="41"/>
      <c r="E100" s="41"/>
      <c r="F100" s="41"/>
      <c r="G100" s="41"/>
      <c r="H100" s="41"/>
    </row>
    <row r="101" spans="1:8" ht="12.75">
      <c r="A101" s="41"/>
      <c r="B101" s="41"/>
      <c r="C101" s="41"/>
      <c r="D101" s="41"/>
      <c r="E101" s="41"/>
      <c r="F101" s="41"/>
      <c r="G101" s="41"/>
      <c r="H101" s="41"/>
    </row>
    <row r="102" spans="1:8" ht="12.75">
      <c r="A102" s="41"/>
      <c r="B102" s="41"/>
      <c r="C102" s="41"/>
      <c r="D102" s="41"/>
      <c r="E102" s="41"/>
      <c r="F102" s="41"/>
      <c r="G102" s="41"/>
      <c r="H102" s="41"/>
    </row>
    <row r="103" spans="1:8" ht="12.75">
      <c r="A103" s="41"/>
      <c r="B103" s="41"/>
      <c r="C103" s="41"/>
      <c r="D103" s="41"/>
      <c r="E103" s="41"/>
      <c r="F103" s="41"/>
      <c r="G103" s="41"/>
      <c r="H103" s="41"/>
    </row>
    <row r="104" spans="1:8" ht="12.75">
      <c r="A104" s="41"/>
      <c r="B104" s="41"/>
      <c r="C104" s="41"/>
      <c r="D104" s="41"/>
      <c r="E104" s="41"/>
      <c r="F104" s="41"/>
      <c r="G104" s="41"/>
      <c r="H104" s="41"/>
    </row>
    <row r="105" spans="1:8" ht="12.75">
      <c r="A105" s="41"/>
      <c r="B105" s="41"/>
      <c r="C105" s="41"/>
      <c r="D105" s="41"/>
      <c r="E105" s="41"/>
      <c r="F105" s="41"/>
      <c r="G105" s="41"/>
      <c r="H105" s="41"/>
    </row>
    <row r="106" spans="1:8" ht="12.75">
      <c r="A106" s="41"/>
      <c r="B106" s="41"/>
      <c r="C106" s="41"/>
      <c r="D106" s="41"/>
      <c r="E106" s="41"/>
      <c r="F106" s="41"/>
      <c r="G106" s="41"/>
      <c r="H106" s="41"/>
    </row>
    <row r="107" spans="1:8" ht="12.75">
      <c r="A107" s="41"/>
      <c r="B107" s="41"/>
      <c r="C107" s="41"/>
      <c r="D107" s="41"/>
      <c r="E107" s="41"/>
      <c r="F107" s="41"/>
      <c r="G107" s="41"/>
      <c r="H107" s="41"/>
    </row>
    <row r="108" spans="1:8" ht="12.75">
      <c r="A108" s="41"/>
      <c r="B108" s="41"/>
      <c r="C108" s="41"/>
      <c r="D108" s="41"/>
      <c r="E108" s="41"/>
      <c r="F108" s="41"/>
      <c r="G108" s="41"/>
      <c r="H108" s="41"/>
    </row>
    <row r="109" spans="1:8" ht="12.75">
      <c r="A109" s="41"/>
      <c r="B109" s="41"/>
      <c r="C109" s="41"/>
      <c r="D109" s="41"/>
      <c r="E109" s="41"/>
      <c r="F109" s="41"/>
      <c r="G109" s="41"/>
      <c r="H109" s="41"/>
    </row>
    <row r="110" spans="1:8" ht="12.75">
      <c r="A110" s="41"/>
      <c r="B110" s="41"/>
      <c r="C110" s="41"/>
      <c r="D110" s="41"/>
      <c r="E110" s="41"/>
      <c r="F110" s="41"/>
      <c r="G110" s="41"/>
      <c r="H110" s="41"/>
    </row>
    <row r="111" spans="1:8" ht="12.75">
      <c r="A111" s="41"/>
      <c r="B111" s="41"/>
      <c r="C111" s="41"/>
      <c r="D111" s="41"/>
      <c r="E111" s="41"/>
      <c r="F111" s="41"/>
      <c r="G111" s="41"/>
      <c r="H111" s="41"/>
    </row>
    <row r="112" spans="1:8" ht="12.75">
      <c r="A112" s="41"/>
      <c r="B112" s="41"/>
      <c r="C112" s="41"/>
      <c r="D112" s="41"/>
      <c r="E112" s="41"/>
      <c r="F112" s="41"/>
      <c r="G112" s="41"/>
      <c r="H112" s="41"/>
    </row>
    <row r="113" spans="1:8" ht="12.75">
      <c r="A113" s="41"/>
      <c r="B113" s="41"/>
      <c r="C113" s="41"/>
      <c r="D113" s="41"/>
      <c r="E113" s="41"/>
      <c r="F113" s="41"/>
      <c r="G113" s="41"/>
      <c r="H113" s="41"/>
    </row>
    <row r="114" spans="1:8" ht="12.75">
      <c r="A114" s="41"/>
      <c r="B114" s="41"/>
      <c r="C114" s="41"/>
      <c r="D114" s="41"/>
      <c r="E114" s="41"/>
      <c r="F114" s="41"/>
      <c r="G114" s="41"/>
      <c r="H114" s="41"/>
    </row>
    <row r="115" spans="1:8" ht="12.75">
      <c r="A115" s="41"/>
      <c r="B115" s="41"/>
      <c r="C115" s="41"/>
      <c r="D115" s="41"/>
      <c r="E115" s="41"/>
      <c r="F115" s="41"/>
      <c r="G115" s="41"/>
      <c r="H115" s="41"/>
    </row>
    <row r="116" spans="1:8" ht="12.75">
      <c r="A116" s="41"/>
      <c r="B116" s="41"/>
      <c r="C116" s="41"/>
      <c r="D116" s="41"/>
      <c r="E116" s="41"/>
      <c r="F116" s="41"/>
      <c r="G116" s="41"/>
      <c r="H116" s="41"/>
    </row>
    <row r="117" spans="1:8" ht="12.75">
      <c r="A117" s="41"/>
      <c r="B117" s="41"/>
      <c r="C117" s="41"/>
      <c r="D117" s="41"/>
      <c r="E117" s="41"/>
      <c r="F117" s="41"/>
      <c r="G117" s="41"/>
      <c r="H117" s="41"/>
    </row>
    <row r="118" spans="1:8" ht="12.75">
      <c r="A118" s="41"/>
      <c r="B118" s="41"/>
      <c r="C118" s="41"/>
      <c r="D118" s="41"/>
      <c r="E118" s="41"/>
      <c r="F118" s="41"/>
      <c r="G118" s="41"/>
      <c r="H118" s="41"/>
    </row>
    <row r="119" spans="1:8" ht="12.75">
      <c r="A119" s="41"/>
      <c r="B119" s="41"/>
      <c r="C119" s="41"/>
      <c r="D119" s="41"/>
      <c r="E119" s="41"/>
      <c r="F119" s="41"/>
      <c r="G119" s="41"/>
      <c r="H119" s="41"/>
    </row>
    <row r="120" spans="1:8" ht="12.75">
      <c r="A120" s="41"/>
      <c r="B120" s="41"/>
      <c r="C120" s="41"/>
      <c r="D120" s="41"/>
      <c r="E120" s="41"/>
      <c r="F120" s="41"/>
      <c r="G120" s="41"/>
      <c r="H120" s="41"/>
    </row>
    <row r="121" spans="1:8" ht="12.75">
      <c r="A121" s="41"/>
      <c r="B121" s="41"/>
      <c r="C121" s="41"/>
      <c r="D121" s="41"/>
      <c r="E121" s="41"/>
      <c r="F121" s="41"/>
      <c r="G121" s="41"/>
      <c r="H121" s="41"/>
    </row>
    <row r="122" spans="1:8" ht="12.75">
      <c r="A122" s="41"/>
      <c r="B122" s="41"/>
      <c r="C122" s="41"/>
      <c r="D122" s="41"/>
      <c r="E122" s="41"/>
      <c r="F122" s="41"/>
      <c r="G122" s="41"/>
      <c r="H122" s="41"/>
    </row>
    <row r="123" spans="1:8" ht="12.75">
      <c r="A123" s="41"/>
      <c r="B123" s="41"/>
      <c r="C123" s="41"/>
      <c r="D123" s="41"/>
      <c r="E123" s="41"/>
      <c r="F123" s="41"/>
      <c r="G123" s="41"/>
      <c r="H123" s="41"/>
    </row>
    <row r="124" spans="1:8" ht="12.75">
      <c r="A124" s="41"/>
      <c r="B124" s="41"/>
      <c r="C124" s="41"/>
      <c r="D124" s="41"/>
      <c r="E124" s="41"/>
      <c r="F124" s="41"/>
      <c r="G124" s="41"/>
      <c r="H124" s="41"/>
    </row>
    <row r="125" spans="1:8" ht="12.75">
      <c r="A125" s="41"/>
      <c r="B125" s="41"/>
      <c r="C125" s="41"/>
      <c r="D125" s="41"/>
      <c r="E125" s="41"/>
      <c r="F125" s="41"/>
      <c r="G125" s="41"/>
      <c r="H125" s="41"/>
    </row>
    <row r="126" spans="1:8" ht="12.75">
      <c r="A126" s="41"/>
      <c r="B126" s="41"/>
      <c r="C126" s="41"/>
      <c r="D126" s="41"/>
      <c r="E126" s="41"/>
      <c r="F126" s="41"/>
      <c r="G126" s="41"/>
      <c r="H126" s="41"/>
    </row>
    <row r="127" spans="1:8" ht="12.75">
      <c r="A127" s="41"/>
      <c r="B127" s="41"/>
      <c r="C127" s="41"/>
      <c r="D127" s="41"/>
      <c r="E127" s="41"/>
      <c r="F127" s="41"/>
      <c r="G127" s="41"/>
      <c r="H127" s="41"/>
    </row>
    <row r="128" spans="1:8" ht="12.75">
      <c r="A128" s="41"/>
      <c r="B128" s="41"/>
      <c r="C128" s="41"/>
      <c r="D128" s="41"/>
      <c r="E128" s="41"/>
      <c r="F128" s="41"/>
      <c r="G128" s="41"/>
      <c r="H128" s="41"/>
    </row>
    <row r="129" spans="1:8" ht="12.75">
      <c r="A129" s="41"/>
      <c r="B129" s="41"/>
      <c r="C129" s="41"/>
      <c r="D129" s="41"/>
      <c r="E129" s="41"/>
      <c r="F129" s="41"/>
      <c r="G129" s="41"/>
      <c r="H129" s="41"/>
    </row>
    <row r="130" spans="1:8" ht="12.75">
      <c r="A130" s="41"/>
      <c r="B130" s="41"/>
      <c r="C130" s="41"/>
      <c r="D130" s="41"/>
      <c r="E130" s="41"/>
      <c r="F130" s="41"/>
      <c r="G130" s="41"/>
      <c r="H130" s="41"/>
    </row>
    <row r="131" spans="1:8" ht="12.75">
      <c r="A131" s="41"/>
      <c r="B131" s="41"/>
      <c r="C131" s="41"/>
      <c r="D131" s="41"/>
      <c r="E131" s="41"/>
      <c r="F131" s="41"/>
      <c r="G131" s="41"/>
      <c r="H131" s="41"/>
    </row>
    <row r="132" spans="1:8" ht="12.75">
      <c r="A132" s="41"/>
      <c r="B132" s="41"/>
      <c r="C132" s="41"/>
      <c r="D132" s="41"/>
      <c r="E132" s="41"/>
      <c r="F132" s="41"/>
      <c r="G132" s="41"/>
      <c r="H132" s="41"/>
    </row>
    <row r="133" spans="1:8" ht="12.75">
      <c r="A133" s="41"/>
      <c r="B133" s="41"/>
      <c r="C133" s="41"/>
      <c r="D133" s="41"/>
      <c r="E133" s="41"/>
      <c r="F133" s="41"/>
      <c r="G133" s="41"/>
      <c r="H133" s="41"/>
    </row>
    <row r="134" spans="1:8" ht="12.75">
      <c r="A134" s="41"/>
      <c r="B134" s="41"/>
      <c r="C134" s="41"/>
      <c r="D134" s="41"/>
      <c r="E134" s="41"/>
      <c r="F134" s="41"/>
      <c r="G134" s="41"/>
      <c r="H134" s="41"/>
    </row>
    <row r="135" spans="1:8" ht="12.75">
      <c r="A135" s="41"/>
      <c r="B135" s="41"/>
      <c r="C135" s="41"/>
      <c r="D135" s="41"/>
      <c r="E135" s="41"/>
      <c r="F135" s="41"/>
      <c r="G135" s="41"/>
      <c r="H135" s="41"/>
    </row>
    <row r="136" spans="1:8" ht="12.75">
      <c r="A136" s="41"/>
      <c r="B136" s="41"/>
      <c r="C136" s="41"/>
      <c r="D136" s="41"/>
      <c r="E136" s="41"/>
      <c r="F136" s="41"/>
      <c r="G136" s="41"/>
      <c r="H136" s="41"/>
    </row>
    <row r="137" spans="1:8" ht="12.75">
      <c r="A137" s="41"/>
      <c r="B137" s="41"/>
      <c r="C137" s="41"/>
      <c r="D137" s="41"/>
      <c r="E137" s="41"/>
      <c r="F137" s="41"/>
      <c r="G137" s="41"/>
      <c r="H137" s="41"/>
    </row>
    <row r="138" spans="1:8" ht="12.75">
      <c r="A138" s="41"/>
      <c r="B138" s="41"/>
      <c r="C138" s="41"/>
      <c r="D138" s="41"/>
      <c r="E138" s="41"/>
      <c r="F138" s="41"/>
      <c r="G138" s="41"/>
      <c r="H138" s="41"/>
    </row>
    <row r="139" spans="1:8" ht="12.75">
      <c r="A139" s="41"/>
      <c r="B139" s="41"/>
      <c r="C139" s="41"/>
      <c r="D139" s="41"/>
      <c r="E139" s="41"/>
      <c r="F139" s="41"/>
      <c r="G139" s="41"/>
      <c r="H139" s="41"/>
    </row>
    <row r="140" spans="1:8" ht="12.75">
      <c r="A140" s="41"/>
      <c r="B140" s="41"/>
      <c r="C140" s="41"/>
      <c r="D140" s="41"/>
      <c r="E140" s="41"/>
      <c r="F140" s="41"/>
      <c r="G140" s="41"/>
      <c r="H140" s="41"/>
    </row>
    <row r="141" spans="1:8" ht="12.75">
      <c r="A141" s="41"/>
      <c r="B141" s="41"/>
      <c r="C141" s="41"/>
      <c r="D141" s="41"/>
      <c r="E141" s="41"/>
      <c r="F141" s="41"/>
      <c r="G141" s="41"/>
      <c r="H141" s="41"/>
    </row>
    <row r="142" spans="1:8" ht="12.75">
      <c r="A142" s="41"/>
      <c r="B142" s="41"/>
      <c r="C142" s="41"/>
      <c r="D142" s="41"/>
      <c r="E142" s="41"/>
      <c r="F142" s="41"/>
      <c r="G142" s="41"/>
      <c r="H142" s="41"/>
    </row>
    <row r="143" spans="1:8" ht="12.75">
      <c r="A143" s="41"/>
      <c r="B143" s="41"/>
      <c r="C143" s="41"/>
      <c r="D143" s="41"/>
      <c r="E143" s="41"/>
      <c r="F143" s="41"/>
      <c r="G143" s="41"/>
      <c r="H143" s="41"/>
    </row>
    <row r="144" spans="1:8" ht="12.75">
      <c r="A144" s="41"/>
      <c r="B144" s="41"/>
      <c r="C144" s="41"/>
      <c r="D144" s="41"/>
      <c r="E144" s="41"/>
      <c r="F144" s="41"/>
      <c r="G144" s="41"/>
      <c r="H144" s="41"/>
    </row>
    <row r="145" spans="1:8" ht="12.75">
      <c r="A145" s="41"/>
      <c r="B145" s="41"/>
      <c r="C145" s="41"/>
      <c r="D145" s="41"/>
      <c r="E145" s="41"/>
      <c r="F145" s="41"/>
      <c r="G145" s="41"/>
      <c r="H145" s="41"/>
    </row>
    <row r="146" spans="1:8" ht="12.75">
      <c r="A146" s="41"/>
      <c r="B146" s="41"/>
      <c r="C146" s="41"/>
      <c r="D146" s="41"/>
      <c r="E146" s="41"/>
      <c r="F146" s="41"/>
      <c r="G146" s="41"/>
      <c r="H146" s="41"/>
    </row>
    <row r="147" spans="1:8" ht="12.75">
      <c r="A147" s="41"/>
      <c r="B147" s="41"/>
      <c r="C147" s="41"/>
      <c r="D147" s="41"/>
      <c r="E147" s="41"/>
      <c r="F147" s="41"/>
      <c r="G147" s="41"/>
      <c r="H147" s="41"/>
    </row>
    <row r="148" spans="1:8" ht="12.75">
      <c r="A148" s="41"/>
      <c r="B148" s="41"/>
      <c r="C148" s="41"/>
      <c r="D148" s="41"/>
      <c r="E148" s="41"/>
      <c r="F148" s="41"/>
      <c r="G148" s="41"/>
      <c r="H148" s="41"/>
    </row>
    <row r="149" spans="1:8" ht="12.75">
      <c r="A149" s="41"/>
      <c r="B149" s="41"/>
      <c r="C149" s="41"/>
      <c r="D149" s="41"/>
      <c r="E149" s="41"/>
      <c r="F149" s="41"/>
      <c r="G149" s="41"/>
      <c r="H149" s="41"/>
    </row>
    <row r="150" spans="1:8" ht="12.7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41"/>
      <c r="B151" s="41"/>
      <c r="C151" s="41"/>
      <c r="D151" s="41"/>
      <c r="E151" s="41"/>
      <c r="F151" s="41"/>
      <c r="G151" s="41"/>
      <c r="H151" s="41"/>
    </row>
    <row r="152" spans="1:8" ht="12.75">
      <c r="A152" s="41"/>
      <c r="B152" s="41"/>
      <c r="C152" s="41"/>
      <c r="D152" s="41"/>
      <c r="E152" s="41"/>
      <c r="F152" s="41"/>
      <c r="G152" s="41"/>
      <c r="H152" s="41"/>
    </row>
    <row r="153" spans="1:8" ht="12.75">
      <c r="A153" s="41"/>
      <c r="B153" s="41"/>
      <c r="C153" s="41"/>
      <c r="D153" s="41"/>
      <c r="E153" s="41"/>
      <c r="F153" s="41"/>
      <c r="G153" s="41"/>
      <c r="H153" s="41"/>
    </row>
    <row r="154" spans="1:8" ht="12.75">
      <c r="A154" s="41"/>
      <c r="B154" s="41"/>
      <c r="C154" s="41"/>
      <c r="D154" s="41"/>
      <c r="E154" s="41"/>
      <c r="F154" s="41"/>
      <c r="G154" s="41"/>
      <c r="H154" s="41"/>
    </row>
    <row r="155" spans="1:8" ht="12.75">
      <c r="A155" s="41"/>
      <c r="B155" s="41"/>
      <c r="C155" s="41"/>
      <c r="D155" s="41"/>
      <c r="E155" s="41"/>
      <c r="F155" s="41"/>
      <c r="G155" s="41"/>
      <c r="H155" s="41"/>
    </row>
    <row r="156" spans="1:8" ht="12.75">
      <c r="A156" s="41"/>
      <c r="B156" s="41"/>
      <c r="C156" s="41"/>
      <c r="D156" s="41"/>
      <c r="E156" s="41"/>
      <c r="F156" s="41"/>
      <c r="G156" s="41"/>
      <c r="H156" s="41"/>
    </row>
    <row r="157" spans="1:8" ht="12.75">
      <c r="A157" s="41"/>
      <c r="B157" s="41"/>
      <c r="C157" s="41"/>
      <c r="D157" s="41"/>
      <c r="E157" s="41"/>
      <c r="F157" s="41"/>
      <c r="G157" s="41"/>
      <c r="H157" s="41"/>
    </row>
    <row r="158" spans="1:8" ht="12.75">
      <c r="A158" s="41"/>
      <c r="B158" s="41"/>
      <c r="C158" s="41"/>
      <c r="D158" s="41"/>
      <c r="E158" s="41"/>
      <c r="F158" s="41"/>
      <c r="G158" s="41"/>
      <c r="H158" s="41"/>
    </row>
    <row r="159" spans="1:8" ht="12.75">
      <c r="A159" s="41"/>
      <c r="B159" s="41"/>
      <c r="C159" s="41"/>
      <c r="D159" s="41"/>
      <c r="E159" s="41"/>
      <c r="F159" s="41"/>
      <c r="G159" s="41"/>
      <c r="H159" s="41"/>
    </row>
    <row r="160" spans="1:8" ht="12.75">
      <c r="A160" s="41"/>
      <c r="B160" s="41"/>
      <c r="C160" s="41"/>
      <c r="D160" s="41"/>
      <c r="E160" s="41"/>
      <c r="F160" s="41"/>
      <c r="G160" s="41"/>
      <c r="H160" s="41"/>
    </row>
    <row r="161" spans="1:8" ht="12.75">
      <c r="A161" s="41"/>
      <c r="B161" s="41"/>
      <c r="C161" s="41"/>
      <c r="D161" s="41"/>
      <c r="E161" s="41"/>
      <c r="F161" s="41"/>
      <c r="G161" s="41"/>
      <c r="H161" s="41"/>
    </row>
    <row r="162" spans="1:8" ht="12.75">
      <c r="A162" s="41"/>
      <c r="B162" s="41"/>
      <c r="C162" s="41"/>
      <c r="D162" s="41"/>
      <c r="E162" s="41"/>
      <c r="F162" s="41"/>
      <c r="G162" s="41"/>
      <c r="H162" s="41"/>
    </row>
    <row r="163" spans="1:8" ht="12.75">
      <c r="A163" s="41"/>
      <c r="B163" s="41"/>
      <c r="C163" s="41"/>
      <c r="D163" s="41"/>
      <c r="E163" s="41"/>
      <c r="F163" s="41"/>
      <c r="G163" s="41"/>
      <c r="H163" s="41"/>
    </row>
    <row r="164" spans="1:8" ht="12.75">
      <c r="A164" s="41"/>
      <c r="B164" s="41"/>
      <c r="C164" s="41"/>
      <c r="D164" s="41"/>
      <c r="E164" s="41"/>
      <c r="F164" s="41"/>
      <c r="G164" s="41"/>
      <c r="H164" s="41"/>
    </row>
    <row r="165" spans="1:8" ht="12.75">
      <c r="A165" s="41"/>
      <c r="B165" s="41"/>
      <c r="C165" s="41"/>
      <c r="D165" s="41"/>
      <c r="E165" s="41"/>
      <c r="F165" s="41"/>
      <c r="G165" s="41"/>
      <c r="H165" s="41"/>
    </row>
    <row r="166" spans="1:8" ht="12.75">
      <c r="A166" s="41"/>
      <c r="B166" s="41"/>
      <c r="C166" s="41"/>
      <c r="D166" s="41"/>
      <c r="E166" s="41"/>
      <c r="F166" s="41"/>
      <c r="G166" s="41"/>
      <c r="H166" s="41"/>
    </row>
    <row r="167" spans="1:8" ht="12.75">
      <c r="A167" s="41"/>
      <c r="B167" s="41"/>
      <c r="C167" s="41"/>
      <c r="D167" s="41"/>
      <c r="E167" s="41"/>
      <c r="F167" s="41"/>
      <c r="G167" s="41"/>
      <c r="H167" s="41"/>
    </row>
    <row r="168" spans="1:8" ht="12.75">
      <c r="A168" s="41"/>
      <c r="B168" s="41"/>
      <c r="C168" s="41"/>
      <c r="D168" s="41"/>
      <c r="E168" s="41"/>
      <c r="F168" s="41"/>
      <c r="G168" s="41"/>
      <c r="H168" s="41"/>
    </row>
    <row r="169" spans="1:8" ht="12.75">
      <c r="A169" s="41"/>
      <c r="B169" s="41"/>
      <c r="C169" s="41"/>
      <c r="D169" s="41"/>
      <c r="E169" s="41"/>
      <c r="F169" s="41"/>
      <c r="G169" s="41"/>
      <c r="H169" s="41"/>
    </row>
    <row r="170" spans="1:8" ht="12.75">
      <c r="A170" s="41"/>
      <c r="B170" s="41"/>
      <c r="C170" s="41"/>
      <c r="D170" s="41"/>
      <c r="E170" s="41"/>
      <c r="F170" s="41"/>
      <c r="G170" s="41"/>
      <c r="H170" s="41"/>
    </row>
    <row r="171" spans="1:8" ht="12.75">
      <c r="A171" s="41"/>
      <c r="B171" s="41"/>
      <c r="C171" s="41"/>
      <c r="D171" s="41"/>
      <c r="E171" s="41"/>
      <c r="F171" s="41"/>
      <c r="G171" s="41"/>
      <c r="H171" s="41"/>
    </row>
    <row r="172" spans="1:8" ht="12.75">
      <c r="A172" s="41"/>
      <c r="B172" s="41"/>
      <c r="C172" s="41"/>
      <c r="D172" s="41"/>
      <c r="E172" s="41"/>
      <c r="F172" s="41"/>
      <c r="G172" s="41"/>
      <c r="H172" s="41"/>
    </row>
    <row r="173" spans="1:8" ht="12.75">
      <c r="A173" s="41"/>
      <c r="B173" s="41"/>
      <c r="C173" s="41"/>
      <c r="D173" s="41"/>
      <c r="E173" s="41"/>
      <c r="F173" s="41"/>
      <c r="G173" s="41"/>
      <c r="H173" s="41"/>
    </row>
    <row r="174" spans="1:8" ht="12.75">
      <c r="A174" s="41"/>
      <c r="B174" s="41"/>
      <c r="C174" s="41"/>
      <c r="D174" s="41"/>
      <c r="E174" s="41"/>
      <c r="F174" s="41"/>
      <c r="G174" s="41"/>
      <c r="H174" s="41"/>
    </row>
    <row r="175" spans="1:8" ht="12.75">
      <c r="A175" s="41"/>
      <c r="B175" s="41"/>
      <c r="C175" s="41"/>
      <c r="D175" s="41"/>
      <c r="E175" s="41"/>
      <c r="F175" s="41"/>
      <c r="G175" s="41"/>
      <c r="H175" s="41"/>
    </row>
    <row r="176" spans="1:8" ht="12.75">
      <c r="A176" s="41"/>
      <c r="B176" s="41"/>
      <c r="C176" s="41"/>
      <c r="D176" s="41"/>
      <c r="E176" s="41"/>
      <c r="F176" s="41"/>
      <c r="G176" s="41"/>
      <c r="H176" s="41"/>
    </row>
    <row r="177" spans="1:8" ht="12.75">
      <c r="A177" s="41"/>
      <c r="B177" s="41"/>
      <c r="C177" s="41"/>
      <c r="D177" s="41"/>
      <c r="E177" s="41"/>
      <c r="F177" s="41"/>
      <c r="G177" s="41"/>
      <c r="H177" s="41"/>
    </row>
    <row r="178" spans="1:8" ht="12.75">
      <c r="A178" s="41"/>
      <c r="B178" s="41"/>
      <c r="C178" s="41"/>
      <c r="D178" s="41"/>
      <c r="E178" s="41"/>
      <c r="F178" s="41"/>
      <c r="G178" s="41"/>
      <c r="H178" s="41"/>
    </row>
    <row r="179" spans="1:8" ht="12.75">
      <c r="A179" s="41"/>
      <c r="B179" s="41"/>
      <c r="C179" s="41"/>
      <c r="D179" s="41"/>
      <c r="E179" s="41"/>
      <c r="F179" s="41"/>
      <c r="G179" s="41"/>
      <c r="H179" s="41"/>
    </row>
    <row r="180" spans="1:8" ht="12.75">
      <c r="A180" s="41"/>
      <c r="B180" s="41"/>
      <c r="C180" s="41"/>
      <c r="D180" s="41"/>
      <c r="E180" s="41"/>
      <c r="F180" s="41"/>
      <c r="G180" s="41"/>
      <c r="H180" s="41"/>
    </row>
    <row r="181" spans="1:8" ht="12.75">
      <c r="A181" s="41"/>
      <c r="B181" s="41"/>
      <c r="C181" s="41"/>
      <c r="D181" s="41"/>
      <c r="E181" s="41"/>
      <c r="F181" s="41"/>
      <c r="G181" s="41"/>
      <c r="H181" s="41"/>
    </row>
    <row r="182" spans="1:8" ht="12.75">
      <c r="A182" s="41"/>
      <c r="B182" s="41"/>
      <c r="C182" s="41"/>
      <c r="D182" s="41"/>
      <c r="E182" s="41"/>
      <c r="F182" s="41"/>
      <c r="G182" s="41"/>
      <c r="H182" s="41"/>
    </row>
    <row r="183" spans="1:8" ht="12.75">
      <c r="A183" s="41"/>
      <c r="B183" s="41"/>
      <c r="C183" s="41"/>
      <c r="D183" s="41"/>
      <c r="E183" s="41"/>
      <c r="F183" s="41"/>
      <c r="G183" s="41"/>
      <c r="H183" s="41"/>
    </row>
    <row r="184" spans="1:8" ht="12.75">
      <c r="A184" s="41"/>
      <c r="B184" s="41"/>
      <c r="C184" s="41"/>
      <c r="D184" s="41"/>
      <c r="E184" s="41"/>
      <c r="F184" s="41"/>
      <c r="G184" s="41"/>
      <c r="H184" s="41"/>
    </row>
    <row r="185" spans="1:8" ht="12.75">
      <c r="A185" s="41"/>
      <c r="B185" s="41"/>
      <c r="C185" s="41"/>
      <c r="D185" s="41"/>
      <c r="E185" s="41"/>
      <c r="F185" s="41"/>
      <c r="G185" s="41"/>
      <c r="H185" s="41"/>
    </row>
    <row r="186" spans="1:8" ht="12.75">
      <c r="A186" s="41"/>
      <c r="B186" s="41"/>
      <c r="C186" s="41"/>
      <c r="D186" s="41"/>
      <c r="E186" s="41"/>
      <c r="F186" s="41"/>
      <c r="G186" s="41"/>
      <c r="H186" s="41"/>
    </row>
    <row r="187" spans="1:8" ht="12.75">
      <c r="A187" s="41"/>
      <c r="B187" s="41"/>
      <c r="C187" s="41"/>
      <c r="D187" s="41"/>
      <c r="E187" s="41"/>
      <c r="F187" s="41"/>
      <c r="G187" s="41"/>
      <c r="H187" s="41"/>
    </row>
    <row r="188" spans="1:8" ht="12.75">
      <c r="A188" s="41"/>
      <c r="B188" s="41"/>
      <c r="C188" s="41"/>
      <c r="D188" s="41"/>
      <c r="E188" s="41"/>
      <c r="F188" s="41"/>
      <c r="G188" s="41"/>
      <c r="H188" s="41"/>
    </row>
    <row r="189" spans="1:8" ht="12.75">
      <c r="A189" s="41"/>
      <c r="B189" s="41"/>
      <c r="C189" s="41"/>
      <c r="D189" s="41"/>
      <c r="E189" s="41"/>
      <c r="F189" s="41"/>
      <c r="G189" s="41"/>
      <c r="H189" s="41"/>
    </row>
    <row r="190" spans="1:8" ht="12.75">
      <c r="A190" s="41"/>
      <c r="B190" s="41"/>
      <c r="C190" s="41"/>
      <c r="D190" s="41"/>
      <c r="E190" s="41"/>
      <c r="F190" s="41"/>
      <c r="G190" s="41"/>
      <c r="H190" s="41"/>
    </row>
    <row r="191" spans="1:8" ht="12.75">
      <c r="A191" s="41"/>
      <c r="B191" s="41"/>
      <c r="C191" s="41"/>
      <c r="D191" s="41"/>
      <c r="E191" s="41"/>
      <c r="F191" s="41"/>
      <c r="G191" s="41"/>
      <c r="H191" s="41"/>
    </row>
    <row r="192" spans="1:8" ht="12.75">
      <c r="A192" s="41"/>
      <c r="B192" s="41"/>
      <c r="C192" s="41"/>
      <c r="D192" s="41"/>
      <c r="E192" s="41"/>
      <c r="F192" s="41"/>
      <c r="G192" s="41"/>
      <c r="H192" s="41"/>
    </row>
    <row r="193" spans="1:8" ht="12.75">
      <c r="A193" s="41"/>
      <c r="B193" s="41"/>
      <c r="C193" s="41"/>
      <c r="D193" s="41"/>
      <c r="E193" s="41"/>
      <c r="F193" s="41"/>
      <c r="G193" s="41"/>
      <c r="H193" s="41"/>
    </row>
    <row r="194" spans="1:8" ht="12.75">
      <c r="A194" s="41"/>
      <c r="B194" s="41"/>
      <c r="C194" s="41"/>
      <c r="D194" s="41"/>
      <c r="E194" s="41"/>
      <c r="F194" s="41"/>
      <c r="G194" s="41"/>
      <c r="H194" s="41"/>
    </row>
    <row r="195" spans="1:8" ht="12.75">
      <c r="A195" s="41"/>
      <c r="B195" s="41"/>
      <c r="C195" s="41"/>
      <c r="D195" s="41"/>
      <c r="E195" s="41"/>
      <c r="F195" s="41"/>
      <c r="G195" s="41"/>
      <c r="H195" s="41"/>
    </row>
    <row r="196" spans="1:8" ht="12.75">
      <c r="A196" s="41"/>
      <c r="B196" s="41"/>
      <c r="C196" s="41"/>
      <c r="D196" s="41"/>
      <c r="E196" s="41"/>
      <c r="F196" s="41"/>
      <c r="G196" s="41"/>
      <c r="H196" s="41"/>
    </row>
    <row r="197" spans="1:8" ht="12.75">
      <c r="A197" s="41"/>
      <c r="B197" s="41"/>
      <c r="C197" s="41"/>
      <c r="D197" s="41"/>
      <c r="E197" s="41"/>
      <c r="F197" s="41"/>
      <c r="G197" s="41"/>
      <c r="H197" s="41"/>
    </row>
    <row r="198" spans="1:8" ht="12.75">
      <c r="A198" s="41"/>
      <c r="B198" s="41"/>
      <c r="C198" s="41"/>
      <c r="D198" s="41"/>
      <c r="E198" s="41"/>
      <c r="F198" s="41"/>
      <c r="G198" s="41"/>
      <c r="H198" s="41"/>
    </row>
    <row r="199" spans="1:8" ht="12.75">
      <c r="A199" s="41"/>
      <c r="B199" s="41"/>
      <c r="C199" s="41"/>
      <c r="D199" s="41"/>
      <c r="E199" s="41"/>
      <c r="F199" s="41"/>
      <c r="G199" s="41"/>
      <c r="H199" s="41"/>
    </row>
    <row r="200" spans="1:8" ht="12.75">
      <c r="A200" s="41"/>
      <c r="B200" s="41"/>
      <c r="C200" s="41"/>
      <c r="D200" s="41"/>
      <c r="E200" s="41"/>
      <c r="F200" s="41"/>
      <c r="G200" s="41"/>
      <c r="H200" s="41"/>
    </row>
    <row r="201" spans="1:8" ht="12.75">
      <c r="A201" s="41"/>
      <c r="B201" s="41"/>
      <c r="C201" s="41"/>
      <c r="D201" s="41"/>
      <c r="E201" s="41"/>
      <c r="F201" s="41"/>
      <c r="G201" s="41"/>
      <c r="H201" s="41"/>
    </row>
    <row r="202" spans="1:8" ht="12.75">
      <c r="A202" s="41"/>
      <c r="B202" s="41"/>
      <c r="C202" s="41"/>
      <c r="D202" s="41"/>
      <c r="E202" s="41"/>
      <c r="F202" s="41"/>
      <c r="G202" s="41"/>
      <c r="H202" s="41"/>
    </row>
    <row r="203" spans="1:8" ht="12.75">
      <c r="A203" s="41"/>
      <c r="B203" s="41"/>
      <c r="C203" s="41"/>
      <c r="D203" s="41"/>
      <c r="E203" s="41"/>
      <c r="F203" s="41"/>
      <c r="G203" s="41"/>
      <c r="H203" s="41"/>
    </row>
    <row r="204" spans="1:8" ht="12.75">
      <c r="A204" s="41"/>
      <c r="B204" s="41"/>
      <c r="C204" s="41"/>
      <c r="D204" s="41"/>
      <c r="E204" s="41"/>
      <c r="F204" s="41"/>
      <c r="G204" s="41"/>
      <c r="H204" s="41"/>
    </row>
    <row r="205" spans="1:8" ht="12.75">
      <c r="A205" s="41"/>
      <c r="B205" s="41"/>
      <c r="C205" s="41"/>
      <c r="D205" s="41"/>
      <c r="E205" s="41"/>
      <c r="F205" s="41"/>
      <c r="G205" s="41"/>
      <c r="H205" s="41"/>
    </row>
    <row r="206" spans="1:8" ht="12.75">
      <c r="A206" s="41"/>
      <c r="B206" s="41"/>
      <c r="C206" s="41"/>
      <c r="D206" s="41"/>
      <c r="E206" s="41"/>
      <c r="F206" s="41"/>
      <c r="G206" s="41"/>
      <c r="H206" s="41"/>
    </row>
    <row r="207" spans="1:8" ht="12.75">
      <c r="A207" s="41"/>
      <c r="B207" s="41"/>
      <c r="C207" s="41"/>
      <c r="D207" s="41"/>
      <c r="E207" s="41"/>
      <c r="F207" s="41"/>
      <c r="G207" s="41"/>
      <c r="H207" s="41"/>
    </row>
    <row r="208" spans="1:8" ht="12.75">
      <c r="A208" s="41"/>
      <c r="B208" s="41"/>
      <c r="C208" s="41"/>
      <c r="D208" s="41"/>
      <c r="E208" s="41"/>
      <c r="F208" s="41"/>
      <c r="G208" s="41"/>
      <c r="H208" s="41"/>
    </row>
    <row r="209" spans="1:8" ht="12.75">
      <c r="A209" s="41"/>
      <c r="B209" s="41"/>
      <c r="C209" s="41"/>
      <c r="D209" s="41"/>
      <c r="E209" s="41"/>
      <c r="F209" s="41"/>
      <c r="G209" s="41"/>
      <c r="H209" s="41"/>
    </row>
    <row r="210" spans="1:8" ht="12.75">
      <c r="A210" s="41"/>
      <c r="B210" s="41"/>
      <c r="C210" s="41"/>
      <c r="D210" s="41"/>
      <c r="E210" s="41"/>
      <c r="F210" s="41"/>
      <c r="G210" s="41"/>
      <c r="H210" s="41"/>
    </row>
    <row r="211" spans="1:8" ht="12.75">
      <c r="A211" s="41"/>
      <c r="B211" s="41"/>
      <c r="C211" s="41"/>
      <c r="D211" s="41"/>
      <c r="E211" s="41"/>
      <c r="F211" s="41"/>
      <c r="G211" s="41"/>
      <c r="H211" s="41"/>
    </row>
    <row r="212" spans="1:8" ht="12.75">
      <c r="A212" s="41"/>
      <c r="B212" s="41"/>
      <c r="C212" s="41"/>
      <c r="D212" s="41"/>
      <c r="E212" s="41"/>
      <c r="F212" s="41"/>
      <c r="G212" s="41"/>
      <c r="H212" s="41"/>
    </row>
    <row r="213" spans="1:8" ht="12.75">
      <c r="A213" s="41"/>
      <c r="B213" s="41"/>
      <c r="C213" s="41"/>
      <c r="D213" s="41"/>
      <c r="E213" s="41"/>
      <c r="F213" s="41"/>
      <c r="G213" s="41"/>
      <c r="H213" s="41"/>
    </row>
    <row r="214" spans="1:8" ht="12.75">
      <c r="A214" s="41"/>
      <c r="B214" s="41"/>
      <c r="C214" s="41"/>
      <c r="D214" s="41"/>
      <c r="E214" s="41"/>
      <c r="F214" s="41"/>
      <c r="G214" s="41"/>
      <c r="H214" s="41"/>
    </row>
    <row r="215" spans="1:8" ht="12.75">
      <c r="A215" s="41"/>
      <c r="B215" s="41"/>
      <c r="C215" s="41"/>
      <c r="D215" s="41"/>
      <c r="E215" s="41"/>
      <c r="F215" s="41"/>
      <c r="G215" s="41"/>
      <c r="H215" s="41"/>
    </row>
    <row r="216" spans="1:8" ht="12.75">
      <c r="A216" s="41"/>
      <c r="B216" s="41"/>
      <c r="C216" s="41"/>
      <c r="D216" s="41"/>
      <c r="E216" s="41"/>
      <c r="F216" s="41"/>
      <c r="G216" s="41"/>
      <c r="H216" s="41"/>
    </row>
    <row r="217" spans="1:8" ht="12.75">
      <c r="A217" s="41"/>
      <c r="B217" s="41"/>
      <c r="C217" s="41"/>
      <c r="D217" s="41"/>
      <c r="E217" s="41"/>
      <c r="F217" s="41"/>
      <c r="G217" s="41"/>
      <c r="H217" s="41"/>
    </row>
    <row r="218" spans="1:8" ht="12.75">
      <c r="A218" s="41"/>
      <c r="B218" s="41"/>
      <c r="C218" s="41"/>
      <c r="D218" s="41"/>
      <c r="E218" s="41"/>
      <c r="F218" s="41"/>
      <c r="G218" s="41"/>
      <c r="H218" s="41"/>
    </row>
    <row r="219" spans="1:8" ht="12.75">
      <c r="A219" s="41"/>
      <c r="B219" s="41"/>
      <c r="C219" s="41"/>
      <c r="D219" s="41"/>
      <c r="E219" s="41"/>
      <c r="F219" s="41"/>
      <c r="G219" s="41"/>
      <c r="H219" s="41"/>
    </row>
    <row r="220" spans="1:8" ht="12.75">
      <c r="A220" s="41"/>
      <c r="B220" s="41"/>
      <c r="C220" s="41"/>
      <c r="D220" s="41"/>
      <c r="E220" s="41"/>
      <c r="F220" s="41"/>
      <c r="G220" s="41"/>
      <c r="H220" s="41"/>
    </row>
    <row r="221" spans="1:8" ht="12.75">
      <c r="A221" s="41"/>
      <c r="B221" s="41"/>
      <c r="C221" s="41"/>
      <c r="D221" s="41"/>
      <c r="E221" s="41"/>
      <c r="F221" s="41"/>
      <c r="G221" s="41"/>
      <c r="H221" s="41"/>
    </row>
    <row r="222" spans="1:8" ht="12.75">
      <c r="A222" s="41"/>
      <c r="B222" s="41"/>
      <c r="C222" s="41"/>
      <c r="D222" s="41"/>
      <c r="E222" s="41"/>
      <c r="F222" s="41"/>
      <c r="G222" s="41"/>
      <c r="H222" s="41"/>
    </row>
    <row r="223" spans="1:8" ht="12.75">
      <c r="A223" s="41"/>
      <c r="B223" s="41"/>
      <c r="C223" s="41"/>
      <c r="D223" s="41"/>
      <c r="E223" s="41"/>
      <c r="F223" s="41"/>
      <c r="G223" s="41"/>
      <c r="H223" s="41"/>
    </row>
    <row r="224" spans="1:8" ht="12.75">
      <c r="A224" s="41"/>
      <c r="B224" s="41"/>
      <c r="C224" s="41"/>
      <c r="D224" s="41"/>
      <c r="E224" s="41"/>
      <c r="F224" s="41"/>
      <c r="G224" s="41"/>
      <c r="H224" s="41"/>
    </row>
    <row r="225" spans="1:8" ht="12.75">
      <c r="A225" s="41"/>
      <c r="B225" s="41"/>
      <c r="C225" s="41"/>
      <c r="D225" s="41"/>
      <c r="E225" s="41"/>
      <c r="F225" s="41"/>
      <c r="G225" s="41"/>
      <c r="H225" s="41"/>
    </row>
    <row r="226" spans="1:8" ht="12.75">
      <c r="A226" s="41"/>
      <c r="B226" s="41"/>
      <c r="C226" s="41"/>
      <c r="D226" s="41"/>
      <c r="E226" s="41"/>
      <c r="F226" s="41"/>
      <c r="G226" s="41"/>
      <c r="H226" s="41"/>
    </row>
    <row r="227" spans="1:8" ht="12.75">
      <c r="A227" s="41"/>
      <c r="B227" s="41"/>
      <c r="C227" s="41"/>
      <c r="D227" s="41"/>
      <c r="E227" s="41"/>
      <c r="F227" s="41"/>
      <c r="G227" s="41"/>
      <c r="H227" s="41"/>
    </row>
    <row r="228" spans="1:8" ht="12.75">
      <c r="A228" s="41"/>
      <c r="B228" s="41"/>
      <c r="C228" s="41"/>
      <c r="D228" s="41"/>
      <c r="E228" s="41"/>
      <c r="F228" s="41"/>
      <c r="G228" s="41"/>
      <c r="H228" s="41"/>
    </row>
    <row r="229" spans="1:8" ht="12.75">
      <c r="A229" s="41"/>
      <c r="B229" s="41"/>
      <c r="C229" s="41"/>
      <c r="D229" s="41"/>
      <c r="E229" s="41"/>
      <c r="F229" s="41"/>
      <c r="G229" s="41"/>
      <c r="H229" s="41"/>
    </row>
    <row r="230" spans="1:8" ht="12.75">
      <c r="A230" s="41"/>
      <c r="B230" s="41"/>
      <c r="C230" s="41"/>
      <c r="D230" s="41"/>
      <c r="E230" s="41"/>
      <c r="F230" s="41"/>
      <c r="G230" s="41"/>
      <c r="H230" s="41"/>
    </row>
    <row r="231" spans="1:8" ht="12.75">
      <c r="A231" s="41"/>
      <c r="B231" s="41"/>
      <c r="C231" s="41"/>
      <c r="D231" s="41"/>
      <c r="E231" s="41"/>
      <c r="F231" s="41"/>
      <c r="G231" s="41"/>
      <c r="H231" s="41"/>
    </row>
    <row r="232" spans="1:8" ht="12.75">
      <c r="A232" s="41"/>
      <c r="B232" s="41"/>
      <c r="C232" s="41"/>
      <c r="D232" s="41"/>
      <c r="E232" s="41"/>
      <c r="F232" s="41"/>
      <c r="G232" s="41"/>
      <c r="H232" s="41"/>
    </row>
    <row r="233" spans="1:8" ht="12.75">
      <c r="A233" s="41"/>
      <c r="B233" s="41"/>
      <c r="C233" s="41"/>
      <c r="D233" s="41"/>
      <c r="E233" s="41"/>
      <c r="F233" s="41"/>
      <c r="G233" s="41"/>
      <c r="H233" s="41"/>
    </row>
    <row r="234" spans="1:8" ht="12.75">
      <c r="A234" s="41"/>
      <c r="B234" s="41"/>
      <c r="C234" s="41"/>
      <c r="D234" s="41"/>
      <c r="E234" s="41"/>
      <c r="F234" s="41"/>
      <c r="G234" s="41"/>
      <c r="H234" s="41"/>
    </row>
    <row r="235" spans="1:8" ht="12.75">
      <c r="A235" s="41"/>
      <c r="B235" s="41"/>
      <c r="C235" s="41"/>
      <c r="D235" s="41"/>
      <c r="E235" s="41"/>
      <c r="F235" s="41"/>
      <c r="G235" s="41"/>
      <c r="H235" s="41"/>
    </row>
    <row r="236" spans="1:8" ht="12.75">
      <c r="A236" s="41"/>
      <c r="B236" s="41"/>
      <c r="C236" s="41"/>
      <c r="D236" s="41"/>
      <c r="E236" s="41"/>
      <c r="F236" s="41"/>
      <c r="G236" s="41"/>
      <c r="H236" s="41"/>
    </row>
    <row r="237" spans="1:8" ht="12.75">
      <c r="A237" s="41"/>
      <c r="B237" s="41"/>
      <c r="C237" s="41"/>
      <c r="D237" s="41"/>
      <c r="E237" s="41"/>
      <c r="F237" s="41"/>
      <c r="G237" s="41"/>
      <c r="H237" s="41"/>
    </row>
    <row r="238" spans="1:8" ht="12.75">
      <c r="A238" s="41"/>
      <c r="B238" s="41"/>
      <c r="C238" s="41"/>
      <c r="D238" s="41"/>
      <c r="E238" s="41"/>
      <c r="F238" s="41"/>
      <c r="G238" s="41"/>
      <c r="H238" s="41"/>
    </row>
    <row r="239" spans="1:8" ht="12.75">
      <c r="A239" s="41"/>
      <c r="B239" s="41"/>
      <c r="C239" s="41"/>
      <c r="D239" s="41"/>
      <c r="E239" s="41"/>
      <c r="F239" s="41"/>
      <c r="G239" s="41"/>
      <c r="H239" s="41"/>
    </row>
    <row r="240" spans="1:8" ht="12.75">
      <c r="A240" s="41"/>
      <c r="B240" s="41"/>
      <c r="C240" s="41"/>
      <c r="D240" s="41"/>
      <c r="E240" s="41"/>
      <c r="F240" s="41"/>
      <c r="G240" s="41"/>
      <c r="H240" s="41"/>
    </row>
    <row r="241" spans="1:8" ht="12.75">
      <c r="A241" s="41"/>
      <c r="B241" s="41"/>
      <c r="C241" s="41"/>
      <c r="D241" s="41"/>
      <c r="E241" s="41"/>
      <c r="F241" s="41"/>
      <c r="G241" s="41"/>
      <c r="H241" s="41"/>
    </row>
    <row r="242" spans="1:8" ht="12.75">
      <c r="A242" s="41"/>
      <c r="B242" s="41"/>
      <c r="C242" s="41"/>
      <c r="D242" s="41"/>
      <c r="E242" s="41"/>
      <c r="F242" s="41"/>
      <c r="G242" s="41"/>
      <c r="H242" s="41"/>
    </row>
    <row r="243" spans="1:8" ht="12.75">
      <c r="A243" s="41"/>
      <c r="B243" s="41"/>
      <c r="C243" s="41"/>
      <c r="D243" s="41"/>
      <c r="E243" s="41"/>
      <c r="F243" s="41"/>
      <c r="G243" s="41"/>
      <c r="H243" s="41"/>
    </row>
    <row r="244" spans="1:8" ht="12.75">
      <c r="A244" s="41"/>
      <c r="B244" s="41"/>
      <c r="C244" s="41"/>
      <c r="D244" s="41"/>
      <c r="E244" s="41"/>
      <c r="F244" s="41"/>
      <c r="G244" s="41"/>
      <c r="H244" s="41"/>
    </row>
    <row r="245" spans="1:8" ht="12.75">
      <c r="A245" s="41"/>
      <c r="B245" s="41"/>
      <c r="C245" s="41"/>
      <c r="D245" s="41"/>
      <c r="E245" s="41"/>
      <c r="F245" s="41"/>
      <c r="G245" s="41"/>
      <c r="H245" s="41"/>
    </row>
    <row r="246" spans="1:8" ht="12.75">
      <c r="A246" s="41"/>
      <c r="B246" s="41"/>
      <c r="C246" s="41"/>
      <c r="D246" s="41"/>
      <c r="E246" s="41"/>
      <c r="F246" s="41"/>
      <c r="G246" s="41"/>
      <c r="H246" s="41"/>
    </row>
    <row r="247" spans="1:8" ht="12.75">
      <c r="A247" s="41"/>
      <c r="B247" s="41"/>
      <c r="C247" s="41"/>
      <c r="D247" s="41"/>
      <c r="E247" s="41"/>
      <c r="F247" s="41"/>
      <c r="G247" s="41"/>
      <c r="H247" s="41"/>
    </row>
    <row r="248" spans="1:8" ht="12.75">
      <c r="A248" s="41"/>
      <c r="B248" s="41"/>
      <c r="C248" s="41"/>
      <c r="D248" s="41"/>
      <c r="E248" s="41"/>
      <c r="F248" s="41"/>
      <c r="G248" s="41"/>
      <c r="H248" s="41"/>
    </row>
    <row r="249" spans="1:8" ht="12.75">
      <c r="A249" s="41"/>
      <c r="B249" s="41"/>
      <c r="C249" s="41"/>
      <c r="D249" s="41"/>
      <c r="E249" s="41"/>
      <c r="F249" s="41"/>
      <c r="G249" s="41"/>
      <c r="H249" s="41"/>
    </row>
    <row r="250" spans="1:8" ht="12.75">
      <c r="A250" s="41"/>
      <c r="B250" s="41"/>
      <c r="C250" s="41"/>
      <c r="D250" s="41"/>
      <c r="E250" s="41"/>
      <c r="F250" s="41"/>
      <c r="G250" s="41"/>
      <c r="H250" s="41"/>
    </row>
    <row r="251" spans="1:8" ht="12.75">
      <c r="A251" s="41"/>
      <c r="B251" s="41"/>
      <c r="C251" s="41"/>
      <c r="D251" s="41"/>
      <c r="E251" s="41"/>
      <c r="F251" s="41"/>
      <c r="G251" s="41"/>
      <c r="H251" s="41"/>
    </row>
    <row r="252" spans="1:8" ht="12.75">
      <c r="A252" s="41"/>
      <c r="B252" s="41"/>
      <c r="C252" s="41"/>
      <c r="D252" s="41"/>
      <c r="E252" s="41"/>
      <c r="F252" s="41"/>
      <c r="G252" s="41"/>
      <c r="H252" s="41"/>
    </row>
    <row r="253" spans="1:8" ht="12.75">
      <c r="A253" s="41"/>
      <c r="B253" s="41"/>
      <c r="C253" s="41"/>
      <c r="D253" s="41"/>
      <c r="E253" s="41"/>
      <c r="F253" s="41"/>
      <c r="G253" s="41"/>
      <c r="H253" s="41"/>
    </row>
    <row r="254" spans="1:8" ht="12.75">
      <c r="A254" s="41"/>
      <c r="B254" s="41"/>
      <c r="C254" s="41"/>
      <c r="D254" s="41"/>
      <c r="E254" s="41"/>
      <c r="F254" s="41"/>
      <c r="G254" s="41"/>
      <c r="H254" s="41"/>
    </row>
    <row r="255" spans="1:8" ht="12.75">
      <c r="A255" s="41"/>
      <c r="B255" s="41"/>
      <c r="C255" s="41"/>
      <c r="D255" s="41"/>
      <c r="E255" s="41"/>
      <c r="F255" s="41"/>
      <c r="G255" s="41"/>
      <c r="H255" s="41"/>
    </row>
    <row r="256" spans="1:8" ht="12.75">
      <c r="A256" s="41"/>
      <c r="B256" s="41"/>
      <c r="C256" s="41"/>
      <c r="D256" s="41"/>
      <c r="E256" s="41"/>
      <c r="F256" s="41"/>
      <c r="G256" s="41"/>
      <c r="H256" s="41"/>
    </row>
    <row r="257" spans="1:8" ht="12.75">
      <c r="A257" s="41"/>
      <c r="B257" s="41"/>
      <c r="C257" s="41"/>
      <c r="D257" s="41"/>
      <c r="E257" s="41"/>
      <c r="F257" s="41"/>
      <c r="G257" s="41"/>
      <c r="H257" s="41"/>
    </row>
    <row r="258" spans="1:8" ht="12.75">
      <c r="A258" s="41"/>
      <c r="B258" s="41"/>
      <c r="C258" s="41"/>
      <c r="D258" s="41"/>
      <c r="E258" s="41"/>
      <c r="F258" s="41"/>
      <c r="G258" s="41"/>
      <c r="H258" s="41"/>
    </row>
    <row r="259" spans="1:8" ht="12.75">
      <c r="A259" s="41"/>
      <c r="B259" s="41"/>
      <c r="C259" s="41"/>
      <c r="D259" s="41"/>
      <c r="E259" s="41"/>
      <c r="F259" s="41"/>
      <c r="G259" s="41"/>
      <c r="H259" s="41"/>
    </row>
    <row r="260" spans="1:8" ht="12.75">
      <c r="A260" s="41"/>
      <c r="B260" s="41"/>
      <c r="C260" s="41"/>
      <c r="D260" s="41"/>
      <c r="E260" s="41"/>
      <c r="F260" s="41"/>
      <c r="G260" s="41"/>
      <c r="H260" s="41"/>
    </row>
    <row r="261" spans="1:8" ht="12.75">
      <c r="A261" s="41"/>
      <c r="B261" s="41"/>
      <c r="C261" s="41"/>
      <c r="D261" s="41"/>
      <c r="E261" s="41"/>
      <c r="F261" s="41"/>
      <c r="G261" s="41"/>
      <c r="H261" s="41"/>
    </row>
    <row r="262" spans="1:8" ht="12.75">
      <c r="A262" s="41"/>
      <c r="B262" s="41"/>
      <c r="C262" s="41"/>
      <c r="D262" s="41"/>
      <c r="E262" s="41"/>
      <c r="F262" s="41"/>
      <c r="G262" s="41"/>
      <c r="H262" s="41"/>
    </row>
    <row r="263" spans="1:8" ht="12.75">
      <c r="A263" s="41"/>
      <c r="B263" s="41"/>
      <c r="C263" s="41"/>
      <c r="D263" s="41"/>
      <c r="E263" s="41"/>
      <c r="F263" s="41"/>
      <c r="G263" s="41"/>
      <c r="H263" s="41"/>
    </row>
    <row r="264" spans="1:8" ht="12.75">
      <c r="A264" s="41"/>
      <c r="B264" s="41"/>
      <c r="C264" s="41"/>
      <c r="D264" s="41"/>
      <c r="E264" s="41"/>
      <c r="F264" s="41"/>
      <c r="G264" s="41"/>
      <c r="H264" s="41"/>
    </row>
    <row r="265" spans="1:8" ht="12.75">
      <c r="A265" s="41"/>
      <c r="B265" s="41"/>
      <c r="C265" s="41"/>
      <c r="D265" s="41"/>
      <c r="E265" s="41"/>
      <c r="F265" s="41"/>
      <c r="G265" s="41"/>
      <c r="H265" s="41"/>
    </row>
    <row r="266" spans="1:8" ht="12.75">
      <c r="A266" s="41"/>
      <c r="B266" s="41"/>
      <c r="C266" s="41"/>
      <c r="D266" s="41"/>
      <c r="E266" s="41"/>
      <c r="F266" s="41"/>
      <c r="G266" s="41"/>
      <c r="H266" s="41"/>
    </row>
    <row r="267" spans="1:8" ht="12.75">
      <c r="A267" s="41"/>
      <c r="B267" s="41"/>
      <c r="C267" s="41"/>
      <c r="D267" s="41"/>
      <c r="E267" s="41"/>
      <c r="F267" s="41"/>
      <c r="G267" s="41"/>
      <c r="H267" s="41"/>
    </row>
    <row r="268" spans="1:8" ht="12.75">
      <c r="A268" s="41"/>
      <c r="B268" s="41"/>
      <c r="C268" s="41"/>
      <c r="D268" s="41"/>
      <c r="E268" s="41"/>
      <c r="F268" s="41"/>
      <c r="G268" s="41"/>
      <c r="H268" s="41"/>
    </row>
    <row r="269" spans="1:8" ht="12.75">
      <c r="A269" s="41"/>
      <c r="B269" s="41"/>
      <c r="C269" s="41"/>
      <c r="D269" s="41"/>
      <c r="E269" s="41"/>
      <c r="F269" s="41"/>
      <c r="G269" s="41"/>
      <c r="H269" s="41"/>
    </row>
    <row r="270" spans="1:8" ht="12.75">
      <c r="A270" s="41"/>
      <c r="B270" s="41"/>
      <c r="C270" s="41"/>
      <c r="D270" s="41"/>
      <c r="E270" s="41"/>
      <c r="F270" s="41"/>
      <c r="G270" s="41"/>
      <c r="H270" s="41"/>
    </row>
    <row r="271" spans="1:8" ht="12.75">
      <c r="A271" s="41"/>
      <c r="B271" s="41"/>
      <c r="C271" s="41"/>
      <c r="D271" s="41"/>
      <c r="E271" s="41"/>
      <c r="F271" s="41"/>
      <c r="G271" s="41"/>
      <c r="H271" s="41"/>
    </row>
    <row r="272" spans="1:8" ht="12.75">
      <c r="A272" s="41"/>
      <c r="B272" s="41"/>
      <c r="C272" s="41"/>
      <c r="D272" s="41"/>
      <c r="E272" s="41"/>
      <c r="F272" s="41"/>
      <c r="G272" s="41"/>
      <c r="H272" s="41"/>
    </row>
    <row r="273" spans="1:8" ht="12.75">
      <c r="A273" s="41"/>
      <c r="B273" s="41"/>
      <c r="C273" s="41"/>
      <c r="D273" s="41"/>
      <c r="E273" s="41"/>
      <c r="F273" s="41"/>
      <c r="G273" s="41"/>
      <c r="H273" s="41"/>
    </row>
    <row r="274" spans="1:8" ht="12.75">
      <c r="A274" s="41"/>
      <c r="B274" s="41"/>
      <c r="C274" s="41"/>
      <c r="D274" s="41"/>
      <c r="E274" s="41"/>
      <c r="F274" s="41"/>
      <c r="G274" s="41"/>
      <c r="H274" s="41"/>
    </row>
    <row r="275" spans="1:8" ht="12.75">
      <c r="A275" s="41"/>
      <c r="B275" s="41"/>
      <c r="C275" s="41"/>
      <c r="D275" s="41"/>
      <c r="E275" s="41"/>
      <c r="F275" s="41"/>
      <c r="G275" s="41"/>
      <c r="H275" s="41"/>
    </row>
    <row r="276" spans="1:8" ht="12.75">
      <c r="A276" s="41"/>
      <c r="B276" s="41"/>
      <c r="C276" s="41"/>
      <c r="D276" s="41"/>
      <c r="E276" s="41"/>
      <c r="F276" s="41"/>
      <c r="G276" s="41"/>
      <c r="H276" s="41"/>
    </row>
    <row r="277" spans="1:8" ht="12.75">
      <c r="A277" s="41"/>
      <c r="B277" s="41"/>
      <c r="C277" s="41"/>
      <c r="D277" s="41"/>
      <c r="E277" s="41"/>
      <c r="F277" s="41"/>
      <c r="G277" s="41"/>
      <c r="H277" s="41"/>
    </row>
    <row r="278" spans="1:8" ht="12.75">
      <c r="A278" s="41"/>
      <c r="B278" s="41"/>
      <c r="C278" s="41"/>
      <c r="D278" s="41"/>
      <c r="E278" s="41"/>
      <c r="F278" s="41"/>
      <c r="G278" s="41"/>
      <c r="H278" s="41"/>
    </row>
    <row r="279" spans="1:8" ht="12.75">
      <c r="A279" s="41"/>
      <c r="B279" s="41"/>
      <c r="C279" s="41"/>
      <c r="D279" s="41"/>
      <c r="E279" s="41"/>
      <c r="F279" s="41"/>
      <c r="G279" s="41"/>
      <c r="H279" s="41"/>
    </row>
    <row r="280" spans="1:8" ht="12.75">
      <c r="A280" s="41"/>
      <c r="B280" s="41"/>
      <c r="C280" s="41"/>
      <c r="D280" s="41"/>
      <c r="E280" s="41"/>
      <c r="F280" s="41"/>
      <c r="G280" s="41"/>
      <c r="H280" s="41"/>
    </row>
    <row r="281" spans="1:8" ht="12.75">
      <c r="A281" s="41"/>
      <c r="B281" s="41"/>
      <c r="C281" s="41"/>
      <c r="D281" s="41"/>
      <c r="E281" s="41"/>
      <c r="F281" s="41"/>
      <c r="G281" s="41"/>
      <c r="H281" s="41"/>
    </row>
    <row r="282" spans="1:8" ht="12.75">
      <c r="A282" s="41"/>
      <c r="B282" s="41"/>
      <c r="C282" s="41"/>
      <c r="D282" s="41"/>
      <c r="E282" s="41"/>
      <c r="F282" s="41"/>
      <c r="G282" s="41"/>
      <c r="H282" s="41"/>
    </row>
    <row r="283" spans="1:8" ht="12.75">
      <c r="A283" s="41"/>
      <c r="B283" s="41"/>
      <c r="C283" s="41"/>
      <c r="D283" s="41"/>
      <c r="E283" s="41"/>
      <c r="F283" s="41"/>
      <c r="G283" s="41"/>
      <c r="H283" s="41"/>
    </row>
    <row r="284" spans="1:8" ht="12.75">
      <c r="A284" s="41"/>
      <c r="B284" s="41"/>
      <c r="C284" s="41"/>
      <c r="D284" s="41"/>
      <c r="E284" s="41"/>
      <c r="F284" s="41"/>
      <c r="G284" s="41"/>
      <c r="H284" s="41"/>
    </row>
    <row r="285" spans="1:8" ht="12.75">
      <c r="A285" s="41"/>
      <c r="B285" s="41"/>
      <c r="C285" s="41"/>
      <c r="D285" s="41"/>
      <c r="E285" s="41"/>
      <c r="F285" s="41"/>
      <c r="G285" s="41"/>
      <c r="H285" s="41"/>
    </row>
    <row r="286" spans="1:8" ht="12.75">
      <c r="A286" s="41"/>
      <c r="B286" s="41"/>
      <c r="C286" s="41"/>
      <c r="D286" s="41"/>
      <c r="E286" s="41"/>
      <c r="F286" s="41"/>
      <c r="G286" s="41"/>
      <c r="H286" s="41"/>
    </row>
    <row r="287" spans="1:8" ht="12.75">
      <c r="A287" s="41"/>
      <c r="B287" s="41"/>
      <c r="C287" s="41"/>
      <c r="D287" s="41"/>
      <c r="E287" s="41"/>
      <c r="F287" s="41"/>
      <c r="G287" s="41"/>
      <c r="H287" s="41"/>
    </row>
    <row r="288" spans="1:8" ht="12.75">
      <c r="A288" s="41"/>
      <c r="B288" s="41"/>
      <c r="C288" s="41"/>
      <c r="D288" s="41"/>
      <c r="E288" s="41"/>
      <c r="F288" s="41"/>
      <c r="G288" s="41"/>
      <c r="H288" s="41"/>
    </row>
    <row r="289" spans="1:8" ht="12.75">
      <c r="A289" s="41"/>
      <c r="B289" s="41"/>
      <c r="C289" s="41"/>
      <c r="D289" s="41"/>
      <c r="E289" s="41"/>
      <c r="F289" s="41"/>
      <c r="G289" s="41"/>
      <c r="H289" s="41"/>
    </row>
    <row r="290" spans="1:8" ht="12.75">
      <c r="A290" s="41"/>
      <c r="B290" s="41"/>
      <c r="C290" s="41"/>
      <c r="D290" s="41"/>
      <c r="E290" s="41"/>
      <c r="F290" s="41"/>
      <c r="G290" s="41"/>
      <c r="H290" s="41"/>
    </row>
    <row r="291" spans="1:8" ht="12.75">
      <c r="A291" s="41"/>
      <c r="B291" s="41"/>
      <c r="C291" s="41"/>
      <c r="D291" s="41"/>
      <c r="E291" s="41"/>
      <c r="F291" s="41"/>
      <c r="G291" s="41"/>
      <c r="H291" s="41"/>
    </row>
    <row r="292" spans="1:8" ht="12.75">
      <c r="A292" s="41"/>
      <c r="B292" s="41"/>
      <c r="C292" s="41"/>
      <c r="D292" s="41"/>
      <c r="E292" s="41"/>
      <c r="F292" s="41"/>
      <c r="G292" s="41"/>
      <c r="H292" s="41"/>
    </row>
    <row r="293" spans="1:8" ht="12.75">
      <c r="A293" s="41"/>
      <c r="B293" s="41"/>
      <c r="C293" s="41"/>
      <c r="D293" s="41"/>
      <c r="E293" s="41"/>
      <c r="F293" s="41"/>
      <c r="G293" s="41"/>
      <c r="H293" s="41"/>
    </row>
    <row r="294" spans="1:8" ht="12.75">
      <c r="A294" s="41"/>
      <c r="B294" s="41"/>
      <c r="C294" s="41"/>
      <c r="D294" s="41"/>
      <c r="E294" s="41"/>
      <c r="F294" s="41"/>
      <c r="G294" s="41"/>
      <c r="H294" s="41"/>
    </row>
    <row r="295" spans="1:8" ht="12.75">
      <c r="A295" s="41"/>
      <c r="B295" s="41"/>
      <c r="C295" s="41"/>
      <c r="D295" s="41"/>
      <c r="E295" s="41"/>
      <c r="F295" s="41"/>
      <c r="G295" s="41"/>
      <c r="H295" s="41"/>
    </row>
    <row r="296" spans="1:8" ht="12.75">
      <c r="A296" s="41"/>
      <c r="B296" s="41"/>
      <c r="C296" s="41"/>
      <c r="D296" s="41"/>
      <c r="E296" s="41"/>
      <c r="F296" s="41"/>
      <c r="G296" s="41"/>
      <c r="H296" s="41"/>
    </row>
    <row r="297" spans="1:8" ht="12.75">
      <c r="A297" s="41"/>
      <c r="B297" s="41"/>
      <c r="C297" s="41"/>
      <c r="D297" s="41"/>
      <c r="E297" s="41"/>
      <c r="F297" s="41"/>
      <c r="G297" s="41"/>
      <c r="H297" s="41"/>
    </row>
    <row r="298" spans="1:8" ht="12.75">
      <c r="A298" s="41"/>
      <c r="B298" s="41"/>
      <c r="C298" s="41"/>
      <c r="D298" s="41"/>
      <c r="E298" s="41"/>
      <c r="F298" s="41"/>
      <c r="G298" s="41"/>
      <c r="H298" s="41"/>
    </row>
    <row r="299" spans="1:8" ht="12.75">
      <c r="A299" s="41"/>
      <c r="B299" s="41"/>
      <c r="C299" s="41"/>
      <c r="D299" s="41"/>
      <c r="E299" s="41"/>
      <c r="F299" s="41"/>
      <c r="G299" s="41"/>
      <c r="H299" s="41"/>
    </row>
    <row r="300" spans="1:8" ht="12.75">
      <c r="A300" s="41"/>
      <c r="B300" s="41"/>
      <c r="C300" s="41"/>
      <c r="D300" s="41"/>
      <c r="E300" s="41"/>
      <c r="F300" s="41"/>
      <c r="G300" s="41"/>
      <c r="H300" s="41"/>
    </row>
    <row r="301" spans="1:8" ht="12.75">
      <c r="A301" s="41"/>
      <c r="B301" s="41"/>
      <c r="C301" s="41"/>
      <c r="D301" s="41"/>
      <c r="E301" s="41"/>
      <c r="F301" s="41"/>
      <c r="G301" s="41"/>
      <c r="H301" s="41"/>
    </row>
    <row r="302" spans="1:8" ht="12.75">
      <c r="A302" s="41"/>
      <c r="B302" s="41"/>
      <c r="C302" s="41"/>
      <c r="D302" s="41"/>
      <c r="E302" s="41"/>
      <c r="F302" s="41"/>
      <c r="G302" s="41"/>
      <c r="H302" s="41"/>
    </row>
    <row r="303" spans="1:8" ht="12.75">
      <c r="A303" s="41"/>
      <c r="B303" s="41"/>
      <c r="C303" s="41"/>
      <c r="D303" s="41"/>
      <c r="E303" s="41"/>
      <c r="F303" s="41"/>
      <c r="G303" s="41"/>
      <c r="H303" s="41"/>
    </row>
    <row r="304" spans="1:8" ht="12.75">
      <c r="A304" s="41"/>
      <c r="B304" s="41"/>
      <c r="C304" s="41"/>
      <c r="D304" s="41"/>
      <c r="E304" s="41"/>
      <c r="F304" s="41"/>
      <c r="G304" s="41"/>
      <c r="H304" s="41"/>
    </row>
    <row r="305" spans="1:8" ht="12.75">
      <c r="A305" s="41"/>
      <c r="B305" s="41"/>
      <c r="C305" s="41"/>
      <c r="D305" s="41"/>
      <c r="E305" s="41"/>
      <c r="F305" s="41"/>
      <c r="G305" s="41"/>
      <c r="H305" s="41"/>
    </row>
    <row r="306" spans="1:8" ht="12.75">
      <c r="A306" s="41"/>
      <c r="B306" s="41"/>
      <c r="C306" s="41"/>
      <c r="D306" s="41"/>
      <c r="E306" s="41"/>
      <c r="F306" s="41"/>
      <c r="G306" s="41"/>
      <c r="H306" s="41"/>
    </row>
    <row r="307" spans="1:8" ht="12.75">
      <c r="A307" s="41"/>
      <c r="B307" s="41"/>
      <c r="C307" s="41"/>
      <c r="D307" s="41"/>
      <c r="E307" s="41"/>
      <c r="F307" s="41"/>
      <c r="G307" s="41"/>
      <c r="H307" s="41"/>
    </row>
    <row r="308" spans="1:8" ht="12.75">
      <c r="A308" s="41"/>
      <c r="B308" s="41"/>
      <c r="C308" s="41"/>
      <c r="D308" s="41"/>
      <c r="E308" s="41"/>
      <c r="F308" s="41"/>
      <c r="G308" s="41"/>
      <c r="H308" s="41"/>
    </row>
    <row r="309" spans="1:8" ht="12.75">
      <c r="A309" s="41"/>
      <c r="B309" s="41"/>
      <c r="C309" s="41"/>
      <c r="D309" s="41"/>
      <c r="E309" s="41"/>
      <c r="F309" s="41"/>
      <c r="G309" s="41"/>
      <c r="H309" s="41"/>
    </row>
    <row r="310" spans="1:8" ht="12.75">
      <c r="A310" s="41"/>
      <c r="B310" s="41"/>
      <c r="C310" s="41"/>
      <c r="D310" s="41"/>
      <c r="E310" s="41"/>
      <c r="F310" s="41"/>
      <c r="G310" s="41"/>
      <c r="H310" s="41"/>
    </row>
    <row r="311" spans="1:8" ht="12.75">
      <c r="A311" s="41"/>
      <c r="B311" s="41"/>
      <c r="C311" s="41"/>
      <c r="D311" s="41"/>
      <c r="E311" s="41"/>
      <c r="F311" s="41"/>
      <c r="G311" s="41"/>
      <c r="H311" s="41"/>
    </row>
    <row r="312" spans="1:8" ht="12.75">
      <c r="A312" s="41"/>
      <c r="B312" s="41"/>
      <c r="C312" s="41"/>
      <c r="D312" s="41"/>
      <c r="E312" s="41"/>
      <c r="F312" s="41"/>
      <c r="G312" s="41"/>
      <c r="H312" s="41"/>
    </row>
    <row r="313" spans="1:8" ht="12.75">
      <c r="A313" s="41"/>
      <c r="B313" s="41"/>
      <c r="C313" s="41"/>
      <c r="D313" s="41"/>
      <c r="E313" s="41"/>
      <c r="F313" s="41"/>
      <c r="G313" s="41"/>
      <c r="H313" s="41"/>
    </row>
    <row r="314" spans="1:8" ht="12.75">
      <c r="A314" s="41"/>
      <c r="B314" s="41"/>
      <c r="C314" s="41"/>
      <c r="D314" s="41"/>
      <c r="E314" s="41"/>
      <c r="F314" s="41"/>
      <c r="G314" s="41"/>
      <c r="H314" s="41"/>
    </row>
    <row r="315" spans="1:8" ht="12.75">
      <c r="A315" s="41"/>
      <c r="B315" s="41"/>
      <c r="C315" s="41"/>
      <c r="D315" s="41"/>
      <c r="E315" s="41"/>
      <c r="F315" s="41"/>
      <c r="G315" s="41"/>
      <c r="H315" s="41"/>
    </row>
    <row r="316" spans="1:8" ht="12.75">
      <c r="A316" s="41"/>
      <c r="B316" s="41"/>
      <c r="C316" s="41"/>
      <c r="D316" s="41"/>
      <c r="E316" s="41"/>
      <c r="F316" s="41"/>
      <c r="G316" s="41"/>
      <c r="H316" s="41"/>
    </row>
    <row r="317" spans="1:8" ht="12.75">
      <c r="A317" s="41"/>
      <c r="B317" s="41"/>
      <c r="C317" s="41"/>
      <c r="D317" s="41"/>
      <c r="E317" s="41"/>
      <c r="F317" s="41"/>
      <c r="G317" s="41"/>
      <c r="H317" s="41"/>
    </row>
    <row r="318" spans="1:8" ht="12.75">
      <c r="A318" s="41"/>
      <c r="B318" s="41"/>
      <c r="C318" s="41"/>
      <c r="D318" s="41"/>
      <c r="E318" s="41"/>
      <c r="F318" s="41"/>
      <c r="G318" s="41"/>
      <c r="H318" s="41"/>
    </row>
    <row r="319" spans="1:8" ht="12.75">
      <c r="A319" s="41"/>
      <c r="B319" s="41"/>
      <c r="C319" s="41"/>
      <c r="D319" s="41"/>
      <c r="E319" s="41"/>
      <c r="F319" s="41"/>
      <c r="G319" s="41"/>
      <c r="H319" s="41"/>
    </row>
    <row r="320" spans="1:8" ht="12.75">
      <c r="A320" s="41"/>
      <c r="B320" s="41"/>
      <c r="C320" s="41"/>
      <c r="D320" s="41"/>
      <c r="E320" s="41"/>
      <c r="F320" s="41"/>
      <c r="G320" s="41"/>
      <c r="H320" s="41"/>
    </row>
    <row r="321" spans="1:8" ht="12.75">
      <c r="A321" s="41"/>
      <c r="B321" s="41"/>
      <c r="C321" s="41"/>
      <c r="D321" s="41"/>
      <c r="E321" s="41"/>
      <c r="F321" s="41"/>
      <c r="G321" s="41"/>
      <c r="H321" s="41"/>
    </row>
    <row r="322" spans="1:8" ht="12.75">
      <c r="A322" s="41"/>
      <c r="B322" s="41"/>
      <c r="C322" s="41"/>
      <c r="D322" s="41"/>
      <c r="E322" s="41"/>
      <c r="F322" s="41"/>
      <c r="G322" s="41"/>
      <c r="H322" s="41"/>
    </row>
    <row r="323" spans="1:8" ht="12.75">
      <c r="A323" s="41"/>
      <c r="B323" s="41"/>
      <c r="C323" s="41"/>
      <c r="D323" s="41"/>
      <c r="E323" s="41"/>
      <c r="F323" s="41"/>
      <c r="G323" s="41"/>
      <c r="H323" s="41"/>
    </row>
    <row r="324" spans="1:8" ht="12.75">
      <c r="A324" s="41"/>
      <c r="B324" s="41"/>
      <c r="C324" s="41"/>
      <c r="D324" s="41"/>
      <c r="E324" s="41"/>
      <c r="F324" s="41"/>
      <c r="G324" s="41"/>
      <c r="H324" s="41"/>
    </row>
    <row r="325" spans="1:8" ht="12.75">
      <c r="A325" s="41"/>
      <c r="B325" s="41"/>
      <c r="C325" s="41"/>
      <c r="D325" s="41"/>
      <c r="E325" s="41"/>
      <c r="F325" s="41"/>
      <c r="G325" s="41"/>
      <c r="H325" s="41"/>
    </row>
    <row r="326" spans="1:8" ht="12.75">
      <c r="A326" s="41"/>
      <c r="B326" s="41"/>
      <c r="C326" s="41"/>
      <c r="D326" s="41"/>
      <c r="E326" s="41"/>
      <c r="F326" s="41"/>
      <c r="G326" s="41"/>
      <c r="H326" s="41"/>
    </row>
    <row r="327" spans="1:8" ht="12.75">
      <c r="A327" s="41"/>
      <c r="B327" s="41"/>
      <c r="C327" s="41"/>
      <c r="D327" s="41"/>
      <c r="E327" s="41"/>
      <c r="F327" s="41"/>
      <c r="G327" s="41"/>
      <c r="H327" s="41"/>
    </row>
    <row r="328" spans="1:8" ht="12.75">
      <c r="A328" s="41"/>
      <c r="B328" s="41"/>
      <c r="C328" s="41"/>
      <c r="D328" s="41"/>
      <c r="E328" s="41"/>
      <c r="F328" s="41"/>
      <c r="G328" s="41"/>
      <c r="H328" s="41"/>
    </row>
    <row r="329" spans="1:8" ht="12.75">
      <c r="A329" s="41"/>
      <c r="B329" s="41"/>
      <c r="C329" s="41"/>
      <c r="D329" s="41"/>
      <c r="E329" s="41"/>
      <c r="F329" s="41"/>
      <c r="G329" s="41"/>
      <c r="H329" s="41"/>
    </row>
    <row r="330" spans="1:8" ht="12.75">
      <c r="A330" s="41"/>
      <c r="B330" s="41"/>
      <c r="C330" s="41"/>
      <c r="D330" s="41"/>
      <c r="E330" s="41"/>
      <c r="F330" s="41"/>
      <c r="G330" s="41"/>
      <c r="H330" s="41"/>
    </row>
    <row r="331" spans="1:8" ht="12.75">
      <c r="A331" s="41"/>
      <c r="B331" s="41"/>
      <c r="C331" s="41"/>
      <c r="D331" s="41"/>
      <c r="E331" s="41"/>
      <c r="F331" s="41"/>
      <c r="G331" s="41"/>
      <c r="H331" s="41"/>
    </row>
    <row r="332" spans="1:8" ht="12.75">
      <c r="A332" s="41"/>
      <c r="B332" s="41"/>
      <c r="C332" s="41"/>
      <c r="D332" s="41"/>
      <c r="E332" s="41"/>
      <c r="F332" s="41"/>
      <c r="G332" s="41"/>
      <c r="H332" s="41"/>
    </row>
    <row r="333" spans="1:8" ht="12.75">
      <c r="A333" s="41"/>
      <c r="B333" s="41"/>
      <c r="C333" s="41"/>
      <c r="D333" s="41"/>
      <c r="E333" s="41"/>
      <c r="F333" s="41"/>
      <c r="G333" s="41"/>
      <c r="H333" s="41"/>
    </row>
    <row r="334" spans="1:8" ht="12.75">
      <c r="A334" s="41"/>
      <c r="B334" s="41"/>
      <c r="C334" s="41"/>
      <c r="D334" s="41"/>
      <c r="E334" s="41"/>
      <c r="F334" s="41"/>
      <c r="G334" s="41"/>
      <c r="H334" s="41"/>
    </row>
    <row r="335" spans="1:8" ht="12.75">
      <c r="A335" s="41"/>
      <c r="B335" s="41"/>
      <c r="C335" s="41"/>
      <c r="D335" s="41"/>
      <c r="E335" s="41"/>
      <c r="F335" s="41"/>
      <c r="G335" s="41"/>
      <c r="H335" s="41"/>
    </row>
    <row r="336" spans="1:8" ht="12.75">
      <c r="A336" s="41"/>
      <c r="B336" s="41"/>
      <c r="C336" s="41"/>
      <c r="D336" s="41"/>
      <c r="E336" s="41"/>
      <c r="F336" s="41"/>
      <c r="G336" s="41"/>
      <c r="H336" s="41"/>
    </row>
    <row r="337" spans="1:8" ht="12.75">
      <c r="A337" s="41"/>
      <c r="B337" s="41"/>
      <c r="C337" s="41"/>
      <c r="D337" s="41"/>
      <c r="E337" s="41"/>
      <c r="F337" s="41"/>
      <c r="G337" s="41"/>
      <c r="H337" s="41"/>
    </row>
    <row r="338" spans="1:8" ht="12.75">
      <c r="A338" s="41"/>
      <c r="B338" s="41"/>
      <c r="C338" s="41"/>
      <c r="D338" s="41"/>
      <c r="E338" s="41"/>
      <c r="F338" s="41"/>
      <c r="G338" s="41"/>
      <c r="H338" s="41"/>
    </row>
    <row r="339" spans="1:8" ht="12.75">
      <c r="A339" s="41"/>
      <c r="B339" s="41"/>
      <c r="C339" s="41"/>
      <c r="D339" s="41"/>
      <c r="E339" s="41"/>
      <c r="F339" s="41"/>
      <c r="G339" s="41"/>
      <c r="H339" s="41"/>
    </row>
    <row r="340" spans="1:8" ht="12.75">
      <c r="A340" s="41"/>
      <c r="B340" s="41"/>
      <c r="C340" s="41"/>
      <c r="D340" s="41"/>
      <c r="E340" s="41"/>
      <c r="F340" s="41"/>
      <c r="G340" s="41"/>
      <c r="H340" s="41"/>
    </row>
    <row r="341" spans="1:8" ht="12.75">
      <c r="A341" s="41"/>
      <c r="B341" s="41"/>
      <c r="C341" s="41"/>
      <c r="D341" s="41"/>
      <c r="E341" s="41"/>
      <c r="F341" s="41"/>
      <c r="G341" s="41"/>
      <c r="H341" s="41"/>
    </row>
    <row r="342" spans="1:8" ht="12.75">
      <c r="A342" s="41"/>
      <c r="B342" s="41"/>
      <c r="C342" s="41"/>
      <c r="D342" s="41"/>
      <c r="E342" s="41"/>
      <c r="F342" s="41"/>
      <c r="G342" s="41"/>
      <c r="H342" s="41"/>
    </row>
    <row r="343" spans="1:8" ht="12.75">
      <c r="A343" s="41"/>
      <c r="B343" s="41"/>
      <c r="C343" s="41"/>
      <c r="D343" s="41"/>
      <c r="E343" s="41"/>
      <c r="F343" s="41"/>
      <c r="G343" s="41"/>
      <c r="H343" s="41"/>
    </row>
    <row r="344" spans="1:8" ht="12.75">
      <c r="A344" s="41"/>
      <c r="B344" s="41"/>
      <c r="C344" s="41"/>
      <c r="D344" s="41"/>
      <c r="E344" s="41"/>
      <c r="F344" s="41"/>
      <c r="G344" s="41"/>
      <c r="H344" s="41"/>
    </row>
    <row r="345" spans="1:8" ht="12.75">
      <c r="A345" s="41"/>
      <c r="B345" s="41"/>
      <c r="C345" s="41"/>
      <c r="D345" s="41"/>
      <c r="E345" s="41"/>
      <c r="F345" s="41"/>
      <c r="G345" s="41"/>
      <c r="H345" s="41"/>
    </row>
    <row r="346" spans="1:8" ht="12.75">
      <c r="A346" s="41"/>
      <c r="B346" s="41"/>
      <c r="C346" s="41"/>
      <c r="D346" s="41"/>
      <c r="E346" s="41"/>
      <c r="F346" s="41"/>
      <c r="G346" s="41"/>
      <c r="H346" s="41"/>
    </row>
    <row r="347" spans="1:8" ht="12.75">
      <c r="A347" s="41"/>
      <c r="B347" s="41"/>
      <c r="C347" s="41"/>
      <c r="D347" s="41"/>
      <c r="E347" s="41"/>
      <c r="F347" s="41"/>
      <c r="G347" s="41"/>
      <c r="H347" s="41"/>
    </row>
    <row r="348" spans="1:8" ht="12.75">
      <c r="A348" s="41"/>
      <c r="B348" s="41"/>
      <c r="C348" s="41"/>
      <c r="D348" s="41"/>
      <c r="E348" s="41"/>
      <c r="F348" s="41"/>
      <c r="G348" s="41"/>
      <c r="H348" s="41"/>
    </row>
    <row r="349" spans="1:8" ht="12.75">
      <c r="A349" s="41"/>
      <c r="B349" s="41"/>
      <c r="C349" s="41"/>
      <c r="D349" s="41"/>
      <c r="E349" s="41"/>
      <c r="F349" s="41"/>
      <c r="G349" s="41"/>
      <c r="H349" s="41"/>
    </row>
    <row r="350" spans="1:8" ht="12.75">
      <c r="A350" s="41"/>
      <c r="B350" s="41"/>
      <c r="C350" s="41"/>
      <c r="D350" s="41"/>
      <c r="E350" s="41"/>
      <c r="F350" s="41"/>
      <c r="G350" s="41"/>
      <c r="H350" s="41"/>
    </row>
    <row r="351" spans="1:8" ht="12.75">
      <c r="A351" s="41"/>
      <c r="B351" s="41"/>
      <c r="C351" s="41"/>
      <c r="D351" s="41"/>
      <c r="E351" s="41"/>
      <c r="F351" s="41"/>
      <c r="G351" s="41"/>
      <c r="H351" s="41"/>
    </row>
    <row r="352" spans="1:8" ht="12.75">
      <c r="A352" s="41"/>
      <c r="B352" s="41"/>
      <c r="C352" s="41"/>
      <c r="D352" s="41"/>
      <c r="E352" s="41"/>
      <c r="F352" s="41"/>
      <c r="G352" s="41"/>
      <c r="H352" s="41"/>
    </row>
    <row r="353" spans="1:8" ht="12.75">
      <c r="A353" s="41"/>
      <c r="B353" s="41"/>
      <c r="C353" s="41"/>
      <c r="D353" s="41"/>
      <c r="E353" s="41"/>
      <c r="F353" s="41"/>
      <c r="G353" s="41"/>
      <c r="H353" s="41"/>
    </row>
    <row r="354" spans="1:8" ht="12.75">
      <c r="A354" s="41"/>
      <c r="B354" s="41"/>
      <c r="C354" s="41"/>
      <c r="D354" s="41"/>
      <c r="E354" s="41"/>
      <c r="F354" s="41"/>
      <c r="G354" s="41"/>
      <c r="H354" s="41"/>
    </row>
    <row r="355" spans="1:8" ht="12.75">
      <c r="A355" s="41"/>
      <c r="B355" s="41"/>
      <c r="C355" s="41"/>
      <c r="D355" s="41"/>
      <c r="E355" s="41"/>
      <c r="F355" s="41"/>
      <c r="G355" s="41"/>
      <c r="H355" s="41"/>
    </row>
    <row r="356" spans="1:8" ht="12.75">
      <c r="A356" s="41"/>
      <c r="B356" s="41"/>
      <c r="C356" s="41"/>
      <c r="D356" s="41"/>
      <c r="E356" s="41"/>
      <c r="F356" s="41"/>
      <c r="G356" s="41"/>
      <c r="H356" s="41"/>
    </row>
    <row r="357" spans="1:8" ht="12.75">
      <c r="A357" s="41"/>
      <c r="B357" s="41"/>
      <c r="C357" s="41"/>
      <c r="D357" s="41"/>
      <c r="E357" s="41"/>
      <c r="F357" s="41"/>
      <c r="G357" s="41"/>
      <c r="H357" s="41"/>
    </row>
    <row r="358" spans="1:8" ht="12.75">
      <c r="A358" s="41"/>
      <c r="B358" s="41"/>
      <c r="C358" s="41"/>
      <c r="D358" s="41"/>
      <c r="E358" s="41"/>
      <c r="F358" s="41"/>
      <c r="G358" s="41"/>
      <c r="H358" s="41"/>
    </row>
    <row r="359" spans="1:8" ht="12.75">
      <c r="A359" s="41"/>
      <c r="B359" s="41"/>
      <c r="C359" s="41"/>
      <c r="D359" s="41"/>
      <c r="E359" s="41"/>
      <c r="F359" s="41"/>
      <c r="G359" s="41"/>
      <c r="H359" s="41"/>
    </row>
    <row r="360" spans="1:8" ht="12.75">
      <c r="A360" s="41"/>
      <c r="B360" s="41"/>
      <c r="C360" s="41"/>
      <c r="D360" s="41"/>
      <c r="E360" s="41"/>
      <c r="F360" s="41"/>
      <c r="G360" s="41"/>
      <c r="H360" s="41"/>
    </row>
    <row r="361" spans="1:8" ht="12.75">
      <c r="A361" s="41"/>
      <c r="B361" s="41"/>
      <c r="C361" s="41"/>
      <c r="D361" s="41"/>
      <c r="E361" s="41"/>
      <c r="F361" s="41"/>
      <c r="G361" s="41"/>
      <c r="H361" s="41"/>
    </row>
    <row r="362" spans="1:8" ht="12.75">
      <c r="A362" s="41"/>
      <c r="B362" s="41"/>
      <c r="C362" s="41"/>
      <c r="D362" s="41"/>
      <c r="E362" s="41"/>
      <c r="F362" s="41"/>
      <c r="G362" s="41"/>
      <c r="H362" s="41"/>
    </row>
    <row r="363" spans="1:8" ht="12.75">
      <c r="A363" s="41"/>
      <c r="B363" s="41"/>
      <c r="C363" s="41"/>
      <c r="D363" s="41"/>
      <c r="E363" s="41"/>
      <c r="F363" s="41"/>
      <c r="G363" s="41"/>
      <c r="H363" s="41"/>
    </row>
    <row r="364" spans="1:8" ht="12.75">
      <c r="A364" s="41"/>
      <c r="B364" s="41"/>
      <c r="C364" s="41"/>
      <c r="D364" s="41"/>
      <c r="E364" s="41"/>
      <c r="F364" s="41"/>
      <c r="G364" s="41"/>
      <c r="H364" s="41"/>
    </row>
    <row r="365" spans="1:8" ht="12.75">
      <c r="A365" s="41"/>
      <c r="B365" s="41"/>
      <c r="C365" s="41"/>
      <c r="D365" s="41"/>
      <c r="E365" s="41"/>
      <c r="F365" s="41"/>
      <c r="G365" s="41"/>
      <c r="H365" s="41"/>
    </row>
    <row r="366" spans="1:8" ht="12.75">
      <c r="A366" s="41"/>
      <c r="B366" s="41"/>
      <c r="C366" s="41"/>
      <c r="D366" s="41"/>
      <c r="E366" s="41"/>
      <c r="F366" s="41"/>
      <c r="G366" s="41"/>
      <c r="H366" s="41"/>
    </row>
    <row r="367" spans="1:8" ht="12.75">
      <c r="A367" s="41"/>
      <c r="B367" s="41"/>
      <c r="C367" s="41"/>
      <c r="D367" s="41"/>
      <c r="E367" s="41"/>
      <c r="F367" s="41"/>
      <c r="G367" s="41"/>
      <c r="H367" s="41"/>
    </row>
    <row r="368" spans="1:8" ht="12.75">
      <c r="A368" s="41"/>
      <c r="B368" s="41"/>
      <c r="C368" s="41"/>
      <c r="D368" s="41"/>
      <c r="E368" s="41"/>
      <c r="F368" s="41"/>
      <c r="G368" s="41"/>
      <c r="H368" s="41"/>
    </row>
    <row r="369" spans="1:8" ht="12.75">
      <c r="A369" s="41"/>
      <c r="B369" s="41"/>
      <c r="C369" s="41"/>
      <c r="D369" s="41"/>
      <c r="E369" s="41"/>
      <c r="F369" s="41"/>
      <c r="G369" s="41"/>
      <c r="H369" s="41"/>
    </row>
    <row r="370" spans="1:8" ht="12.75">
      <c r="A370" s="41"/>
      <c r="B370" s="41"/>
      <c r="C370" s="41"/>
      <c r="D370" s="41"/>
      <c r="E370" s="41"/>
      <c r="F370" s="41"/>
      <c r="G370" s="41"/>
      <c r="H370" s="41"/>
    </row>
    <row r="371" spans="1:8" ht="12.75">
      <c r="A371" s="41"/>
      <c r="B371" s="41"/>
      <c r="C371" s="41"/>
      <c r="D371" s="41"/>
      <c r="E371" s="41"/>
      <c r="F371" s="41"/>
      <c r="G371" s="41"/>
      <c r="H371" s="41"/>
    </row>
    <row r="372" spans="1:8" ht="12.75">
      <c r="A372" s="41"/>
      <c r="B372" s="41"/>
      <c r="C372" s="41"/>
      <c r="D372" s="41"/>
      <c r="E372" s="41"/>
      <c r="F372" s="41"/>
      <c r="G372" s="41"/>
      <c r="H372" s="41"/>
    </row>
    <row r="373" spans="1:8" ht="12.75">
      <c r="A373" s="41"/>
      <c r="B373" s="41"/>
      <c r="C373" s="41"/>
      <c r="D373" s="41"/>
      <c r="E373" s="41"/>
      <c r="F373" s="41"/>
      <c r="G373" s="41"/>
      <c r="H373" s="41"/>
    </row>
    <row r="374" spans="1:8" ht="12.75">
      <c r="A374" s="41"/>
      <c r="B374" s="41"/>
      <c r="C374" s="41"/>
      <c r="D374" s="41"/>
      <c r="E374" s="41"/>
      <c r="F374" s="41"/>
      <c r="G374" s="41"/>
      <c r="H374" s="41"/>
    </row>
    <row r="375" spans="1:8" ht="12.75">
      <c r="A375" s="41"/>
      <c r="B375" s="41"/>
      <c r="C375" s="41"/>
      <c r="D375" s="41"/>
      <c r="E375" s="41"/>
      <c r="F375" s="41"/>
      <c r="G375" s="41"/>
      <c r="H375" s="41"/>
    </row>
    <row r="376" spans="1:8" ht="12.75">
      <c r="A376" s="41"/>
      <c r="B376" s="41"/>
      <c r="C376" s="41"/>
      <c r="D376" s="41"/>
      <c r="E376" s="41"/>
      <c r="F376" s="41"/>
      <c r="G376" s="41"/>
      <c r="H376" s="41"/>
    </row>
    <row r="377" spans="1:8" ht="12.75">
      <c r="A377" s="41"/>
      <c r="B377" s="41"/>
      <c r="C377" s="41"/>
      <c r="D377" s="41"/>
      <c r="E377" s="41"/>
      <c r="F377" s="41"/>
      <c r="G377" s="41"/>
      <c r="H377" s="41"/>
    </row>
    <row r="378" spans="1:8" ht="12.75">
      <c r="A378" s="41"/>
      <c r="B378" s="41"/>
      <c r="C378" s="41"/>
      <c r="D378" s="41"/>
      <c r="E378" s="41"/>
      <c r="F378" s="41"/>
      <c r="G378" s="41"/>
      <c r="H378" s="41"/>
    </row>
    <row r="379" spans="1:8" ht="12.75">
      <c r="A379" s="41"/>
      <c r="B379" s="41"/>
      <c r="C379" s="41"/>
      <c r="D379" s="41"/>
      <c r="E379" s="41"/>
      <c r="F379" s="41"/>
      <c r="G379" s="41"/>
      <c r="H379" s="41"/>
    </row>
    <row r="380" spans="1:8" ht="12.75">
      <c r="A380" s="41"/>
      <c r="B380" s="41"/>
      <c r="C380" s="41"/>
      <c r="D380" s="41"/>
      <c r="E380" s="41"/>
      <c r="F380" s="41"/>
      <c r="G380" s="41"/>
      <c r="H380" s="41"/>
    </row>
    <row r="381" spans="1:8" ht="12.75">
      <c r="A381" s="41"/>
      <c r="B381" s="41"/>
      <c r="C381" s="41"/>
      <c r="D381" s="41"/>
      <c r="E381" s="41"/>
      <c r="F381" s="41"/>
      <c r="G381" s="41"/>
      <c r="H381" s="41"/>
    </row>
    <row r="382" spans="1:8" ht="12.75">
      <c r="A382" s="41"/>
      <c r="B382" s="41"/>
      <c r="C382" s="41"/>
      <c r="D382" s="41"/>
      <c r="E382" s="41"/>
      <c r="F382" s="41"/>
      <c r="G382" s="41"/>
      <c r="H382" s="41"/>
    </row>
    <row r="383" spans="1:8" ht="12.75">
      <c r="A383" s="41"/>
      <c r="B383" s="41"/>
      <c r="C383" s="41"/>
      <c r="D383" s="41"/>
      <c r="E383" s="41"/>
      <c r="F383" s="41"/>
      <c r="G383" s="41"/>
      <c r="H383" s="41"/>
    </row>
    <row r="384" spans="1:8" ht="12.75">
      <c r="A384" s="41"/>
      <c r="B384" s="41"/>
      <c r="C384" s="41"/>
      <c r="D384" s="41"/>
      <c r="E384" s="41"/>
      <c r="F384" s="41"/>
      <c r="G384" s="41"/>
      <c r="H384" s="41"/>
    </row>
    <row r="385" spans="1:8" ht="12.75">
      <c r="A385" s="41"/>
      <c r="B385" s="41"/>
      <c r="C385" s="41"/>
      <c r="D385" s="41"/>
      <c r="E385" s="41"/>
      <c r="F385" s="41"/>
      <c r="G385" s="41"/>
      <c r="H385" s="41"/>
    </row>
    <row r="386" spans="1:8" ht="12.75">
      <c r="A386" s="41"/>
      <c r="B386" s="41"/>
      <c r="C386" s="41"/>
      <c r="D386" s="41"/>
      <c r="E386" s="41"/>
      <c r="F386" s="41"/>
      <c r="G386" s="41"/>
      <c r="H386" s="41"/>
    </row>
    <row r="387" spans="1:8" ht="12.75">
      <c r="A387" s="41"/>
      <c r="B387" s="41"/>
      <c r="C387" s="41"/>
      <c r="D387" s="41"/>
      <c r="E387" s="41"/>
      <c r="F387" s="41"/>
      <c r="G387" s="41"/>
      <c r="H387" s="41"/>
    </row>
    <row r="388" spans="1:8" ht="12.75">
      <c r="A388" s="41"/>
      <c r="B388" s="41"/>
      <c r="C388" s="41"/>
      <c r="D388" s="41"/>
      <c r="E388" s="41"/>
      <c r="F388" s="41"/>
      <c r="G388" s="41"/>
      <c r="H388" s="41"/>
    </row>
    <row r="389" spans="1:8" ht="12.75">
      <c r="A389" s="41"/>
      <c r="B389" s="41"/>
      <c r="C389" s="41"/>
      <c r="D389" s="41"/>
      <c r="E389" s="41"/>
      <c r="F389" s="41"/>
      <c r="G389" s="41"/>
      <c r="H389" s="41"/>
    </row>
    <row r="390" spans="1:8" ht="12.75">
      <c r="A390" s="41"/>
      <c r="B390" s="41"/>
      <c r="C390" s="41"/>
      <c r="D390" s="41"/>
      <c r="E390" s="41"/>
      <c r="F390" s="41"/>
      <c r="G390" s="41"/>
      <c r="H390" s="41"/>
    </row>
    <row r="391" spans="1:8" ht="12.75">
      <c r="A391" s="41"/>
      <c r="B391" s="41"/>
      <c r="C391" s="41"/>
      <c r="D391" s="41"/>
      <c r="E391" s="41"/>
      <c r="F391" s="41"/>
      <c r="G391" s="41"/>
      <c r="H391" s="41"/>
    </row>
    <row r="392" spans="1:8" ht="12.75">
      <c r="A392" s="41"/>
      <c r="B392" s="41"/>
      <c r="C392" s="41"/>
      <c r="D392" s="41"/>
      <c r="E392" s="41"/>
      <c r="F392" s="41"/>
      <c r="G392" s="41"/>
      <c r="H392" s="41"/>
    </row>
    <row r="393" spans="1:8" ht="12.75">
      <c r="A393" s="41"/>
      <c r="B393" s="41"/>
      <c r="C393" s="41"/>
      <c r="D393" s="41"/>
      <c r="E393" s="41"/>
      <c r="F393" s="41"/>
      <c r="G393" s="41"/>
      <c r="H393" s="41"/>
    </row>
    <row r="394" spans="1:8" ht="12.75">
      <c r="A394" s="41"/>
      <c r="B394" s="41"/>
      <c r="C394" s="41"/>
      <c r="D394" s="41"/>
      <c r="E394" s="41"/>
      <c r="F394" s="41"/>
      <c r="G394" s="41"/>
      <c r="H394" s="41"/>
    </row>
    <row r="395" spans="1:8" ht="12.75">
      <c r="A395" s="41"/>
      <c r="B395" s="41"/>
      <c r="C395" s="41"/>
      <c r="D395" s="41"/>
      <c r="E395" s="41"/>
      <c r="F395" s="41"/>
      <c r="G395" s="41"/>
      <c r="H395" s="41"/>
    </row>
    <row r="396" spans="1:8" ht="12.75">
      <c r="A396" s="41"/>
      <c r="B396" s="41"/>
      <c r="C396" s="41"/>
      <c r="D396" s="41"/>
      <c r="E396" s="41"/>
      <c r="F396" s="41"/>
      <c r="G396" s="41"/>
      <c r="H396" s="41"/>
    </row>
    <row r="397" spans="1:8" ht="12.75">
      <c r="A397" s="41"/>
      <c r="B397" s="41"/>
      <c r="C397" s="41"/>
      <c r="D397" s="41"/>
      <c r="E397" s="41"/>
      <c r="F397" s="41"/>
      <c r="G397" s="41"/>
      <c r="H397" s="41"/>
    </row>
    <row r="398" spans="1:8" ht="12.75">
      <c r="A398" s="41"/>
      <c r="B398" s="41"/>
      <c r="C398" s="41"/>
      <c r="D398" s="41"/>
      <c r="E398" s="41"/>
      <c r="F398" s="41"/>
      <c r="G398" s="41"/>
      <c r="H398" s="41"/>
    </row>
    <row r="399" spans="1:8" ht="12.75">
      <c r="A399" s="41"/>
      <c r="B399" s="41"/>
      <c r="C399" s="41"/>
      <c r="D399" s="41"/>
      <c r="E399" s="41"/>
      <c r="F399" s="41"/>
      <c r="G399" s="41"/>
      <c r="H399" s="41"/>
    </row>
    <row r="400" spans="1:8" ht="12.75">
      <c r="A400" s="41"/>
      <c r="B400" s="41"/>
      <c r="C400" s="41"/>
      <c r="D400" s="41"/>
      <c r="E400" s="41"/>
      <c r="F400" s="41"/>
      <c r="G400" s="41"/>
      <c r="H400" s="41"/>
    </row>
    <row r="401" spans="1:8" ht="12.75">
      <c r="A401" s="41"/>
      <c r="B401" s="41"/>
      <c r="C401" s="41"/>
      <c r="D401" s="41"/>
      <c r="E401" s="41"/>
      <c r="F401" s="41"/>
      <c r="G401" s="41"/>
      <c r="H401" s="41"/>
    </row>
    <row r="402" spans="1:8" ht="12.75">
      <c r="A402" s="41"/>
      <c r="B402" s="41"/>
      <c r="C402" s="41"/>
      <c r="D402" s="41"/>
      <c r="E402" s="41"/>
      <c r="F402" s="41"/>
      <c r="G402" s="41"/>
      <c r="H402" s="41"/>
    </row>
    <row r="403" spans="1:8" ht="12.75">
      <c r="A403" s="41"/>
      <c r="B403" s="41"/>
      <c r="C403" s="41"/>
      <c r="D403" s="41"/>
      <c r="E403" s="41"/>
      <c r="F403" s="41"/>
      <c r="G403" s="41"/>
      <c r="H403" s="41"/>
    </row>
    <row r="404" spans="1:8" ht="12.75">
      <c r="A404" s="41"/>
      <c r="B404" s="41"/>
      <c r="C404" s="41"/>
      <c r="D404" s="41"/>
      <c r="E404" s="41"/>
      <c r="F404" s="41"/>
      <c r="G404" s="41"/>
      <c r="H404" s="41"/>
    </row>
    <row r="405" spans="1:8" ht="12.75">
      <c r="A405" s="41"/>
      <c r="B405" s="41"/>
      <c r="C405" s="41"/>
      <c r="D405" s="41"/>
      <c r="E405" s="41"/>
      <c r="F405" s="41"/>
      <c r="G405" s="41"/>
      <c r="H405" s="41"/>
    </row>
    <row r="406" spans="1:8" ht="12.75">
      <c r="A406" s="41"/>
      <c r="B406" s="41"/>
      <c r="C406" s="41"/>
      <c r="D406" s="41"/>
      <c r="E406" s="41"/>
      <c r="F406" s="41"/>
      <c r="G406" s="41"/>
      <c r="H406" s="41"/>
    </row>
    <row r="407" spans="1:8" ht="12.75">
      <c r="A407" s="41"/>
      <c r="B407" s="41"/>
      <c r="C407" s="41"/>
      <c r="D407" s="41"/>
      <c r="E407" s="41"/>
      <c r="F407" s="41"/>
      <c r="G407" s="41"/>
      <c r="H407" s="41"/>
    </row>
    <row r="408" spans="1:8" ht="12.75">
      <c r="A408" s="41"/>
      <c r="B408" s="41"/>
      <c r="C408" s="41"/>
      <c r="D408" s="41"/>
      <c r="E408" s="41"/>
      <c r="F408" s="41"/>
      <c r="G408" s="41"/>
      <c r="H408" s="41"/>
    </row>
    <row r="409" spans="1:8" ht="12.75">
      <c r="A409" s="41"/>
      <c r="B409" s="41"/>
      <c r="C409" s="41"/>
      <c r="D409" s="41"/>
      <c r="E409" s="41"/>
      <c r="F409" s="41"/>
      <c r="G409" s="41"/>
      <c r="H409" s="41"/>
    </row>
    <row r="410" spans="1:8" ht="12.75">
      <c r="A410" s="41"/>
      <c r="B410" s="41"/>
      <c r="C410" s="41"/>
      <c r="D410" s="41"/>
      <c r="E410" s="41"/>
      <c r="F410" s="41"/>
      <c r="G410" s="41"/>
      <c r="H410" s="41"/>
    </row>
    <row r="411" spans="1:8" ht="12.75">
      <c r="A411" s="41"/>
      <c r="B411" s="41"/>
      <c r="C411" s="41"/>
      <c r="D411" s="41"/>
      <c r="E411" s="41"/>
      <c r="F411" s="41"/>
      <c r="G411" s="41"/>
      <c r="H411" s="41"/>
    </row>
    <row r="412" spans="1:8" ht="12.75">
      <c r="A412" s="41"/>
      <c r="B412" s="41"/>
      <c r="C412" s="41"/>
      <c r="D412" s="41"/>
      <c r="E412" s="41"/>
      <c r="F412" s="41"/>
      <c r="G412" s="41"/>
      <c r="H412" s="41"/>
    </row>
    <row r="413" spans="1:8" ht="12.75">
      <c r="A413" s="41"/>
      <c r="B413" s="41"/>
      <c r="C413" s="41"/>
      <c r="D413" s="41"/>
      <c r="E413" s="41"/>
      <c r="F413" s="41"/>
      <c r="G413" s="41"/>
      <c r="H413" s="41"/>
    </row>
    <row r="414" spans="1:8" ht="12.75">
      <c r="A414" s="41"/>
      <c r="B414" s="41"/>
      <c r="C414" s="41"/>
      <c r="D414" s="41"/>
      <c r="E414" s="41"/>
      <c r="F414" s="41"/>
      <c r="G414" s="41"/>
      <c r="H414" s="41"/>
    </row>
    <row r="415" spans="1:8" ht="12.75">
      <c r="A415" s="41"/>
      <c r="B415" s="41"/>
      <c r="C415" s="41"/>
      <c r="D415" s="41"/>
      <c r="E415" s="41"/>
      <c r="F415" s="41"/>
      <c r="G415" s="41"/>
      <c r="H415" s="41"/>
    </row>
    <row r="416" spans="1:8" ht="12.75">
      <c r="A416" s="41"/>
      <c r="B416" s="41"/>
      <c r="C416" s="41"/>
      <c r="D416" s="41"/>
      <c r="E416" s="41"/>
      <c r="F416" s="41"/>
      <c r="G416" s="41"/>
      <c r="H416" s="41"/>
    </row>
    <row r="417" spans="1:8" ht="12.75">
      <c r="A417" s="41"/>
      <c r="B417" s="41"/>
      <c r="C417" s="41"/>
      <c r="D417" s="41"/>
      <c r="E417" s="41"/>
      <c r="F417" s="41"/>
      <c r="G417" s="41"/>
      <c r="H417" s="41"/>
    </row>
    <row r="418" spans="1:8" ht="12.75">
      <c r="A418" s="41"/>
      <c r="B418" s="41"/>
      <c r="C418" s="41"/>
      <c r="D418" s="41"/>
      <c r="E418" s="41"/>
      <c r="F418" s="41"/>
      <c r="G418" s="41"/>
      <c r="H418" s="41"/>
    </row>
    <row r="419" spans="1:8" ht="12.75">
      <c r="A419" s="41"/>
      <c r="B419" s="41"/>
      <c r="C419" s="41"/>
      <c r="D419" s="41"/>
      <c r="E419" s="41"/>
      <c r="F419" s="41"/>
      <c r="G419" s="41"/>
      <c r="H419" s="41"/>
    </row>
    <row r="420" spans="1:8" ht="12.75">
      <c r="A420" s="41"/>
      <c r="B420" s="41"/>
      <c r="C420" s="41"/>
      <c r="D420" s="41"/>
      <c r="E420" s="41"/>
      <c r="F420" s="41"/>
      <c r="G420" s="41"/>
      <c r="H420" s="41"/>
    </row>
    <row r="421" spans="1:8" ht="12.75">
      <c r="A421" s="41"/>
      <c r="B421" s="41"/>
      <c r="C421" s="41"/>
      <c r="D421" s="41"/>
      <c r="E421" s="41"/>
      <c r="F421" s="41"/>
      <c r="G421" s="41"/>
      <c r="H421" s="41"/>
    </row>
    <row r="422" spans="1:8" ht="12.75">
      <c r="A422" s="41"/>
      <c r="B422" s="41"/>
      <c r="C422" s="41"/>
      <c r="D422" s="41"/>
      <c r="E422" s="41"/>
      <c r="F422" s="41"/>
      <c r="G422" s="41"/>
      <c r="H422" s="41"/>
    </row>
    <row r="423" spans="1:8" ht="12.75">
      <c r="A423" s="41"/>
      <c r="B423" s="41"/>
      <c r="C423" s="41"/>
      <c r="D423" s="41"/>
      <c r="E423" s="41"/>
      <c r="F423" s="41"/>
      <c r="G423" s="41"/>
      <c r="H423" s="41"/>
    </row>
    <row r="424" spans="1:8" ht="12.75">
      <c r="A424" s="41"/>
      <c r="B424" s="41"/>
      <c r="C424" s="41"/>
      <c r="D424" s="41"/>
      <c r="E424" s="41"/>
      <c r="F424" s="41"/>
      <c r="G424" s="41"/>
      <c r="H424" s="41"/>
    </row>
    <row r="425" spans="1:8" ht="12.75">
      <c r="A425" s="41"/>
      <c r="B425" s="41"/>
      <c r="C425" s="41"/>
      <c r="D425" s="41"/>
      <c r="E425" s="41"/>
      <c r="F425" s="41"/>
      <c r="G425" s="41"/>
      <c r="H425" s="41"/>
    </row>
    <row r="426" spans="1:8" ht="12.75">
      <c r="A426" s="41"/>
      <c r="B426" s="41"/>
      <c r="C426" s="41"/>
      <c r="D426" s="41"/>
      <c r="E426" s="41"/>
      <c r="F426" s="41"/>
      <c r="G426" s="41"/>
      <c r="H426" s="41"/>
    </row>
    <row r="427" spans="1:8" ht="12.75">
      <c r="A427" s="41"/>
      <c r="B427" s="41"/>
      <c r="C427" s="41"/>
      <c r="D427" s="41"/>
      <c r="E427" s="41"/>
      <c r="F427" s="41"/>
      <c r="G427" s="41"/>
      <c r="H427" s="41"/>
    </row>
    <row r="428" spans="1:8" ht="12.75">
      <c r="A428" s="41"/>
      <c r="B428" s="41"/>
      <c r="C428" s="41"/>
      <c r="D428" s="41"/>
      <c r="E428" s="41"/>
      <c r="F428" s="41"/>
      <c r="G428" s="41"/>
      <c r="H428" s="41"/>
    </row>
    <row r="429" spans="1:8" ht="12.75">
      <c r="A429" s="41"/>
      <c r="B429" s="41"/>
      <c r="C429" s="41"/>
      <c r="D429" s="41"/>
      <c r="E429" s="41"/>
      <c r="F429" s="41"/>
      <c r="G429" s="41"/>
      <c r="H429" s="41"/>
    </row>
    <row r="430" spans="1:8" ht="12.75">
      <c r="A430" s="41"/>
      <c r="B430" s="41"/>
      <c r="C430" s="41"/>
      <c r="D430" s="41"/>
      <c r="E430" s="41"/>
      <c r="F430" s="41"/>
      <c r="G430" s="41"/>
      <c r="H430" s="41"/>
    </row>
    <row r="431" spans="1:8" ht="12.75">
      <c r="A431" s="41"/>
      <c r="B431" s="41"/>
      <c r="C431" s="41"/>
      <c r="D431" s="41"/>
      <c r="E431" s="41"/>
      <c r="F431" s="41"/>
      <c r="G431" s="41"/>
      <c r="H431" s="41"/>
    </row>
    <row r="432" spans="1:8" ht="12.75">
      <c r="A432" s="41"/>
      <c r="B432" s="41"/>
      <c r="C432" s="41"/>
      <c r="D432" s="41"/>
      <c r="E432" s="41"/>
      <c r="F432" s="41"/>
      <c r="G432" s="41"/>
      <c r="H432" s="41"/>
    </row>
    <row r="433" spans="1:8" ht="12.75">
      <c r="A433" s="41"/>
      <c r="B433" s="41"/>
      <c r="C433" s="41"/>
      <c r="D433" s="41"/>
      <c r="E433" s="41"/>
      <c r="F433" s="41"/>
      <c r="G433" s="41"/>
      <c r="H433" s="41"/>
    </row>
    <row r="434" spans="1:8" ht="12.75">
      <c r="A434" s="41"/>
      <c r="B434" s="41"/>
      <c r="C434" s="41"/>
      <c r="D434" s="41"/>
      <c r="E434" s="41"/>
      <c r="F434" s="41"/>
      <c r="G434" s="41"/>
      <c r="H434" s="41"/>
    </row>
    <row r="435" spans="1:8" ht="12.75">
      <c r="A435" s="41"/>
      <c r="B435" s="41"/>
      <c r="C435" s="41"/>
      <c r="D435" s="41"/>
      <c r="E435" s="41"/>
      <c r="F435" s="41"/>
      <c r="G435" s="41"/>
      <c r="H435" s="41"/>
    </row>
    <row r="436" spans="1:8" ht="12.75">
      <c r="A436" s="41"/>
      <c r="B436" s="41"/>
      <c r="C436" s="41"/>
      <c r="D436" s="41"/>
      <c r="E436" s="41"/>
      <c r="F436" s="41"/>
      <c r="G436" s="41"/>
      <c r="H436" s="41"/>
    </row>
    <row r="437" spans="1:8" ht="12.75">
      <c r="A437" s="41"/>
      <c r="B437" s="41"/>
      <c r="C437" s="41"/>
      <c r="D437" s="41"/>
      <c r="E437" s="41"/>
      <c r="F437" s="41"/>
      <c r="G437" s="41"/>
      <c r="H437" s="41"/>
    </row>
    <row r="438" spans="1:8" ht="12.75">
      <c r="A438" s="41"/>
      <c r="B438" s="41"/>
      <c r="C438" s="41"/>
      <c r="D438" s="41"/>
      <c r="E438" s="41"/>
      <c r="F438" s="41"/>
      <c r="G438" s="41"/>
      <c r="H438" s="41"/>
    </row>
    <row r="439" spans="1:8" ht="12.75">
      <c r="A439" s="41"/>
      <c r="B439" s="41"/>
      <c r="C439" s="41"/>
      <c r="D439" s="41"/>
      <c r="E439" s="41"/>
      <c r="F439" s="41"/>
      <c r="G439" s="41"/>
      <c r="H439" s="41"/>
    </row>
    <row r="440" spans="1:8" ht="12.75">
      <c r="A440" s="41"/>
      <c r="B440" s="41"/>
      <c r="C440" s="41"/>
      <c r="D440" s="41"/>
      <c r="E440" s="41"/>
      <c r="F440" s="41"/>
      <c r="G440" s="41"/>
      <c r="H440" s="41"/>
    </row>
    <row r="441" spans="1:8" ht="12.75">
      <c r="A441" s="41"/>
      <c r="B441" s="41"/>
      <c r="C441" s="41"/>
      <c r="D441" s="41"/>
      <c r="E441" s="41"/>
      <c r="F441" s="41"/>
      <c r="G441" s="41"/>
      <c r="H441" s="41"/>
    </row>
    <row r="442" spans="1:8" ht="12.75">
      <c r="A442" s="41"/>
      <c r="B442" s="41"/>
      <c r="C442" s="41"/>
      <c r="D442" s="41"/>
      <c r="E442" s="41"/>
      <c r="F442" s="41"/>
      <c r="G442" s="41"/>
      <c r="H442" s="41"/>
    </row>
    <row r="443" spans="1:8" ht="12.75">
      <c r="A443" s="41"/>
      <c r="B443" s="41"/>
      <c r="C443" s="41"/>
      <c r="D443" s="41"/>
      <c r="E443" s="41"/>
      <c r="F443" s="41"/>
      <c r="G443" s="41"/>
      <c r="H443" s="41"/>
    </row>
    <row r="444" spans="1:8" ht="12.75">
      <c r="A444" s="41"/>
      <c r="B444" s="41"/>
      <c r="C444" s="41"/>
      <c r="D444" s="41"/>
      <c r="E444" s="41"/>
      <c r="F444" s="41"/>
      <c r="G444" s="41"/>
      <c r="H444" s="41"/>
    </row>
    <row r="445" spans="1:8" ht="12.75">
      <c r="A445" s="41"/>
      <c r="B445" s="41"/>
      <c r="C445" s="41"/>
      <c r="D445" s="41"/>
      <c r="E445" s="41"/>
      <c r="F445" s="41"/>
      <c r="G445" s="41"/>
      <c r="H445" s="41"/>
    </row>
    <row r="446" spans="1:8" ht="12.75">
      <c r="A446" s="41"/>
      <c r="B446" s="41"/>
      <c r="C446" s="41"/>
      <c r="D446" s="41"/>
      <c r="E446" s="41"/>
      <c r="F446" s="41"/>
      <c r="G446" s="41"/>
      <c r="H446" s="41"/>
    </row>
    <row r="447" spans="1:8" ht="12.75">
      <c r="A447" s="41"/>
      <c r="B447" s="41"/>
      <c r="C447" s="41"/>
      <c r="D447" s="41"/>
      <c r="E447" s="41"/>
      <c r="F447" s="41"/>
      <c r="G447" s="41"/>
      <c r="H447" s="41"/>
    </row>
    <row r="448" spans="1:8" ht="12.75">
      <c r="A448" s="41"/>
      <c r="B448" s="41"/>
      <c r="C448" s="41"/>
      <c r="D448" s="41"/>
      <c r="E448" s="41"/>
      <c r="F448" s="41"/>
      <c r="G448" s="41"/>
      <c r="H448" s="41"/>
    </row>
    <row r="449" spans="1:8" ht="12.75">
      <c r="A449" s="41"/>
      <c r="B449" s="41"/>
      <c r="C449" s="41"/>
      <c r="D449" s="41"/>
      <c r="E449" s="41"/>
      <c r="F449" s="41"/>
      <c r="G449" s="41"/>
      <c r="H449" s="41"/>
    </row>
    <row r="450" spans="1:8" ht="12.75">
      <c r="A450" s="41"/>
      <c r="B450" s="41"/>
      <c r="C450" s="41"/>
      <c r="D450" s="41"/>
      <c r="E450" s="41"/>
      <c r="F450" s="41"/>
      <c r="G450" s="41"/>
      <c r="H450" s="41"/>
    </row>
    <row r="451" spans="1:8" ht="12.75">
      <c r="A451" s="41"/>
      <c r="B451" s="41"/>
      <c r="C451" s="41"/>
      <c r="D451" s="41"/>
      <c r="E451" s="41"/>
      <c r="F451" s="41"/>
      <c r="G451" s="41"/>
      <c r="H451" s="41"/>
    </row>
    <row r="452" spans="1:8" ht="12.75">
      <c r="A452" s="41"/>
      <c r="B452" s="41"/>
      <c r="C452" s="41"/>
      <c r="D452" s="41"/>
      <c r="E452" s="41"/>
      <c r="F452" s="41"/>
      <c r="G452" s="41"/>
      <c r="H452" s="41"/>
    </row>
    <row r="453" spans="1:8" ht="12.75">
      <c r="A453" s="41"/>
      <c r="B453" s="41"/>
      <c r="C453" s="41"/>
      <c r="D453" s="41"/>
      <c r="E453" s="41"/>
      <c r="F453" s="41"/>
      <c r="G453" s="41"/>
      <c r="H453" s="41"/>
    </row>
    <row r="454" spans="1:8" ht="12.75">
      <c r="A454" s="41"/>
      <c r="B454" s="41"/>
      <c r="C454" s="41"/>
      <c r="D454" s="41"/>
      <c r="E454" s="41"/>
      <c r="F454" s="41"/>
      <c r="G454" s="41"/>
      <c r="H454" s="41"/>
    </row>
    <row r="455" spans="1:8" ht="12.75">
      <c r="A455" s="41"/>
      <c r="B455" s="41"/>
      <c r="C455" s="41"/>
      <c r="D455" s="41"/>
      <c r="E455" s="41"/>
      <c r="F455" s="41"/>
      <c r="G455" s="41"/>
      <c r="H455" s="41"/>
    </row>
    <row r="456" spans="1:8" ht="12.75">
      <c r="A456" s="41"/>
      <c r="B456" s="41"/>
      <c r="C456" s="41"/>
      <c r="D456" s="41"/>
      <c r="E456" s="41"/>
      <c r="F456" s="41"/>
      <c r="G456" s="41"/>
      <c r="H456" s="41"/>
    </row>
    <row r="457" spans="1:8" ht="12.75">
      <c r="A457" s="41"/>
      <c r="B457" s="41"/>
      <c r="C457" s="41"/>
      <c r="D457" s="41"/>
      <c r="E457" s="41"/>
      <c r="F457" s="41"/>
      <c r="G457" s="41"/>
      <c r="H457" s="41"/>
    </row>
    <row r="458" spans="1:8" ht="12.75">
      <c r="A458" s="41"/>
      <c r="B458" s="41"/>
      <c r="C458" s="41"/>
      <c r="D458" s="41"/>
      <c r="E458" s="41"/>
      <c r="F458" s="41"/>
      <c r="G458" s="41"/>
      <c r="H458" s="41"/>
    </row>
    <row r="459" spans="1:8" ht="12.75">
      <c r="A459" s="41"/>
      <c r="B459" s="41"/>
      <c r="C459" s="41"/>
      <c r="D459" s="41"/>
      <c r="E459" s="41"/>
      <c r="F459" s="41"/>
      <c r="G459" s="41"/>
      <c r="H459" s="41"/>
    </row>
    <row r="460" spans="1:8" ht="12.75">
      <c r="A460" s="41"/>
      <c r="B460" s="41"/>
      <c r="C460" s="41"/>
      <c r="D460" s="41"/>
      <c r="E460" s="41"/>
      <c r="F460" s="41"/>
      <c r="G460" s="41"/>
      <c r="H460" s="41"/>
    </row>
    <row r="461" spans="1:8" ht="12.75">
      <c r="A461" s="41"/>
      <c r="B461" s="41"/>
      <c r="C461" s="41"/>
      <c r="D461" s="41"/>
      <c r="E461" s="41"/>
      <c r="F461" s="41"/>
      <c r="G461" s="41"/>
      <c r="H461" s="41"/>
    </row>
    <row r="462" spans="1:8" ht="12.75">
      <c r="A462" s="41"/>
      <c r="B462" s="41"/>
      <c r="C462" s="41"/>
      <c r="D462" s="41"/>
      <c r="E462" s="41"/>
      <c r="F462" s="41"/>
      <c r="G462" s="41"/>
      <c r="H462" s="41"/>
    </row>
    <row r="463" spans="1:8" ht="12.75">
      <c r="A463" s="41"/>
      <c r="B463" s="41"/>
      <c r="C463" s="41"/>
      <c r="D463" s="41"/>
      <c r="E463" s="41"/>
      <c r="F463" s="41"/>
      <c r="G463" s="41"/>
      <c r="H463" s="41"/>
    </row>
    <row r="464" spans="1:8" ht="12.75">
      <c r="A464" s="41"/>
      <c r="B464" s="41"/>
      <c r="C464" s="41"/>
      <c r="D464" s="41"/>
      <c r="E464" s="41"/>
      <c r="F464" s="41"/>
      <c r="G464" s="41"/>
      <c r="H464" s="41"/>
    </row>
    <row r="465" spans="1:8" ht="12.75">
      <c r="A465" s="41"/>
      <c r="B465" s="41"/>
      <c r="C465" s="41"/>
      <c r="D465" s="41"/>
      <c r="E465" s="41"/>
      <c r="F465" s="41"/>
      <c r="G465" s="41"/>
      <c r="H465" s="41"/>
    </row>
    <row r="466" spans="1:8" ht="12.75">
      <c r="A466" s="41"/>
      <c r="B466" s="41"/>
      <c r="C466" s="41"/>
      <c r="D466" s="41"/>
      <c r="E466" s="41"/>
      <c r="F466" s="41"/>
      <c r="G466" s="41"/>
      <c r="H466" s="41"/>
    </row>
    <row r="467" spans="1:8" ht="12.75">
      <c r="A467" s="41"/>
      <c r="B467" s="41"/>
      <c r="C467" s="41"/>
      <c r="D467" s="41"/>
      <c r="E467" s="41"/>
      <c r="F467" s="41"/>
      <c r="G467" s="41"/>
      <c r="H467" s="41"/>
    </row>
    <row r="468" spans="1:8" ht="12.75">
      <c r="A468" s="41"/>
      <c r="B468" s="41"/>
      <c r="C468" s="41"/>
      <c r="D468" s="41"/>
      <c r="E468" s="41"/>
      <c r="F468" s="41"/>
      <c r="G468" s="41"/>
      <c r="H468" s="41"/>
    </row>
    <row r="469" spans="1:8" ht="12.75">
      <c r="A469" s="41"/>
      <c r="B469" s="41"/>
      <c r="C469" s="41"/>
      <c r="D469" s="41"/>
      <c r="E469" s="41"/>
      <c r="F469" s="41"/>
      <c r="G469" s="41"/>
      <c r="H469" s="41"/>
    </row>
    <row r="470" spans="1:8" ht="12.75">
      <c r="A470" s="41"/>
      <c r="B470" s="41"/>
      <c r="C470" s="41"/>
      <c r="D470" s="41"/>
      <c r="E470" s="41"/>
      <c r="F470" s="41"/>
      <c r="G470" s="41"/>
      <c r="H470" s="41"/>
    </row>
    <row r="471" spans="1:8" ht="12.75">
      <c r="A471" s="41"/>
      <c r="B471" s="41"/>
      <c r="C471" s="41"/>
      <c r="D471" s="41"/>
      <c r="E471" s="41"/>
      <c r="F471" s="41"/>
      <c r="G471" s="41"/>
      <c r="H471" s="41"/>
    </row>
    <row r="472" spans="1:8" ht="12.75">
      <c r="A472" s="41"/>
      <c r="B472" s="41"/>
      <c r="C472" s="41"/>
      <c r="D472" s="41"/>
      <c r="E472" s="41"/>
      <c r="F472" s="41"/>
      <c r="G472" s="41"/>
      <c r="H472" s="41"/>
    </row>
    <row r="473" spans="1:8" ht="12.75">
      <c r="A473" s="41"/>
      <c r="B473" s="41"/>
      <c r="C473" s="41"/>
      <c r="D473" s="41"/>
      <c r="E473" s="41"/>
      <c r="F473" s="41"/>
      <c r="G473" s="41"/>
      <c r="H473" s="41"/>
    </row>
    <row r="474" spans="1:8" ht="12.75">
      <c r="A474" s="41"/>
      <c r="B474" s="41"/>
      <c r="C474" s="41"/>
      <c r="D474" s="41"/>
      <c r="E474" s="41"/>
      <c r="F474" s="41"/>
      <c r="G474" s="41"/>
      <c r="H474" s="41"/>
    </row>
    <row r="475" spans="1:8" ht="12.75">
      <c r="A475" s="41"/>
      <c r="B475" s="41"/>
      <c r="C475" s="41"/>
      <c r="D475" s="41"/>
      <c r="E475" s="41"/>
      <c r="F475" s="41"/>
      <c r="G475" s="41"/>
      <c r="H475" s="41"/>
    </row>
    <row r="476" spans="1:8" ht="12.75">
      <c r="A476" s="41"/>
      <c r="B476" s="41"/>
      <c r="C476" s="41"/>
      <c r="D476" s="41"/>
      <c r="E476" s="41"/>
      <c r="F476" s="41"/>
      <c r="G476" s="41"/>
      <c r="H476" s="41"/>
    </row>
    <row r="477" spans="1:8" ht="12.75">
      <c r="A477" s="41"/>
      <c r="B477" s="41"/>
      <c r="C477" s="41"/>
      <c r="D477" s="41"/>
      <c r="E477" s="41"/>
      <c r="F477" s="41"/>
      <c r="G477" s="41"/>
      <c r="H477" s="41"/>
    </row>
    <row r="478" spans="1:8" ht="12.75">
      <c r="A478" s="41"/>
      <c r="B478" s="41"/>
      <c r="C478" s="41"/>
      <c r="D478" s="41"/>
      <c r="E478" s="41"/>
      <c r="F478" s="41"/>
      <c r="G478" s="41"/>
      <c r="H478" s="41"/>
    </row>
    <row r="479" spans="1:8" ht="12.75">
      <c r="A479" s="41"/>
      <c r="B479" s="41"/>
      <c r="C479" s="41"/>
      <c r="D479" s="41"/>
      <c r="E479" s="41"/>
      <c r="F479" s="41"/>
      <c r="G479" s="41"/>
      <c r="H479" s="41"/>
    </row>
    <row r="480" spans="1:8" ht="12.75">
      <c r="A480" s="41"/>
      <c r="B480" s="41"/>
      <c r="C480" s="41"/>
      <c r="D480" s="41"/>
      <c r="E480" s="41"/>
      <c r="F480" s="41"/>
      <c r="G480" s="41"/>
      <c r="H480" s="41"/>
    </row>
    <row r="481" spans="1:8" ht="12.75">
      <c r="A481" s="41"/>
      <c r="B481" s="41"/>
      <c r="C481" s="41"/>
      <c r="D481" s="41"/>
      <c r="E481" s="41"/>
      <c r="F481" s="41"/>
      <c r="G481" s="41"/>
      <c r="H481" s="41"/>
    </row>
    <row r="482" spans="1:8" ht="12.75">
      <c r="A482" s="41"/>
      <c r="B482" s="41"/>
      <c r="C482" s="41"/>
      <c r="D482" s="41"/>
      <c r="E482" s="41"/>
      <c r="F482" s="41"/>
      <c r="G482" s="41"/>
      <c r="H482" s="41"/>
    </row>
    <row r="483" spans="1:8" ht="12.75">
      <c r="A483" s="41"/>
      <c r="B483" s="41"/>
      <c r="C483" s="41"/>
      <c r="D483" s="41"/>
      <c r="E483" s="41"/>
      <c r="F483" s="41"/>
      <c r="G483" s="41"/>
      <c r="H483" s="41"/>
    </row>
    <row r="484" spans="1:8" ht="12.75">
      <c r="A484" s="41"/>
      <c r="B484" s="41"/>
      <c r="C484" s="41"/>
      <c r="D484" s="41"/>
      <c r="E484" s="41"/>
      <c r="F484" s="41"/>
      <c r="G484" s="41"/>
      <c r="H484" s="41"/>
    </row>
    <row r="485" spans="1:8" ht="12.75">
      <c r="A485" s="41"/>
      <c r="B485" s="41"/>
      <c r="C485" s="41"/>
      <c r="D485" s="41"/>
      <c r="E485" s="41"/>
      <c r="F485" s="41"/>
      <c r="G485" s="41"/>
      <c r="H485" s="41"/>
    </row>
    <row r="486" spans="1:8" ht="12.75">
      <c r="A486" s="41"/>
      <c r="B486" s="41"/>
      <c r="C486" s="41"/>
      <c r="D486" s="41"/>
      <c r="E486" s="41"/>
      <c r="F486" s="41"/>
      <c r="G486" s="41"/>
      <c r="H486" s="41"/>
    </row>
    <row r="487" spans="1:8" ht="12.75">
      <c r="A487" s="41"/>
      <c r="B487" s="41"/>
      <c r="C487" s="41"/>
      <c r="D487" s="41"/>
      <c r="E487" s="41"/>
      <c r="F487" s="41"/>
      <c r="G487" s="41"/>
      <c r="H487" s="41"/>
    </row>
    <row r="488" spans="1:8" ht="12.75">
      <c r="A488" s="41"/>
      <c r="B488" s="41"/>
      <c r="C488" s="41"/>
      <c r="D488" s="41"/>
      <c r="E488" s="41"/>
      <c r="F488" s="41"/>
      <c r="G488" s="41"/>
      <c r="H488" s="41"/>
    </row>
    <row r="489" spans="1:8" ht="12.75">
      <c r="A489" s="41"/>
      <c r="B489" s="41"/>
      <c r="C489" s="41"/>
      <c r="D489" s="41"/>
      <c r="E489" s="41"/>
      <c r="F489" s="41"/>
      <c r="G489" s="41"/>
      <c r="H489" s="41"/>
    </row>
    <row r="490" spans="1:8" ht="12.75">
      <c r="A490" s="41"/>
      <c r="B490" s="41"/>
      <c r="C490" s="41"/>
      <c r="D490" s="41"/>
      <c r="E490" s="41"/>
      <c r="F490" s="41"/>
      <c r="G490" s="41"/>
      <c r="H490" s="41"/>
    </row>
    <row r="491" spans="1:8" ht="12.75">
      <c r="A491" s="41"/>
      <c r="B491" s="41"/>
      <c r="C491" s="41"/>
      <c r="D491" s="41"/>
      <c r="E491" s="41"/>
      <c r="F491" s="41"/>
      <c r="G491" s="41"/>
      <c r="H491" s="41"/>
    </row>
    <row r="492" spans="1:8" ht="12.75">
      <c r="A492" s="41"/>
      <c r="B492" s="41"/>
      <c r="C492" s="41"/>
      <c r="D492" s="41"/>
      <c r="E492" s="41"/>
      <c r="F492" s="41"/>
      <c r="G492" s="41"/>
      <c r="H492" s="41"/>
    </row>
    <row r="493" spans="1:8" ht="12.75">
      <c r="A493" s="41"/>
      <c r="B493" s="41"/>
      <c r="C493" s="41"/>
      <c r="D493" s="41"/>
      <c r="E493" s="41"/>
      <c r="F493" s="41"/>
      <c r="G493" s="41"/>
      <c r="H493" s="41"/>
    </row>
    <row r="494" spans="1:8" ht="12.75">
      <c r="A494" s="41"/>
      <c r="B494" s="41"/>
      <c r="C494" s="41"/>
      <c r="D494" s="41"/>
      <c r="E494" s="41"/>
      <c r="F494" s="41"/>
      <c r="G494" s="41"/>
      <c r="H494" s="41"/>
    </row>
    <row r="495" spans="1:8" ht="12.75">
      <c r="A495" s="41"/>
      <c r="B495" s="41"/>
      <c r="C495" s="41"/>
      <c r="D495" s="41"/>
      <c r="E495" s="41"/>
      <c r="F495" s="41"/>
      <c r="G495" s="41"/>
      <c r="H495" s="41"/>
    </row>
    <row r="496" spans="1:8" ht="12.75">
      <c r="A496" s="41"/>
      <c r="B496" s="41"/>
      <c r="C496" s="41"/>
      <c r="D496" s="41"/>
      <c r="E496" s="41"/>
      <c r="F496" s="41"/>
      <c r="G496" s="41"/>
      <c r="H496" s="41"/>
    </row>
    <row r="497" spans="1:8" ht="12.75">
      <c r="A497" s="41"/>
      <c r="B497" s="41"/>
      <c r="C497" s="41"/>
      <c r="D497" s="41"/>
      <c r="E497" s="41"/>
      <c r="F497" s="41"/>
      <c r="G497" s="41"/>
      <c r="H497" s="41"/>
    </row>
    <row r="498" spans="1:8" ht="12.75">
      <c r="A498" s="41"/>
      <c r="B498" s="41"/>
      <c r="C498" s="41"/>
      <c r="D498" s="41"/>
      <c r="E498" s="41"/>
      <c r="F498" s="41"/>
      <c r="G498" s="41"/>
      <c r="H498" s="41"/>
    </row>
    <row r="499" spans="1:8" ht="12.75">
      <c r="A499" s="41"/>
      <c r="B499" s="41"/>
      <c r="C499" s="41"/>
      <c r="D499" s="41"/>
      <c r="E499" s="41"/>
      <c r="F499" s="41"/>
      <c r="G499" s="41"/>
      <c r="H499" s="41"/>
    </row>
    <row r="500" spans="1:8" ht="12.75">
      <c r="A500" s="41"/>
      <c r="B500" s="41"/>
      <c r="C500" s="41"/>
      <c r="D500" s="41"/>
      <c r="E500" s="41"/>
      <c r="F500" s="41"/>
      <c r="G500" s="41"/>
      <c r="H500" s="41"/>
    </row>
    <row r="501" spans="1:8" ht="12.75">
      <c r="A501" s="41"/>
      <c r="B501" s="41"/>
      <c r="C501" s="41"/>
      <c r="D501" s="41"/>
      <c r="E501" s="41"/>
      <c r="F501" s="41"/>
      <c r="G501" s="41"/>
      <c r="H501" s="41"/>
    </row>
    <row r="502" spans="1:8" ht="12.75">
      <c r="A502" s="41"/>
      <c r="B502" s="41"/>
      <c r="C502" s="41"/>
      <c r="D502" s="41"/>
      <c r="E502" s="41"/>
      <c r="F502" s="41"/>
      <c r="G502" s="41"/>
      <c r="H502" s="41"/>
    </row>
    <row r="503" spans="1:8" ht="12.75">
      <c r="A503" s="41"/>
      <c r="B503" s="41"/>
      <c r="C503" s="41"/>
      <c r="D503" s="41"/>
      <c r="E503" s="41"/>
      <c r="F503" s="41"/>
      <c r="G503" s="41"/>
      <c r="H503" s="41"/>
    </row>
    <row r="504" spans="1:8" ht="12.75">
      <c r="A504" s="41"/>
      <c r="B504" s="41"/>
      <c r="C504" s="41"/>
      <c r="D504" s="41"/>
      <c r="E504" s="41"/>
      <c r="F504" s="41"/>
      <c r="G504" s="41"/>
      <c r="H504" s="41"/>
    </row>
    <row r="505" spans="1:8" ht="12.75">
      <c r="A505" s="41"/>
      <c r="B505" s="41"/>
      <c r="C505" s="41"/>
      <c r="D505" s="41"/>
      <c r="E505" s="41"/>
      <c r="F505" s="41"/>
      <c r="G505" s="41"/>
      <c r="H505" s="41"/>
    </row>
    <row r="506" spans="1:8" ht="12.75">
      <c r="A506" s="41"/>
      <c r="B506" s="41"/>
      <c r="C506" s="41"/>
      <c r="D506" s="41"/>
      <c r="E506" s="41"/>
      <c r="F506" s="41"/>
      <c r="G506" s="41"/>
      <c r="H506" s="41"/>
    </row>
    <row r="507" spans="1:8" ht="12.75">
      <c r="A507" s="41"/>
      <c r="B507" s="41"/>
      <c r="C507" s="41"/>
      <c r="D507" s="41"/>
      <c r="E507" s="41"/>
      <c r="F507" s="41"/>
      <c r="G507" s="41"/>
      <c r="H507" s="41"/>
    </row>
    <row r="508" spans="1:8" ht="12.75">
      <c r="A508" s="41"/>
      <c r="B508" s="41"/>
      <c r="C508" s="41"/>
      <c r="D508" s="41"/>
      <c r="E508" s="41"/>
      <c r="F508" s="41"/>
      <c r="G508" s="41"/>
      <c r="H508" s="41"/>
    </row>
    <row r="509" spans="1:8" ht="12.75">
      <c r="A509" s="41"/>
      <c r="B509" s="41"/>
      <c r="C509" s="41"/>
      <c r="D509" s="41"/>
      <c r="E509" s="41"/>
      <c r="F509" s="41"/>
      <c r="G509" s="41"/>
      <c r="H509" s="41"/>
    </row>
    <row r="510" spans="1:8" ht="12.75">
      <c r="A510" s="41"/>
      <c r="B510" s="41"/>
      <c r="C510" s="41"/>
      <c r="D510" s="41"/>
      <c r="E510" s="41"/>
      <c r="F510" s="41"/>
      <c r="G510" s="41"/>
      <c r="H510" s="41"/>
    </row>
    <row r="511" spans="1:8" ht="12.75">
      <c r="A511" s="41"/>
      <c r="B511" s="41"/>
      <c r="C511" s="41"/>
      <c r="D511" s="41"/>
      <c r="E511" s="41"/>
      <c r="F511" s="41"/>
      <c r="G511" s="41"/>
      <c r="H511" s="41"/>
    </row>
    <row r="512" spans="1:8" ht="12.75">
      <c r="A512" s="41"/>
      <c r="B512" s="41"/>
      <c r="C512" s="41"/>
      <c r="D512" s="41"/>
      <c r="E512" s="41"/>
      <c r="F512" s="41"/>
      <c r="G512" s="41"/>
      <c r="H512" s="41"/>
    </row>
    <row r="513" spans="1:8" ht="12.75">
      <c r="A513" s="41"/>
      <c r="B513" s="41"/>
      <c r="C513" s="41"/>
      <c r="D513" s="41"/>
      <c r="E513" s="41"/>
      <c r="F513" s="41"/>
      <c r="G513" s="41"/>
      <c r="H513" s="41"/>
    </row>
    <row r="514" spans="1:8" ht="12.75">
      <c r="A514" s="41"/>
      <c r="B514" s="41"/>
      <c r="C514" s="41"/>
      <c r="D514" s="41"/>
      <c r="E514" s="41"/>
      <c r="F514" s="41"/>
      <c r="G514" s="41"/>
      <c r="H514" s="41"/>
    </row>
    <row r="515" spans="1:8" ht="12.75">
      <c r="A515" s="41"/>
      <c r="B515" s="41"/>
      <c r="C515" s="41"/>
      <c r="D515" s="41"/>
      <c r="E515" s="41"/>
      <c r="F515" s="41"/>
      <c r="G515" s="41"/>
      <c r="H515" s="41"/>
    </row>
    <row r="516" spans="1:8" ht="12.75">
      <c r="A516" s="41"/>
      <c r="B516" s="41"/>
      <c r="C516" s="41"/>
      <c r="D516" s="41"/>
      <c r="E516" s="41"/>
      <c r="F516" s="41"/>
      <c r="G516" s="41"/>
      <c r="H516" s="41"/>
    </row>
    <row r="517" spans="1:8" ht="12.75">
      <c r="A517" s="41"/>
      <c r="B517" s="41"/>
      <c r="C517" s="41"/>
      <c r="D517" s="41"/>
      <c r="E517" s="41"/>
      <c r="F517" s="41"/>
      <c r="G517" s="41"/>
      <c r="H517" s="41"/>
    </row>
    <row r="518" spans="1:8" ht="12.75">
      <c r="A518" s="41"/>
      <c r="B518" s="41"/>
      <c r="C518" s="41"/>
      <c r="D518" s="41"/>
      <c r="E518" s="41"/>
      <c r="F518" s="41"/>
      <c r="G518" s="41"/>
      <c r="H518" s="41"/>
    </row>
    <row r="519" spans="1:8" ht="12.75">
      <c r="A519" s="41"/>
      <c r="B519" s="41"/>
      <c r="C519" s="41"/>
      <c r="D519" s="41"/>
      <c r="E519" s="41"/>
      <c r="F519" s="41"/>
      <c r="G519" s="41"/>
      <c r="H519" s="41"/>
    </row>
    <row r="520" spans="1:8" ht="12.75">
      <c r="A520" s="41"/>
      <c r="B520" s="41"/>
      <c r="C520" s="41"/>
      <c r="D520" s="41"/>
      <c r="E520" s="41"/>
      <c r="F520" s="41"/>
      <c r="G520" s="41"/>
      <c r="H520" s="41"/>
    </row>
    <row r="521" spans="1:8" ht="12.75">
      <c r="A521" s="41"/>
      <c r="B521" s="41"/>
      <c r="C521" s="41"/>
      <c r="D521" s="41"/>
      <c r="E521" s="41"/>
      <c r="F521" s="41"/>
      <c r="G521" s="41"/>
      <c r="H521" s="41"/>
    </row>
    <row r="522" spans="1:8" ht="12.75">
      <c r="A522" s="41"/>
      <c r="B522" s="41"/>
      <c r="C522" s="41"/>
      <c r="D522" s="41"/>
      <c r="E522" s="41"/>
      <c r="F522" s="41"/>
      <c r="G522" s="41"/>
      <c r="H522" s="41"/>
    </row>
    <row r="523" spans="1:8" ht="12.75">
      <c r="A523" s="41"/>
      <c r="B523" s="41"/>
      <c r="C523" s="41"/>
      <c r="D523" s="41"/>
      <c r="E523" s="41"/>
      <c r="F523" s="41"/>
      <c r="G523" s="41"/>
      <c r="H523" s="41"/>
    </row>
    <row r="524" spans="1:8" ht="12.75">
      <c r="A524" s="41"/>
      <c r="B524" s="41"/>
      <c r="C524" s="41"/>
      <c r="D524" s="41"/>
      <c r="E524" s="41"/>
      <c r="F524" s="41"/>
      <c r="G524" s="41"/>
      <c r="H524" s="41"/>
    </row>
    <row r="525" spans="1:8" ht="12.75">
      <c r="A525" s="41"/>
      <c r="B525" s="41"/>
      <c r="C525" s="41"/>
      <c r="D525" s="41"/>
      <c r="E525" s="41"/>
      <c r="F525" s="41"/>
      <c r="G525" s="41"/>
      <c r="H525" s="41"/>
    </row>
    <row r="526" spans="1:8" ht="12.75">
      <c r="A526" s="41"/>
      <c r="B526" s="41"/>
      <c r="C526" s="41"/>
      <c r="D526" s="41"/>
      <c r="E526" s="41"/>
      <c r="F526" s="41"/>
      <c r="G526" s="41"/>
      <c r="H526" s="41"/>
    </row>
    <row r="527" spans="1:8" ht="12.75">
      <c r="A527" s="41"/>
      <c r="B527" s="41"/>
      <c r="C527" s="41"/>
      <c r="D527" s="41"/>
      <c r="E527" s="41"/>
      <c r="F527" s="41"/>
      <c r="G527" s="41"/>
      <c r="H527" s="41"/>
    </row>
    <row r="528" spans="1:8" ht="12.75">
      <c r="A528" s="41"/>
      <c r="B528" s="41"/>
      <c r="C528" s="41"/>
      <c r="D528" s="41"/>
      <c r="E528" s="41"/>
      <c r="F528" s="41"/>
      <c r="G528" s="41"/>
      <c r="H528" s="41"/>
    </row>
    <row r="529" spans="1:8" ht="12.75">
      <c r="A529" s="41"/>
      <c r="B529" s="41"/>
      <c r="C529" s="41"/>
      <c r="D529" s="41"/>
      <c r="E529" s="41"/>
      <c r="F529" s="41"/>
      <c r="G529" s="41"/>
      <c r="H529" s="41"/>
    </row>
    <row r="530" spans="1:8" ht="12.75">
      <c r="A530" s="41"/>
      <c r="B530" s="41"/>
      <c r="C530" s="41"/>
      <c r="D530" s="41"/>
      <c r="E530" s="41"/>
      <c r="F530" s="41"/>
      <c r="G530" s="41"/>
      <c r="H530" s="41"/>
    </row>
    <row r="531" spans="1:8" ht="12.75">
      <c r="A531" s="41"/>
      <c r="B531" s="41"/>
      <c r="C531" s="41"/>
      <c r="D531" s="41"/>
      <c r="E531" s="41"/>
      <c r="F531" s="41"/>
      <c r="G531" s="41"/>
      <c r="H531" s="41"/>
    </row>
    <row r="532" spans="1:8" ht="12.75">
      <c r="A532" s="41"/>
      <c r="B532" s="41"/>
      <c r="C532" s="41"/>
      <c r="D532" s="41"/>
      <c r="E532" s="41"/>
      <c r="F532" s="41"/>
      <c r="G532" s="41"/>
      <c r="H532" s="41"/>
    </row>
    <row r="533" spans="1:8" ht="12.75">
      <c r="A533" s="41"/>
      <c r="B533" s="41"/>
      <c r="C533" s="41"/>
      <c r="D533" s="41"/>
      <c r="E533" s="41"/>
      <c r="F533" s="41"/>
      <c r="G533" s="41"/>
      <c r="H533" s="41"/>
    </row>
    <row r="534" spans="1:8" ht="12.75">
      <c r="A534" s="41"/>
      <c r="B534" s="41"/>
      <c r="C534" s="41"/>
      <c r="D534" s="41"/>
      <c r="E534" s="41"/>
      <c r="F534" s="41"/>
      <c r="G534" s="41"/>
      <c r="H534" s="41"/>
    </row>
    <row r="535" spans="1:8" ht="12.75">
      <c r="A535" s="41"/>
      <c r="B535" s="41"/>
      <c r="C535" s="41"/>
      <c r="D535" s="41"/>
      <c r="E535" s="41"/>
      <c r="F535" s="41"/>
      <c r="G535" s="41"/>
      <c r="H535" s="41"/>
    </row>
    <row r="536" spans="1:8" ht="12.75">
      <c r="A536" s="41"/>
      <c r="B536" s="41"/>
      <c r="C536" s="41"/>
      <c r="D536" s="41"/>
      <c r="E536" s="41"/>
      <c r="F536" s="41"/>
      <c r="G536" s="41"/>
      <c r="H536" s="41"/>
    </row>
    <row r="537" spans="1:8" ht="12.75">
      <c r="A537" s="41"/>
      <c r="B537" s="41"/>
      <c r="C537" s="41"/>
      <c r="D537" s="41"/>
      <c r="E537" s="41"/>
      <c r="F537" s="41"/>
      <c r="G537" s="41"/>
      <c r="H537" s="41"/>
    </row>
    <row r="538" spans="1:8" ht="12.75">
      <c r="A538" s="41"/>
      <c r="B538" s="41"/>
      <c r="C538" s="41"/>
      <c r="D538" s="41"/>
      <c r="E538" s="41"/>
      <c r="F538" s="41"/>
      <c r="G538" s="41"/>
      <c r="H538" s="41"/>
    </row>
    <row r="539" spans="1:8" ht="12.75">
      <c r="A539" s="41"/>
      <c r="B539" s="41"/>
      <c r="C539" s="41"/>
      <c r="D539" s="41"/>
      <c r="E539" s="41"/>
      <c r="F539" s="41"/>
      <c r="G539" s="41"/>
      <c r="H539" s="41"/>
    </row>
    <row r="540" spans="1:8" ht="12.75">
      <c r="A540" s="41"/>
      <c r="B540" s="41"/>
      <c r="C540" s="41"/>
      <c r="D540" s="41"/>
      <c r="E540" s="41"/>
      <c r="F540" s="41"/>
      <c r="G540" s="41"/>
      <c r="H540" s="41"/>
    </row>
    <row r="541" spans="1:8" ht="12.75">
      <c r="A541" s="41"/>
      <c r="B541" s="41"/>
      <c r="C541" s="41"/>
      <c r="D541" s="41"/>
      <c r="E541" s="41"/>
      <c r="F541" s="41"/>
      <c r="G541" s="41"/>
      <c r="H541" s="41"/>
    </row>
    <row r="542" spans="1:8" ht="12.75">
      <c r="A542" s="41"/>
      <c r="B542" s="41"/>
      <c r="C542" s="41"/>
      <c r="D542" s="41"/>
      <c r="E542" s="41"/>
      <c r="F542" s="41"/>
      <c r="G542" s="41"/>
      <c r="H542" s="41"/>
    </row>
    <row r="543" spans="1:8" ht="12.75">
      <c r="A543" s="41"/>
      <c r="B543" s="41"/>
      <c r="C543" s="41"/>
      <c r="D543" s="41"/>
      <c r="E543" s="41"/>
      <c r="F543" s="41"/>
      <c r="G543" s="41"/>
      <c r="H543" s="41"/>
    </row>
    <row r="544" spans="1:8" ht="12.75">
      <c r="A544" s="41"/>
      <c r="B544" s="41"/>
      <c r="C544" s="41"/>
      <c r="D544" s="41"/>
      <c r="E544" s="41"/>
      <c r="F544" s="41"/>
      <c r="G544" s="41"/>
      <c r="H544" s="41"/>
    </row>
    <row r="545" spans="1:8" ht="12.75">
      <c r="A545" s="41"/>
      <c r="B545" s="41"/>
      <c r="C545" s="41"/>
      <c r="D545" s="41"/>
      <c r="E545" s="41"/>
      <c r="F545" s="41"/>
      <c r="G545" s="41"/>
      <c r="H545" s="41"/>
    </row>
    <row r="546" spans="1:8" ht="12.75">
      <c r="A546" s="41"/>
      <c r="B546" s="41"/>
      <c r="C546" s="41"/>
      <c r="D546" s="41"/>
      <c r="E546" s="41"/>
      <c r="F546" s="41"/>
      <c r="G546" s="41"/>
      <c r="H546" s="41"/>
    </row>
    <row r="547" spans="1:8" ht="12.75">
      <c r="A547" s="41"/>
      <c r="B547" s="41"/>
      <c r="C547" s="41"/>
      <c r="D547" s="41"/>
      <c r="E547" s="41"/>
      <c r="F547" s="41"/>
      <c r="G547" s="41"/>
      <c r="H547" s="41"/>
    </row>
    <row r="548" spans="1:8" ht="12.75">
      <c r="A548" s="41"/>
      <c r="B548" s="41"/>
      <c r="C548" s="41"/>
      <c r="D548" s="41"/>
      <c r="E548" s="41"/>
      <c r="F548" s="41"/>
      <c r="G548" s="41"/>
      <c r="H548" s="41"/>
    </row>
    <row r="549" spans="1:8" ht="12.75">
      <c r="A549" s="41"/>
      <c r="B549" s="41"/>
      <c r="C549" s="41"/>
      <c r="D549" s="41"/>
      <c r="E549" s="41"/>
      <c r="F549" s="41"/>
      <c r="G549" s="41"/>
      <c r="H549" s="41"/>
    </row>
    <row r="550" spans="1:8" ht="12.75">
      <c r="A550" s="41"/>
      <c r="B550" s="41"/>
      <c r="C550" s="41"/>
      <c r="D550" s="41"/>
      <c r="E550" s="41"/>
      <c r="F550" s="41"/>
      <c r="G550" s="41"/>
      <c r="H550" s="41"/>
    </row>
    <row r="551" spans="1:8" ht="12.75">
      <c r="A551" s="41"/>
      <c r="B551" s="41"/>
      <c r="C551" s="41"/>
      <c r="D551" s="41"/>
      <c r="E551" s="41"/>
      <c r="F551" s="41"/>
      <c r="G551" s="41"/>
      <c r="H551" s="41"/>
    </row>
    <row r="552" spans="1:8" ht="12.75">
      <c r="A552" s="41"/>
      <c r="B552" s="41"/>
      <c r="C552" s="41"/>
      <c r="D552" s="41"/>
      <c r="E552" s="41"/>
      <c r="F552" s="41"/>
      <c r="G552" s="41"/>
      <c r="H552" s="41"/>
    </row>
    <row r="553" spans="1:8" ht="12.75">
      <c r="A553" s="41"/>
      <c r="B553" s="41"/>
      <c r="C553" s="41"/>
      <c r="D553" s="41"/>
      <c r="E553" s="41"/>
      <c r="F553" s="41"/>
      <c r="G553" s="41"/>
      <c r="H553" s="41"/>
    </row>
    <row r="554" spans="1:8" ht="12.75">
      <c r="A554" s="41"/>
      <c r="B554" s="41"/>
      <c r="C554" s="41"/>
      <c r="D554" s="41"/>
      <c r="E554" s="41"/>
      <c r="F554" s="41"/>
      <c r="G554" s="41"/>
      <c r="H554" s="41"/>
    </row>
    <row r="555" spans="1:8" ht="12.75">
      <c r="A555" s="41"/>
      <c r="B555" s="41"/>
      <c r="C555" s="41"/>
      <c r="D555" s="41"/>
      <c r="E555" s="41"/>
      <c r="F555" s="41"/>
      <c r="G555" s="41"/>
      <c r="H555" s="41"/>
    </row>
    <row r="556" spans="1:8" ht="12.75">
      <c r="A556" s="41"/>
      <c r="B556" s="41"/>
      <c r="C556" s="41"/>
      <c r="D556" s="41"/>
      <c r="E556" s="41"/>
      <c r="F556" s="41"/>
      <c r="G556" s="41"/>
      <c r="H556" s="41"/>
    </row>
    <row r="557" spans="1:8" ht="12.75">
      <c r="A557" s="41"/>
      <c r="B557" s="41"/>
      <c r="C557" s="41"/>
      <c r="D557" s="41"/>
      <c r="E557" s="41"/>
      <c r="F557" s="41"/>
      <c r="G557" s="41"/>
      <c r="H557" s="41"/>
    </row>
    <row r="558" spans="1:8" ht="12.75">
      <c r="A558" s="41"/>
      <c r="B558" s="41"/>
      <c r="C558" s="41"/>
      <c r="D558" s="41"/>
      <c r="E558" s="41"/>
      <c r="F558" s="41"/>
      <c r="G558" s="41"/>
      <c r="H558" s="41"/>
    </row>
    <row r="559" spans="1:8" ht="12.75">
      <c r="A559" s="41"/>
      <c r="B559" s="41"/>
      <c r="C559" s="41"/>
      <c r="D559" s="41"/>
      <c r="E559" s="41"/>
      <c r="F559" s="41"/>
      <c r="G559" s="41"/>
      <c r="H559" s="41"/>
    </row>
    <row r="560" spans="1:8" ht="12.75">
      <c r="A560" s="41"/>
      <c r="B560" s="41"/>
      <c r="C560" s="41"/>
      <c r="D560" s="41"/>
      <c r="E560" s="41"/>
      <c r="F560" s="41"/>
      <c r="G560" s="41"/>
      <c r="H560" s="41"/>
    </row>
    <row r="561" spans="1:8" ht="12.75">
      <c r="A561" s="41"/>
      <c r="B561" s="41"/>
      <c r="C561" s="41"/>
      <c r="D561" s="41"/>
      <c r="E561" s="41"/>
      <c r="F561" s="41"/>
      <c r="G561" s="41"/>
      <c r="H561" s="41"/>
    </row>
    <row r="562" spans="1:8" ht="12.75">
      <c r="A562" s="41"/>
      <c r="B562" s="41"/>
      <c r="C562" s="41"/>
      <c r="D562" s="41"/>
      <c r="E562" s="41"/>
      <c r="F562" s="41"/>
      <c r="G562" s="41"/>
      <c r="H562" s="41"/>
    </row>
    <row r="563" spans="1:8" ht="12.75">
      <c r="A563" s="41"/>
      <c r="B563" s="41"/>
      <c r="C563" s="41"/>
      <c r="D563" s="41"/>
      <c r="E563" s="41"/>
      <c r="F563" s="41"/>
      <c r="G563" s="41"/>
      <c r="H563" s="41"/>
    </row>
    <row r="564" spans="1:8" ht="12.75">
      <c r="A564" s="41"/>
      <c r="B564" s="41"/>
      <c r="C564" s="41"/>
      <c r="D564" s="41"/>
      <c r="E564" s="41"/>
      <c r="F564" s="41"/>
      <c r="G564" s="41"/>
      <c r="H564" s="41"/>
    </row>
    <row r="565" spans="1:8" ht="12.75">
      <c r="A565" s="41"/>
      <c r="B565" s="41"/>
      <c r="C565" s="41"/>
      <c r="D565" s="41"/>
      <c r="E565" s="41"/>
      <c r="F565" s="41"/>
      <c r="G565" s="41"/>
      <c r="H565" s="41"/>
    </row>
    <row r="566" spans="1:8" ht="12.75">
      <c r="A566" s="41"/>
      <c r="B566" s="41"/>
      <c r="C566" s="41"/>
      <c r="D566" s="41"/>
      <c r="E566" s="41"/>
      <c r="F566" s="41"/>
      <c r="G566" s="41"/>
      <c r="H566" s="41"/>
    </row>
    <row r="567" spans="1:8" ht="12.75">
      <c r="A567" s="41"/>
      <c r="B567" s="41"/>
      <c r="C567" s="41"/>
      <c r="D567" s="41"/>
      <c r="E567" s="41"/>
      <c r="F567" s="41"/>
      <c r="G567" s="41"/>
      <c r="H567" s="41"/>
    </row>
    <row r="568" spans="1:8" ht="12.75">
      <c r="A568" s="41"/>
      <c r="B568" s="41"/>
      <c r="C568" s="41"/>
      <c r="D568" s="41"/>
      <c r="E568" s="41"/>
      <c r="F568" s="41"/>
      <c r="G568" s="41"/>
      <c r="H568" s="41"/>
    </row>
    <row r="569" spans="1:8" ht="12.75">
      <c r="A569" s="41"/>
      <c r="B569" s="41"/>
      <c r="C569" s="41"/>
      <c r="D569" s="41"/>
      <c r="E569" s="41"/>
      <c r="F569" s="41"/>
      <c r="G569" s="41"/>
      <c r="H569" s="41"/>
    </row>
    <row r="570" spans="1:8" ht="12.75">
      <c r="A570" s="41"/>
      <c r="B570" s="41"/>
      <c r="C570" s="41"/>
      <c r="D570" s="41"/>
      <c r="E570" s="41"/>
      <c r="F570" s="41"/>
      <c r="G570" s="41"/>
      <c r="H570" s="41"/>
    </row>
    <row r="571" spans="1:8" ht="12.75">
      <c r="A571" s="41"/>
      <c r="B571" s="41"/>
      <c r="C571" s="41"/>
      <c r="D571" s="41"/>
      <c r="E571" s="41"/>
      <c r="F571" s="41"/>
      <c r="G571" s="41"/>
      <c r="H571" s="41"/>
    </row>
    <row r="572" spans="1:8" ht="12.75">
      <c r="A572" s="41"/>
      <c r="B572" s="41"/>
      <c r="C572" s="41"/>
      <c r="D572" s="41"/>
      <c r="E572" s="41"/>
      <c r="F572" s="41"/>
      <c r="G572" s="41"/>
      <c r="H572" s="41"/>
    </row>
    <row r="573" spans="1:8" ht="12.75">
      <c r="A573" s="41"/>
      <c r="B573" s="41"/>
      <c r="C573" s="41"/>
      <c r="D573" s="41"/>
      <c r="E573" s="41"/>
      <c r="F573" s="41"/>
      <c r="G573" s="41"/>
      <c r="H573" s="41"/>
    </row>
    <row r="574" spans="1:8" ht="12.75">
      <c r="A574" s="41"/>
      <c r="B574" s="41"/>
      <c r="C574" s="41"/>
      <c r="D574" s="41"/>
      <c r="E574" s="41"/>
      <c r="F574" s="41"/>
      <c r="G574" s="41"/>
      <c r="H574" s="41"/>
    </row>
    <row r="575" spans="1:8" ht="12.75">
      <c r="A575" s="41"/>
      <c r="B575" s="41"/>
      <c r="C575" s="41"/>
      <c r="D575" s="41"/>
      <c r="E575" s="41"/>
      <c r="F575" s="41"/>
      <c r="G575" s="41"/>
      <c r="H575" s="41"/>
    </row>
    <row r="576" spans="1:8" ht="12.75">
      <c r="A576" s="41"/>
      <c r="B576" s="41"/>
      <c r="C576" s="41"/>
      <c r="D576" s="41"/>
      <c r="E576" s="41"/>
      <c r="F576" s="41"/>
      <c r="G576" s="41"/>
      <c r="H576" s="41"/>
    </row>
    <row r="577" spans="1:8" ht="12.75">
      <c r="A577" s="41"/>
      <c r="B577" s="41"/>
      <c r="C577" s="41"/>
      <c r="D577" s="41"/>
      <c r="E577" s="41"/>
      <c r="F577" s="41"/>
      <c r="G577" s="41"/>
      <c r="H577" s="41"/>
    </row>
    <row r="578" spans="1:8" ht="12.75">
      <c r="A578" s="41"/>
      <c r="B578" s="41"/>
      <c r="C578" s="41"/>
      <c r="D578" s="41"/>
      <c r="E578" s="41"/>
      <c r="F578" s="41"/>
      <c r="G578" s="41"/>
      <c r="H578" s="41"/>
    </row>
    <row r="579" spans="1:8" ht="12.75">
      <c r="A579" s="41"/>
      <c r="B579" s="41"/>
      <c r="C579" s="41"/>
      <c r="D579" s="41"/>
      <c r="E579" s="41"/>
      <c r="F579" s="41"/>
      <c r="G579" s="41"/>
      <c r="H579" s="41"/>
    </row>
    <row r="580" spans="1:8" ht="12.75">
      <c r="A580" s="41"/>
      <c r="B580" s="41"/>
      <c r="C580" s="41"/>
      <c r="D580" s="41"/>
      <c r="E580" s="41"/>
      <c r="F580" s="41"/>
      <c r="G580" s="41"/>
      <c r="H580" s="41"/>
    </row>
    <row r="581" spans="1:8" ht="12.75">
      <c r="A581" s="41"/>
      <c r="B581" s="41"/>
      <c r="C581" s="41"/>
      <c r="D581" s="41"/>
      <c r="E581" s="41"/>
      <c r="F581" s="41"/>
      <c r="G581" s="41"/>
      <c r="H581" s="41"/>
    </row>
    <row r="582" spans="1:8" ht="12.75">
      <c r="A582" s="41"/>
      <c r="B582" s="41"/>
      <c r="C582" s="41"/>
      <c r="D582" s="41"/>
      <c r="E582" s="41"/>
      <c r="F582" s="41"/>
      <c r="G582" s="41"/>
      <c r="H582" s="41"/>
    </row>
    <row r="583" spans="1:8" ht="12.75">
      <c r="A583" s="41"/>
      <c r="B583" s="41"/>
      <c r="C583" s="41"/>
      <c r="D583" s="41"/>
      <c r="E583" s="41"/>
      <c r="F583" s="41"/>
      <c r="G583" s="41"/>
      <c r="H583" s="41"/>
    </row>
    <row r="584" spans="1:8" ht="12.75">
      <c r="A584" s="41"/>
      <c r="B584" s="41"/>
      <c r="C584" s="41"/>
      <c r="D584" s="41"/>
      <c r="E584" s="41"/>
      <c r="F584" s="41"/>
      <c r="G584" s="41"/>
      <c r="H584" s="41"/>
    </row>
    <row r="585" spans="1:8" ht="12.75">
      <c r="A585" s="41"/>
      <c r="B585" s="41"/>
      <c r="C585" s="41"/>
      <c r="D585" s="41"/>
      <c r="E585" s="41"/>
      <c r="F585" s="41"/>
      <c r="G585" s="41"/>
      <c r="H585" s="41"/>
    </row>
    <row r="586" spans="1:8" ht="12.75">
      <c r="A586" s="41"/>
      <c r="B586" s="41"/>
      <c r="C586" s="41"/>
      <c r="D586" s="41"/>
      <c r="E586" s="41"/>
      <c r="F586" s="41"/>
      <c r="G586" s="41"/>
      <c r="H586" s="41"/>
    </row>
    <row r="587" spans="1:8" ht="12.75">
      <c r="A587" s="41"/>
      <c r="B587" s="41"/>
      <c r="C587" s="41"/>
      <c r="D587" s="41"/>
      <c r="E587" s="41"/>
      <c r="F587" s="41"/>
      <c r="G587" s="41"/>
      <c r="H587" s="41"/>
    </row>
    <row r="588" spans="1:8" ht="12.75">
      <c r="A588" s="41"/>
      <c r="B588" s="41"/>
      <c r="C588" s="41"/>
      <c r="D588" s="41"/>
      <c r="E588" s="41"/>
      <c r="F588" s="41"/>
      <c r="G588" s="41"/>
      <c r="H588" s="41"/>
    </row>
    <row r="589" spans="1:8" ht="12.75">
      <c r="A589" s="41"/>
      <c r="B589" s="41"/>
      <c r="C589" s="41"/>
      <c r="D589" s="41"/>
      <c r="E589" s="41"/>
      <c r="F589" s="41"/>
      <c r="G589" s="41"/>
      <c r="H589" s="41"/>
    </row>
    <row r="590" spans="1:8" ht="12.75">
      <c r="A590" s="41"/>
      <c r="B590" s="41"/>
      <c r="C590" s="41"/>
      <c r="D590" s="41"/>
      <c r="E590" s="41"/>
      <c r="F590" s="41"/>
      <c r="G590" s="41"/>
      <c r="H590" s="41"/>
    </row>
    <row r="591" spans="1:8" ht="12.75">
      <c r="A591" s="41"/>
      <c r="B591" s="41"/>
      <c r="C591" s="41"/>
      <c r="D591" s="41"/>
      <c r="E591" s="41"/>
      <c r="F591" s="41"/>
      <c r="G591" s="41"/>
      <c r="H591" s="41"/>
    </row>
    <row r="592" spans="1:8" ht="12.75">
      <c r="A592" s="41"/>
      <c r="B592" s="41"/>
      <c r="C592" s="41"/>
      <c r="D592" s="41"/>
      <c r="E592" s="41"/>
      <c r="F592" s="41"/>
      <c r="G592" s="41"/>
      <c r="H592" s="41"/>
    </row>
    <row r="593" spans="1:8" ht="12.75">
      <c r="A593" s="41"/>
      <c r="B593" s="41"/>
      <c r="C593" s="41"/>
      <c r="D593" s="41"/>
      <c r="E593" s="41"/>
      <c r="F593" s="41"/>
      <c r="G593" s="41"/>
      <c r="H593" s="41"/>
    </row>
    <row r="594" spans="1:8" ht="12.75">
      <c r="A594" s="41"/>
      <c r="B594" s="41"/>
      <c r="C594" s="41"/>
      <c r="D594" s="41"/>
      <c r="E594" s="41"/>
      <c r="F594" s="41"/>
      <c r="G594" s="41"/>
      <c r="H594" s="41"/>
    </row>
    <row r="595" spans="1:8" ht="12.75">
      <c r="A595" s="41"/>
      <c r="B595" s="41"/>
      <c r="C595" s="41"/>
      <c r="D595" s="41"/>
      <c r="E595" s="41"/>
      <c r="F595" s="41"/>
      <c r="G595" s="41"/>
      <c r="H595" s="41"/>
    </row>
    <row r="596" spans="1:8" ht="12.75">
      <c r="A596" s="41"/>
      <c r="B596" s="41"/>
      <c r="C596" s="41"/>
      <c r="D596" s="41"/>
      <c r="E596" s="41"/>
      <c r="F596" s="41"/>
      <c r="G596" s="41"/>
      <c r="H596" s="41"/>
    </row>
    <row r="597" spans="1:8" ht="12.75">
      <c r="A597" s="41"/>
      <c r="B597" s="41"/>
      <c r="C597" s="41"/>
      <c r="D597" s="41"/>
      <c r="E597" s="41"/>
      <c r="F597" s="41"/>
      <c r="G597" s="41"/>
      <c r="H597" s="41"/>
    </row>
    <row r="598" spans="1:8" ht="12.75">
      <c r="A598" s="41"/>
      <c r="B598" s="41"/>
      <c r="C598" s="41"/>
      <c r="D598" s="41"/>
      <c r="E598" s="41"/>
      <c r="F598" s="41"/>
      <c r="G598" s="41"/>
      <c r="H598" s="41"/>
    </row>
    <row r="599" spans="1:8" ht="12.75">
      <c r="A599" s="41"/>
      <c r="B599" s="41"/>
      <c r="C599" s="41"/>
      <c r="D599" s="41"/>
      <c r="E599" s="41"/>
      <c r="F599" s="41"/>
      <c r="G599" s="41"/>
      <c r="H599" s="41"/>
    </row>
    <row r="600" spans="1:8" ht="12.75">
      <c r="A600" s="41"/>
      <c r="B600" s="41"/>
      <c r="C600" s="41"/>
      <c r="D600" s="41"/>
      <c r="E600" s="41"/>
      <c r="F600" s="41"/>
      <c r="G600" s="41"/>
      <c r="H600" s="41"/>
    </row>
    <row r="601" spans="1:8" ht="12.75">
      <c r="A601" s="41"/>
      <c r="B601" s="41"/>
      <c r="C601" s="41"/>
      <c r="D601" s="41"/>
      <c r="E601" s="41"/>
      <c r="F601" s="41"/>
      <c r="G601" s="41"/>
      <c r="H601" s="41"/>
    </row>
    <row r="602" spans="1:8" ht="12.75">
      <c r="A602" s="41"/>
      <c r="B602" s="41"/>
      <c r="C602" s="41"/>
      <c r="D602" s="41"/>
      <c r="E602" s="41"/>
      <c r="F602" s="41"/>
      <c r="G602" s="41"/>
      <c r="H602" s="41"/>
    </row>
    <row r="603" spans="1:8" ht="12.75">
      <c r="A603" s="41"/>
      <c r="B603" s="41"/>
      <c r="C603" s="41"/>
      <c r="D603" s="41"/>
      <c r="E603" s="41"/>
      <c r="F603" s="41"/>
      <c r="G603" s="41"/>
      <c r="H603" s="41"/>
    </row>
    <row r="604" spans="1:8" ht="12.75">
      <c r="A604" s="41"/>
      <c r="B604" s="41"/>
      <c r="C604" s="41"/>
      <c r="D604" s="41"/>
      <c r="E604" s="41"/>
      <c r="F604" s="41"/>
      <c r="G604" s="41"/>
      <c r="H604" s="41"/>
    </row>
    <row r="605" spans="1:8" ht="12.75">
      <c r="A605" s="41"/>
      <c r="B605" s="41"/>
      <c r="C605" s="41"/>
      <c r="D605" s="41"/>
      <c r="E605" s="41"/>
      <c r="F605" s="41"/>
      <c r="G605" s="41"/>
      <c r="H605" s="41"/>
    </row>
    <row r="606" spans="1:8" ht="12.75">
      <c r="A606" s="41"/>
      <c r="B606" s="41"/>
      <c r="C606" s="41"/>
      <c r="D606" s="41"/>
      <c r="E606" s="41"/>
      <c r="F606" s="41"/>
      <c r="G606" s="41"/>
      <c r="H606" s="41"/>
    </row>
    <row r="607" spans="1:8" ht="12.75">
      <c r="A607" s="41"/>
      <c r="B607" s="41"/>
      <c r="C607" s="41"/>
      <c r="D607" s="41"/>
      <c r="E607" s="41"/>
      <c r="F607" s="41"/>
      <c r="G607" s="41"/>
      <c r="H607" s="41"/>
    </row>
    <row r="608" spans="1:8" ht="12.75">
      <c r="A608" s="41"/>
      <c r="B608" s="41"/>
      <c r="C608" s="41"/>
      <c r="D608" s="41"/>
      <c r="E608" s="41"/>
      <c r="F608" s="41"/>
      <c r="G608" s="41"/>
      <c r="H608" s="41"/>
    </row>
    <row r="609" spans="1:8" ht="12.75">
      <c r="A609" s="41"/>
      <c r="B609" s="41"/>
      <c r="C609" s="41"/>
      <c r="D609" s="41"/>
      <c r="E609" s="41"/>
      <c r="F609" s="41"/>
      <c r="G609" s="41"/>
      <c r="H609" s="41"/>
    </row>
    <row r="610" spans="1:8" ht="12.75">
      <c r="A610" s="41"/>
      <c r="B610" s="41"/>
      <c r="C610" s="41"/>
      <c r="D610" s="41"/>
      <c r="E610" s="41"/>
      <c r="F610" s="41"/>
      <c r="G610" s="41"/>
      <c r="H610" s="41"/>
    </row>
    <row r="611" spans="1:8" ht="12.75">
      <c r="A611" s="41"/>
      <c r="B611" s="41"/>
      <c r="C611" s="41"/>
      <c r="D611" s="41"/>
      <c r="E611" s="41"/>
      <c r="F611" s="41"/>
      <c r="G611" s="41"/>
      <c r="H611" s="41"/>
    </row>
    <row r="612" spans="1:8" ht="12.75">
      <c r="A612" s="41"/>
      <c r="B612" s="41"/>
      <c r="C612" s="41"/>
      <c r="D612" s="41"/>
      <c r="E612" s="41"/>
      <c r="F612" s="41"/>
      <c r="G612" s="41"/>
      <c r="H612" s="41"/>
    </row>
    <row r="613" spans="1:8" ht="12.75">
      <c r="A613" s="41"/>
      <c r="B613" s="41"/>
      <c r="C613" s="41"/>
      <c r="D613" s="41"/>
      <c r="E613" s="41"/>
      <c r="F613" s="41"/>
      <c r="G613" s="41"/>
      <c r="H613" s="41"/>
    </row>
    <row r="614" spans="1:8" ht="12.75">
      <c r="A614" s="41"/>
      <c r="B614" s="41"/>
      <c r="C614" s="41"/>
      <c r="D614" s="41"/>
      <c r="E614" s="41"/>
      <c r="F614" s="41"/>
      <c r="G614" s="41"/>
      <c r="H614" s="41"/>
    </row>
    <row r="615" spans="1:8" ht="12.75">
      <c r="A615" s="41"/>
      <c r="B615" s="41"/>
      <c r="C615" s="41"/>
      <c r="D615" s="41"/>
      <c r="E615" s="41"/>
      <c r="F615" s="41"/>
      <c r="G615" s="41"/>
      <c r="H615" s="41"/>
    </row>
    <row r="616" spans="1:8" ht="12.75">
      <c r="A616" s="41"/>
      <c r="B616" s="41"/>
      <c r="C616" s="41"/>
      <c r="D616" s="41"/>
      <c r="E616" s="41"/>
      <c r="F616" s="41"/>
      <c r="G616" s="41"/>
      <c r="H616" s="41"/>
    </row>
    <row r="617" spans="1:8" ht="12.75">
      <c r="A617" s="41"/>
      <c r="B617" s="41"/>
      <c r="C617" s="41"/>
      <c r="D617" s="41"/>
      <c r="E617" s="41"/>
      <c r="F617" s="41"/>
      <c r="G617" s="41"/>
      <c r="H617" s="41"/>
    </row>
    <row r="618" spans="1:8" ht="12.75">
      <c r="A618" s="41"/>
      <c r="B618" s="41"/>
      <c r="C618" s="41"/>
      <c r="D618" s="41"/>
      <c r="E618" s="41"/>
      <c r="F618" s="41"/>
      <c r="G618" s="41"/>
      <c r="H618" s="41"/>
    </row>
    <row r="619" spans="1:8" ht="12.75">
      <c r="A619" s="41"/>
      <c r="B619" s="41"/>
      <c r="C619" s="41"/>
      <c r="D619" s="41"/>
      <c r="E619" s="41"/>
      <c r="F619" s="41"/>
      <c r="G619" s="41"/>
      <c r="H619" s="41"/>
    </row>
    <row r="620" spans="1:8" ht="12.75">
      <c r="A620" s="41"/>
      <c r="B620" s="41"/>
      <c r="C620" s="41"/>
      <c r="D620" s="41"/>
      <c r="E620" s="41"/>
      <c r="F620" s="41"/>
      <c r="G620" s="41"/>
      <c r="H620" s="41"/>
    </row>
    <row r="621" spans="1:8" ht="12.75">
      <c r="A621" s="41"/>
      <c r="B621" s="41"/>
      <c r="C621" s="41"/>
      <c r="D621" s="41"/>
      <c r="E621" s="41"/>
      <c r="F621" s="41"/>
      <c r="G621" s="41"/>
      <c r="H621" s="41"/>
    </row>
    <row r="622" spans="1:8" ht="12.75">
      <c r="A622" s="41"/>
      <c r="B622" s="41"/>
      <c r="C622" s="41"/>
      <c r="D622" s="41"/>
      <c r="E622" s="41"/>
      <c r="F622" s="41"/>
      <c r="G622" s="41"/>
      <c r="H622" s="41"/>
    </row>
    <row r="623" spans="1:8" ht="12.75">
      <c r="A623" s="41"/>
      <c r="B623" s="41"/>
      <c r="C623" s="41"/>
      <c r="D623" s="41"/>
      <c r="E623" s="41"/>
      <c r="F623" s="41"/>
      <c r="G623" s="41"/>
      <c r="H623" s="41"/>
    </row>
    <row r="624" spans="1:8" ht="12.75">
      <c r="A624" s="41"/>
      <c r="B624" s="41"/>
      <c r="C624" s="41"/>
      <c r="D624" s="41"/>
      <c r="E624" s="41"/>
      <c r="F624" s="41"/>
      <c r="G624" s="41"/>
      <c r="H624" s="41"/>
    </row>
    <row r="625" spans="1:8" ht="12.75">
      <c r="A625" s="41"/>
      <c r="B625" s="41"/>
      <c r="C625" s="41"/>
      <c r="D625" s="41"/>
      <c r="E625" s="41"/>
      <c r="F625" s="41"/>
      <c r="G625" s="41"/>
      <c r="H625" s="41"/>
    </row>
    <row r="626" spans="1:8" ht="12.75">
      <c r="A626" s="41"/>
      <c r="B626" s="41"/>
      <c r="C626" s="41"/>
      <c r="D626" s="41"/>
      <c r="E626" s="41"/>
      <c r="F626" s="41"/>
      <c r="G626" s="41"/>
      <c r="H626" s="41"/>
    </row>
    <row r="627" spans="1:8" ht="12.75">
      <c r="A627" s="41"/>
      <c r="B627" s="41"/>
      <c r="C627" s="41"/>
      <c r="D627" s="41"/>
      <c r="E627" s="41"/>
      <c r="F627" s="41"/>
      <c r="G627" s="41"/>
      <c r="H627" s="41"/>
    </row>
    <row r="628" spans="1:8" ht="12.75">
      <c r="A628" s="41"/>
      <c r="B628" s="41"/>
      <c r="C628" s="41"/>
      <c r="D628" s="41"/>
      <c r="E628" s="41"/>
      <c r="F628" s="41"/>
      <c r="G628" s="41"/>
      <c r="H628" s="41"/>
    </row>
    <row r="629" spans="1:8" ht="12.75">
      <c r="A629" s="41"/>
      <c r="B629" s="41"/>
      <c r="C629" s="41"/>
      <c r="D629" s="41"/>
      <c r="E629" s="41"/>
      <c r="F629" s="41"/>
      <c r="G629" s="41"/>
      <c r="H629" s="41"/>
    </row>
    <row r="630" spans="1:8" ht="12.75">
      <c r="A630" s="41"/>
      <c r="B630" s="41"/>
      <c r="C630" s="41"/>
      <c r="D630" s="41"/>
      <c r="E630" s="41"/>
      <c r="F630" s="41"/>
      <c r="G630" s="41"/>
      <c r="H630" s="41"/>
    </row>
    <row r="631" spans="1:8" ht="12.75">
      <c r="A631" s="41"/>
      <c r="B631" s="41"/>
      <c r="C631" s="41"/>
      <c r="D631" s="41"/>
      <c r="E631" s="41"/>
      <c r="F631" s="41"/>
      <c r="G631" s="41"/>
      <c r="H631" s="41"/>
    </row>
    <row r="632" spans="1:8" ht="12.75">
      <c r="A632" s="41"/>
      <c r="B632" s="41"/>
      <c r="C632" s="41"/>
      <c r="D632" s="41"/>
      <c r="E632" s="41"/>
      <c r="F632" s="41"/>
      <c r="G632" s="41"/>
      <c r="H632" s="41"/>
    </row>
    <row r="633" spans="1:8" ht="12.75">
      <c r="A633" s="41"/>
      <c r="B633" s="41"/>
      <c r="C633" s="41"/>
      <c r="D633" s="41"/>
      <c r="E633" s="41"/>
      <c r="F633" s="41"/>
      <c r="G633" s="41"/>
      <c r="H633" s="41"/>
    </row>
    <row r="634" spans="1:8" ht="12.75">
      <c r="A634" s="41"/>
      <c r="B634" s="41"/>
      <c r="C634" s="41"/>
      <c r="D634" s="41"/>
      <c r="E634" s="41"/>
      <c r="F634" s="41"/>
      <c r="G634" s="41"/>
      <c r="H634" s="41"/>
    </row>
    <row r="635" spans="1:8" ht="12.75">
      <c r="A635" s="41"/>
      <c r="B635" s="41"/>
      <c r="C635" s="41"/>
      <c r="D635" s="41"/>
      <c r="E635" s="41"/>
      <c r="F635" s="41"/>
      <c r="G635" s="41"/>
      <c r="H635" s="41"/>
    </row>
    <row r="636" spans="1:8" ht="12.75">
      <c r="A636" s="41"/>
      <c r="B636" s="41"/>
      <c r="C636" s="41"/>
      <c r="D636" s="41"/>
      <c r="E636" s="41"/>
      <c r="F636" s="41"/>
      <c r="G636" s="41"/>
      <c r="H636" s="41"/>
    </row>
    <row r="637" spans="1:8" ht="12.75">
      <c r="A637" s="41"/>
      <c r="B637" s="41"/>
      <c r="C637" s="41"/>
      <c r="D637" s="41"/>
      <c r="E637" s="41"/>
      <c r="F637" s="41"/>
      <c r="G637" s="41"/>
      <c r="H637" s="41"/>
    </row>
    <row r="638" spans="1:8" ht="12.75">
      <c r="A638" s="41"/>
      <c r="B638" s="41"/>
      <c r="C638" s="41"/>
      <c r="D638" s="41"/>
      <c r="E638" s="41"/>
      <c r="F638" s="41"/>
      <c r="G638" s="41"/>
      <c r="H638" s="41"/>
    </row>
    <row r="639" spans="1:8" ht="12.75">
      <c r="A639" s="41"/>
      <c r="B639" s="41"/>
      <c r="C639" s="41"/>
      <c r="D639" s="41"/>
      <c r="E639" s="41"/>
      <c r="F639" s="41"/>
      <c r="G639" s="41"/>
      <c r="H639" s="41"/>
    </row>
    <row r="640" spans="1:8" ht="12.75">
      <c r="A640" s="41"/>
      <c r="B640" s="41"/>
      <c r="C640" s="41"/>
      <c r="D640" s="41"/>
      <c r="E640" s="41"/>
      <c r="F640" s="41"/>
      <c r="G640" s="41"/>
      <c r="H640" s="41"/>
    </row>
    <row r="641" spans="1:8" ht="12.75">
      <c r="A641" s="41"/>
      <c r="B641" s="41"/>
      <c r="C641" s="41"/>
      <c r="D641" s="41"/>
      <c r="E641" s="41"/>
      <c r="F641" s="41"/>
      <c r="G641" s="41"/>
      <c r="H641" s="41"/>
    </row>
    <row r="642" spans="1:8" ht="12.75">
      <c r="A642" s="41"/>
      <c r="B642" s="41"/>
      <c r="C642" s="41"/>
      <c r="D642" s="41"/>
      <c r="E642" s="41"/>
      <c r="F642" s="41"/>
      <c r="G642" s="41"/>
      <c r="H642" s="41"/>
    </row>
    <row r="643" spans="1:8" ht="12.75">
      <c r="A643" s="41"/>
      <c r="B643" s="41"/>
      <c r="C643" s="41"/>
      <c r="D643" s="41"/>
      <c r="E643" s="41"/>
      <c r="F643" s="41"/>
      <c r="G643" s="41"/>
      <c r="H643" s="41"/>
    </row>
    <row r="644" spans="1:8" ht="12.75">
      <c r="A644" s="41"/>
      <c r="B644" s="41"/>
      <c r="C644" s="41"/>
      <c r="D644" s="41"/>
      <c r="E644" s="41"/>
      <c r="F644" s="41"/>
      <c r="G644" s="41"/>
      <c r="H644" s="41"/>
    </row>
    <row r="645" spans="1:8" ht="12.75">
      <c r="A645" s="41"/>
      <c r="B645" s="41"/>
      <c r="C645" s="41"/>
      <c r="D645" s="41"/>
      <c r="E645" s="41"/>
      <c r="F645" s="41"/>
      <c r="G645" s="41"/>
      <c r="H645" s="41"/>
    </row>
    <row r="646" spans="1:8" ht="12.75">
      <c r="A646" s="41"/>
      <c r="B646" s="41"/>
      <c r="C646" s="41"/>
      <c r="D646" s="41"/>
      <c r="E646" s="41"/>
      <c r="F646" s="41"/>
      <c r="G646" s="41"/>
      <c r="H646" s="41"/>
    </row>
    <row r="647" spans="1:8" ht="12.75">
      <c r="A647" s="41"/>
      <c r="B647" s="41"/>
      <c r="C647" s="41"/>
      <c r="D647" s="41"/>
      <c r="E647" s="41"/>
      <c r="F647" s="41"/>
      <c r="G647" s="41"/>
      <c r="H647" s="41"/>
    </row>
    <row r="648" spans="1:8" ht="12.75">
      <c r="A648" s="41"/>
      <c r="B648" s="41"/>
      <c r="C648" s="41"/>
      <c r="D648" s="41"/>
      <c r="E648" s="41"/>
      <c r="F648" s="41"/>
      <c r="G648" s="41"/>
      <c r="H648" s="41"/>
    </row>
    <row r="649" spans="1:8" ht="12.75">
      <c r="A649" s="41"/>
      <c r="B649" s="41"/>
      <c r="C649" s="41"/>
      <c r="D649" s="41"/>
      <c r="E649" s="41"/>
      <c r="F649" s="41"/>
      <c r="G649" s="41"/>
      <c r="H649" s="41"/>
    </row>
    <row r="650" spans="1:8" ht="12.75">
      <c r="A650" s="41"/>
      <c r="B650" s="41"/>
      <c r="C650" s="41"/>
      <c r="D650" s="41"/>
      <c r="E650" s="41"/>
      <c r="F650" s="41"/>
      <c r="G650" s="41"/>
      <c r="H650" s="41"/>
    </row>
    <row r="651" spans="1:8" ht="12.75">
      <c r="A651" s="41"/>
      <c r="B651" s="41"/>
      <c r="C651" s="41"/>
      <c r="D651" s="41"/>
      <c r="E651" s="41"/>
      <c r="F651" s="41"/>
      <c r="G651" s="41"/>
      <c r="H651" s="41"/>
    </row>
    <row r="652" spans="1:8" ht="12.75">
      <c r="A652" s="41"/>
      <c r="B652" s="41"/>
      <c r="C652" s="41"/>
      <c r="D652" s="41"/>
      <c r="E652" s="41"/>
      <c r="F652" s="41"/>
      <c r="G652" s="41"/>
      <c r="H652" s="41"/>
    </row>
    <row r="653" spans="1:8" ht="12.75">
      <c r="A653" s="41"/>
      <c r="B653" s="41"/>
      <c r="C653" s="41"/>
      <c r="D653" s="41"/>
      <c r="E653" s="41"/>
      <c r="F653" s="41"/>
      <c r="G653" s="41"/>
      <c r="H653" s="41"/>
    </row>
    <row r="654" spans="1:8" ht="12.75">
      <c r="A654" s="41"/>
      <c r="B654" s="41"/>
      <c r="C654" s="41"/>
      <c r="D654" s="41"/>
      <c r="E654" s="41"/>
      <c r="F654" s="41"/>
      <c r="G654" s="41"/>
      <c r="H654" s="41"/>
    </row>
    <row r="655" spans="1:8" ht="12.75">
      <c r="A655" s="41"/>
      <c r="B655" s="41"/>
      <c r="C655" s="41"/>
      <c r="D655" s="41"/>
      <c r="E655" s="41"/>
      <c r="F655" s="41"/>
      <c r="G655" s="41"/>
      <c r="H655" s="41"/>
    </row>
    <row r="656" spans="1:8" ht="12.75">
      <c r="A656" s="41"/>
      <c r="B656" s="41"/>
      <c r="C656" s="41"/>
      <c r="D656" s="41"/>
      <c r="E656" s="41"/>
      <c r="F656" s="41"/>
      <c r="G656" s="41"/>
      <c r="H656" s="41"/>
    </row>
    <row r="657" spans="1:8" ht="12.75">
      <c r="A657" s="41"/>
      <c r="B657" s="41"/>
      <c r="C657" s="41"/>
      <c r="D657" s="41"/>
      <c r="E657" s="41"/>
      <c r="F657" s="41"/>
      <c r="G657" s="41"/>
      <c r="H657" s="41"/>
    </row>
    <row r="658" spans="1:8" ht="12.75">
      <c r="A658" s="41"/>
      <c r="B658" s="41"/>
      <c r="C658" s="41"/>
      <c r="D658" s="41"/>
      <c r="E658" s="41"/>
      <c r="F658" s="41"/>
      <c r="G658" s="41"/>
      <c r="H658" s="41"/>
    </row>
    <row r="659" spans="1:8" ht="12.75">
      <c r="A659" s="41"/>
      <c r="B659" s="41"/>
      <c r="C659" s="41"/>
      <c r="D659" s="41"/>
      <c r="E659" s="41"/>
      <c r="F659" s="41"/>
      <c r="G659" s="41"/>
      <c r="H659" s="41"/>
    </row>
    <row r="660" spans="1:8" ht="12.75">
      <c r="A660" s="41"/>
      <c r="B660" s="41"/>
      <c r="C660" s="41"/>
      <c r="D660" s="41"/>
      <c r="E660" s="41"/>
      <c r="F660" s="41"/>
      <c r="G660" s="41"/>
      <c r="H660" s="41"/>
    </row>
    <row r="661" spans="1:8" ht="12.75">
      <c r="A661" s="41"/>
      <c r="B661" s="41"/>
      <c r="C661" s="41"/>
      <c r="D661" s="41"/>
      <c r="E661" s="41"/>
      <c r="F661" s="41"/>
      <c r="G661" s="41"/>
      <c r="H661" s="41"/>
    </row>
    <row r="662" spans="1:8" ht="12.75">
      <c r="A662" s="41"/>
      <c r="B662" s="41"/>
      <c r="C662" s="41"/>
      <c r="D662" s="41"/>
      <c r="E662" s="41"/>
      <c r="F662" s="41"/>
      <c r="G662" s="41"/>
      <c r="H662" s="41"/>
    </row>
    <row r="663" spans="1:8" ht="12.75">
      <c r="A663" s="41"/>
      <c r="B663" s="41"/>
      <c r="C663" s="41"/>
      <c r="D663" s="41"/>
      <c r="E663" s="41"/>
      <c r="F663" s="41"/>
      <c r="G663" s="41"/>
      <c r="H663" s="41"/>
    </row>
    <row r="664" spans="1:8" ht="12.75">
      <c r="A664" s="41"/>
      <c r="B664" s="41"/>
      <c r="C664" s="41"/>
      <c r="D664" s="41"/>
      <c r="E664" s="41"/>
      <c r="F664" s="41"/>
      <c r="G664" s="41"/>
      <c r="H664" s="41"/>
    </row>
    <row r="665" spans="1:8" ht="12.75">
      <c r="A665" s="41"/>
      <c r="B665" s="41"/>
      <c r="C665" s="41"/>
      <c r="D665" s="41"/>
      <c r="E665" s="41"/>
      <c r="F665" s="41"/>
      <c r="G665" s="41"/>
      <c r="H665" s="41"/>
    </row>
    <row r="666" spans="1:8" ht="12.75">
      <c r="A666" s="41"/>
      <c r="B666" s="41"/>
      <c r="C666" s="41"/>
      <c r="D666" s="41"/>
      <c r="E666" s="41"/>
      <c r="F666" s="41"/>
      <c r="G666" s="41"/>
      <c r="H666" s="41"/>
    </row>
    <row r="667" spans="1:8" ht="12.75">
      <c r="A667" s="41"/>
      <c r="B667" s="41"/>
      <c r="C667" s="41"/>
      <c r="D667" s="41"/>
      <c r="E667" s="41"/>
      <c r="F667" s="41"/>
      <c r="G667" s="41"/>
      <c r="H667" s="41"/>
    </row>
    <row r="668" spans="1:8" ht="12.75">
      <c r="A668" s="41"/>
      <c r="B668" s="41"/>
      <c r="C668" s="41"/>
      <c r="D668" s="41"/>
      <c r="E668" s="41"/>
      <c r="F668" s="41"/>
      <c r="G668" s="41"/>
      <c r="H668" s="41"/>
    </row>
    <row r="669" spans="1:8" ht="12.75">
      <c r="A669" s="41"/>
      <c r="B669" s="41"/>
      <c r="C669" s="41"/>
      <c r="D669" s="41"/>
      <c r="E669" s="41"/>
      <c r="F669" s="41"/>
      <c r="G669" s="41"/>
      <c r="H669" s="41"/>
    </row>
    <row r="670" spans="1:8" ht="12.75">
      <c r="A670" s="41"/>
      <c r="B670" s="41"/>
      <c r="C670" s="41"/>
      <c r="D670" s="41"/>
      <c r="E670" s="41"/>
      <c r="F670" s="41"/>
      <c r="G670" s="41"/>
      <c r="H670" s="41"/>
    </row>
    <row r="671" spans="1:8" ht="12.75">
      <c r="A671" s="41"/>
      <c r="B671" s="41"/>
      <c r="C671" s="41"/>
      <c r="D671" s="41"/>
      <c r="E671" s="41"/>
      <c r="F671" s="41"/>
      <c r="G671" s="41"/>
      <c r="H671" s="41"/>
    </row>
    <row r="672" spans="1:8" ht="12.75">
      <c r="A672" s="41"/>
      <c r="B672" s="41"/>
      <c r="C672" s="41"/>
      <c r="D672" s="41"/>
      <c r="E672" s="41"/>
      <c r="F672" s="41"/>
      <c r="G672" s="41"/>
      <c r="H672" s="41"/>
    </row>
    <row r="673" spans="1:8" ht="12.75">
      <c r="A673" s="41"/>
      <c r="B673" s="41"/>
      <c r="C673" s="41"/>
      <c r="D673" s="41"/>
      <c r="E673" s="41"/>
      <c r="F673" s="41"/>
      <c r="G673" s="41"/>
      <c r="H673" s="41"/>
    </row>
    <row r="674" spans="1:8" ht="12.75">
      <c r="A674" s="41"/>
      <c r="B674" s="41"/>
      <c r="C674" s="41"/>
      <c r="D674" s="41"/>
      <c r="E674" s="41"/>
      <c r="F674" s="41"/>
      <c r="G674" s="41"/>
      <c r="H674" s="41"/>
    </row>
    <row r="675" spans="1:8" ht="12.75">
      <c r="A675" s="41"/>
      <c r="B675" s="41"/>
      <c r="C675" s="41"/>
      <c r="D675" s="41"/>
      <c r="E675" s="41"/>
      <c r="F675" s="41"/>
      <c r="G675" s="41"/>
      <c r="H675" s="41"/>
    </row>
    <row r="676" spans="1:8" ht="12.75">
      <c r="A676" s="41"/>
      <c r="B676" s="41"/>
      <c r="C676" s="41"/>
      <c r="D676" s="41"/>
      <c r="E676" s="41"/>
      <c r="F676" s="41"/>
      <c r="G676" s="41"/>
      <c r="H676" s="4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679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9.00390625" style="0" customWidth="1"/>
    <col min="2" max="2" width="3.421875" style="0" customWidth="1"/>
    <col min="3" max="8" width="11.140625" style="0" customWidth="1"/>
    <col min="9" max="9" width="17.57421875" style="0" customWidth="1"/>
  </cols>
  <sheetData>
    <row r="1" spans="1:9" ht="12.75">
      <c r="A1" s="647" t="s">
        <v>156</v>
      </c>
      <c r="B1" s="648"/>
      <c r="C1" s="649"/>
      <c r="D1" s="650"/>
      <c r="E1" s="651"/>
      <c r="F1" s="76" t="s">
        <v>103</v>
      </c>
      <c r="G1" s="3"/>
      <c r="H1" s="3"/>
      <c r="I1" s="28"/>
    </row>
    <row r="2" spans="1:9" ht="12.75">
      <c r="A2" s="652" t="s">
        <v>76</v>
      </c>
      <c r="B2" s="653"/>
      <c r="C2" s="654"/>
      <c r="D2" s="655"/>
      <c r="E2" s="654"/>
      <c r="F2" s="220" t="str">
        <f>'Page 1'!C2</f>
        <v>  Kentucky 20 McCracken</v>
      </c>
      <c r="G2" s="13"/>
      <c r="H2" s="13"/>
      <c r="I2" s="32"/>
    </row>
    <row r="3" spans="1:9" ht="12.75">
      <c r="A3" s="58"/>
      <c r="B3" s="45"/>
      <c r="C3" s="38"/>
      <c r="D3" s="13"/>
      <c r="E3" s="38"/>
      <c r="F3" s="77" t="s">
        <v>367</v>
      </c>
      <c r="G3" s="13"/>
      <c r="H3" s="625">
        <f>'Page 1'!C6</f>
        <v>40178</v>
      </c>
      <c r="I3" s="36"/>
    </row>
    <row r="4" spans="1:9" ht="12.75">
      <c r="A4" s="656" t="s">
        <v>77</v>
      </c>
      <c r="B4" s="657"/>
      <c r="C4" s="43"/>
      <c r="D4" s="43"/>
      <c r="E4" s="43"/>
      <c r="F4" s="43"/>
      <c r="G4" s="43"/>
      <c r="H4" s="43"/>
      <c r="I4" s="67"/>
    </row>
    <row r="5" spans="1:9" s="660" customFormat="1" ht="12">
      <c r="A5" s="658" t="s">
        <v>78</v>
      </c>
      <c r="B5" s="659"/>
      <c r="C5" s="198"/>
      <c r="D5" s="198"/>
      <c r="E5" s="198"/>
      <c r="F5" s="198"/>
      <c r="G5" s="198"/>
      <c r="H5" s="198"/>
      <c r="I5" s="199"/>
    </row>
    <row r="6" spans="1:9" ht="43.5" customHeight="1">
      <c r="A6" s="661" t="s">
        <v>79</v>
      </c>
      <c r="B6" s="662"/>
      <c r="C6" s="195" t="s">
        <v>80</v>
      </c>
      <c r="D6" s="195" t="s">
        <v>81</v>
      </c>
      <c r="E6" s="195" t="s">
        <v>82</v>
      </c>
      <c r="F6" s="195" t="s">
        <v>83</v>
      </c>
      <c r="G6" s="195" t="s">
        <v>84</v>
      </c>
      <c r="H6" s="195" t="s">
        <v>275</v>
      </c>
      <c r="I6" s="663" t="s">
        <v>85</v>
      </c>
    </row>
    <row r="7" spans="1:9" ht="13.5" customHeight="1">
      <c r="A7" s="664"/>
      <c r="B7" s="665"/>
      <c r="C7" s="200" t="s">
        <v>207</v>
      </c>
      <c r="D7" s="200" t="s">
        <v>86</v>
      </c>
      <c r="E7" s="666" t="s">
        <v>87</v>
      </c>
      <c r="F7" s="200" t="s">
        <v>88</v>
      </c>
      <c r="G7" s="200" t="s">
        <v>89</v>
      </c>
      <c r="H7" s="200" t="s">
        <v>276</v>
      </c>
      <c r="I7" s="201"/>
    </row>
    <row r="8" spans="1:9" ht="13.5" customHeight="1">
      <c r="A8" s="667"/>
      <c r="B8" s="668" t="s">
        <v>90</v>
      </c>
      <c r="C8" s="233">
        <v>26016</v>
      </c>
      <c r="D8" s="233">
        <v>26037</v>
      </c>
      <c r="E8" s="233">
        <v>25981</v>
      </c>
      <c r="F8" s="233">
        <v>26021</v>
      </c>
      <c r="G8" s="233">
        <v>25955</v>
      </c>
      <c r="H8" s="234">
        <v>26023</v>
      </c>
      <c r="I8" s="235">
        <f>AVERAGE('Page 5'!C8:H8,C8:H8)+0.5</f>
        <v>26033.916666666668</v>
      </c>
    </row>
    <row r="9" spans="1:9" ht="13.5" customHeight="1">
      <c r="A9" s="669">
        <v>1</v>
      </c>
      <c r="B9" s="668" t="s">
        <v>91</v>
      </c>
      <c r="C9" s="670">
        <v>35683386</v>
      </c>
      <c r="D9" s="670">
        <v>40146603</v>
      </c>
      <c r="E9" s="670">
        <v>29149510</v>
      </c>
      <c r="F9" s="670">
        <v>24331581</v>
      </c>
      <c r="G9" s="670">
        <v>26796251</v>
      </c>
      <c r="H9" s="670">
        <v>43141558</v>
      </c>
      <c r="I9" s="235">
        <f>ROUND((SUM('Page 5'!C9:H9)+SUM('Page 6'!C9:H9)),0)</f>
        <v>387976844</v>
      </c>
    </row>
    <row r="10" spans="1:9" ht="13.5" customHeight="1" thickBot="1">
      <c r="A10" s="671"/>
      <c r="B10" s="672" t="s">
        <v>92</v>
      </c>
      <c r="C10" s="633">
        <v>2419481</v>
      </c>
      <c r="D10" s="633">
        <v>2748250</v>
      </c>
      <c r="E10" s="633">
        <v>2052640</v>
      </c>
      <c r="F10" s="633">
        <v>1789583</v>
      </c>
      <c r="G10" s="633">
        <v>1944657</v>
      </c>
      <c r="H10" s="673">
        <v>2944559</v>
      </c>
      <c r="I10" s="674">
        <f>ROUND((SUM('Page 5'!C10:H10)+SUM('Page 6'!C10:H10)),0)</f>
        <v>27283351</v>
      </c>
    </row>
    <row r="11" spans="1:9" ht="13.5" customHeight="1" thickTop="1">
      <c r="A11" s="675"/>
      <c r="B11" s="668" t="s">
        <v>90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  <c r="H11" s="234">
        <v>0</v>
      </c>
      <c r="I11" s="235">
        <v>0</v>
      </c>
    </row>
    <row r="12" spans="1:9" ht="13.5" customHeight="1">
      <c r="A12" s="669">
        <v>2</v>
      </c>
      <c r="B12" s="668" t="s">
        <v>91</v>
      </c>
      <c r="C12" s="670">
        <v>0</v>
      </c>
      <c r="D12" s="670">
        <v>0</v>
      </c>
      <c r="E12" s="670">
        <v>0</v>
      </c>
      <c r="F12" s="670">
        <v>0</v>
      </c>
      <c r="G12" s="670">
        <v>0</v>
      </c>
      <c r="H12" s="670">
        <v>0</v>
      </c>
      <c r="I12" s="235">
        <f>ROUND((SUM('Page 5'!C12:H12)+SUM('Page 6'!C12:H12)),0)</f>
        <v>0</v>
      </c>
    </row>
    <row r="13" spans="1:9" ht="13.5" customHeight="1" thickBot="1">
      <c r="A13" s="671"/>
      <c r="B13" s="672" t="s">
        <v>92</v>
      </c>
      <c r="C13" s="633">
        <v>0</v>
      </c>
      <c r="D13" s="633">
        <v>0</v>
      </c>
      <c r="E13" s="633">
        <v>0</v>
      </c>
      <c r="F13" s="633">
        <v>0</v>
      </c>
      <c r="G13" s="633">
        <v>0</v>
      </c>
      <c r="H13" s="673">
        <v>0</v>
      </c>
      <c r="I13" s="674">
        <f>ROUND((SUM('Page 5'!C13:H13)+SUM('Page 6'!C13:H13)),0)</f>
        <v>0</v>
      </c>
    </row>
    <row r="14" spans="1:9" ht="13.5" customHeight="1" thickTop="1">
      <c r="A14" s="675"/>
      <c r="B14" s="668" t="s">
        <v>90</v>
      </c>
      <c r="C14" s="233">
        <v>9</v>
      </c>
      <c r="D14" s="233">
        <v>9</v>
      </c>
      <c r="E14" s="233">
        <v>9</v>
      </c>
      <c r="F14" s="233">
        <v>9</v>
      </c>
      <c r="G14" s="233">
        <v>9</v>
      </c>
      <c r="H14" s="234">
        <v>9</v>
      </c>
      <c r="I14" s="235">
        <f>AVERAGE('Page 5'!C14:H14,C14:H14)</f>
        <v>8.5</v>
      </c>
    </row>
    <row r="15" spans="1:9" ht="13.5" customHeight="1">
      <c r="A15" s="676">
        <v>3</v>
      </c>
      <c r="B15" s="668" t="s">
        <v>91</v>
      </c>
      <c r="C15" s="670">
        <v>38887</v>
      </c>
      <c r="D15" s="670">
        <v>52442</v>
      </c>
      <c r="E15" s="670">
        <v>43702</v>
      </c>
      <c r="F15" s="670">
        <v>17945</v>
      </c>
      <c r="G15" s="670">
        <v>23898</v>
      </c>
      <c r="H15" s="670">
        <v>181355</v>
      </c>
      <c r="I15" s="235">
        <f>ROUND((SUM('Page 5'!C15:H15)+SUM('Page 6'!C15:H15)),0)</f>
        <v>406401</v>
      </c>
    </row>
    <row r="16" spans="1:9" ht="13.5" customHeight="1" thickBot="1">
      <c r="A16" s="671"/>
      <c r="B16" s="672" t="s">
        <v>92</v>
      </c>
      <c r="C16" s="633">
        <v>1900</v>
      </c>
      <c r="D16" s="633">
        <v>2505</v>
      </c>
      <c r="E16" s="633">
        <v>2272</v>
      </c>
      <c r="F16" s="633">
        <v>1668</v>
      </c>
      <c r="G16" s="633">
        <v>2459</v>
      </c>
      <c r="H16" s="673">
        <v>13220</v>
      </c>
      <c r="I16" s="674">
        <f>ROUND((SUM('Page 5'!C16:H16)+SUM('Page 6'!C16:H16)),0)</f>
        <v>28833</v>
      </c>
    </row>
    <row r="17" spans="1:9" ht="13.5" customHeight="1" thickTop="1">
      <c r="A17" s="667"/>
      <c r="B17" s="668" t="s">
        <v>90</v>
      </c>
      <c r="C17" s="233">
        <v>3065</v>
      </c>
      <c r="D17" s="233">
        <v>3082</v>
      </c>
      <c r="E17" s="233">
        <v>3077</v>
      </c>
      <c r="F17" s="233">
        <v>3066</v>
      </c>
      <c r="G17" s="233">
        <v>3082</v>
      </c>
      <c r="H17" s="234">
        <v>3093</v>
      </c>
      <c r="I17" s="235">
        <f>AVERAGE('Page 5'!C17:H17,C17:H17)</f>
        <v>3056.0833333333335</v>
      </c>
    </row>
    <row r="18" spans="1:9" ht="13.5" customHeight="1">
      <c r="A18" s="669">
        <v>4</v>
      </c>
      <c r="B18" s="668" t="s">
        <v>91</v>
      </c>
      <c r="C18" s="670">
        <v>15839950</v>
      </c>
      <c r="D18" s="670">
        <v>17143447</v>
      </c>
      <c r="E18" s="670">
        <v>15046039</v>
      </c>
      <c r="F18" s="670">
        <v>12958225</v>
      </c>
      <c r="G18" s="670">
        <v>13050234</v>
      </c>
      <c r="H18" s="670">
        <v>16007579</v>
      </c>
      <c r="I18" s="235">
        <f>ROUND((SUM('Page 5'!C18:H18)+SUM('Page 6'!C18:H18)),0)</f>
        <v>174973322</v>
      </c>
    </row>
    <row r="19" spans="1:9" ht="13.5" customHeight="1" thickBot="1">
      <c r="A19" s="671"/>
      <c r="B19" s="672" t="s">
        <v>92</v>
      </c>
      <c r="C19" s="633">
        <v>913297</v>
      </c>
      <c r="D19" s="633">
        <v>1030748</v>
      </c>
      <c r="E19" s="633">
        <v>905299</v>
      </c>
      <c r="F19" s="633">
        <v>801430</v>
      </c>
      <c r="G19" s="633">
        <v>854903</v>
      </c>
      <c r="H19" s="673">
        <f>895048+1996-1</f>
        <v>897043</v>
      </c>
      <c r="I19" s="674">
        <f>ROUND((SUM('Page 5'!C19:H19)+SUM('Page 6'!C19:H19)),0)</f>
        <v>10588704</v>
      </c>
    </row>
    <row r="20" spans="1:9" ht="13.5" customHeight="1" thickTop="1">
      <c r="A20" s="667"/>
      <c r="B20" s="668" t="s">
        <v>90</v>
      </c>
      <c r="C20" s="233">
        <v>7</v>
      </c>
      <c r="D20" s="233">
        <v>7</v>
      </c>
      <c r="E20" s="233">
        <v>7</v>
      </c>
      <c r="F20" s="233">
        <v>7</v>
      </c>
      <c r="G20" s="233">
        <v>7</v>
      </c>
      <c r="H20" s="234">
        <v>7</v>
      </c>
      <c r="I20" s="235">
        <f>AVERAGE('Page 5'!C20:H20,C20:H20)</f>
        <v>7.416666666666667</v>
      </c>
    </row>
    <row r="21" spans="1:9" ht="13.5" customHeight="1">
      <c r="A21" s="669">
        <v>5</v>
      </c>
      <c r="B21" s="668" t="s">
        <v>91</v>
      </c>
      <c r="C21" s="670">
        <v>4719948</v>
      </c>
      <c r="D21" s="670">
        <v>4417625</v>
      </c>
      <c r="E21" s="670">
        <v>4425299</v>
      </c>
      <c r="F21" s="670">
        <v>4860801</v>
      </c>
      <c r="G21" s="670">
        <v>4428558</v>
      </c>
      <c r="H21" s="670">
        <v>4352630</v>
      </c>
      <c r="I21" s="235">
        <f>ROUND((SUM('Page 5'!C21:H21)+SUM('Page 6'!C21:H21)),0)</f>
        <v>57299157</v>
      </c>
    </row>
    <row r="22" spans="1:9" ht="13.5" customHeight="1" thickBot="1">
      <c r="A22" s="671"/>
      <c r="B22" s="672" t="s">
        <v>92</v>
      </c>
      <c r="C22" s="633">
        <v>228185</v>
      </c>
      <c r="D22" s="633">
        <v>220574</v>
      </c>
      <c r="E22" s="633">
        <v>222324</v>
      </c>
      <c r="F22" s="633">
        <v>202060</v>
      </c>
      <c r="G22" s="633">
        <v>210807</v>
      </c>
      <c r="H22" s="673">
        <f>214001-1996</f>
        <v>212005</v>
      </c>
      <c r="I22" s="674">
        <f>ROUND((SUM('Page 5'!C22:H22)+SUM('Page 6'!C22:H22)),0)</f>
        <v>2916262</v>
      </c>
    </row>
    <row r="23" spans="1:9" ht="13.5" customHeight="1" thickTop="1">
      <c r="A23" s="667"/>
      <c r="B23" s="668" t="s">
        <v>90</v>
      </c>
      <c r="C23" s="233">
        <v>3</v>
      </c>
      <c r="D23" s="233">
        <v>3</v>
      </c>
      <c r="E23" s="233">
        <v>3</v>
      </c>
      <c r="F23" s="233">
        <v>3</v>
      </c>
      <c r="G23" s="233">
        <v>3</v>
      </c>
      <c r="H23" s="234">
        <v>3</v>
      </c>
      <c r="I23" s="235">
        <f>AVERAGE('Page 5'!C23:H23,C23:H23)</f>
        <v>3</v>
      </c>
    </row>
    <row r="24" spans="1:9" ht="13.5" customHeight="1">
      <c r="A24" s="669">
        <v>6</v>
      </c>
      <c r="B24" s="668" t="s">
        <v>91</v>
      </c>
      <c r="C24" s="670">
        <v>40268</v>
      </c>
      <c r="D24" s="670">
        <v>57425</v>
      </c>
      <c r="E24" s="670">
        <v>45854</v>
      </c>
      <c r="F24" s="670">
        <v>52495</v>
      </c>
      <c r="G24" s="670">
        <v>60299</v>
      </c>
      <c r="H24" s="670">
        <v>48007</v>
      </c>
      <c r="I24" s="235">
        <f>ROUND((SUM('Page 5'!C24:H24)+SUM('Page 6'!C24:H24)),0)</f>
        <v>627156</v>
      </c>
    </row>
    <row r="25" spans="1:9" ht="13.5" customHeight="1" thickBot="1">
      <c r="A25" s="671"/>
      <c r="B25" s="672" t="s">
        <v>92</v>
      </c>
      <c r="C25" s="633">
        <v>5093</v>
      </c>
      <c r="D25" s="633">
        <v>7300</v>
      </c>
      <c r="E25" s="633">
        <v>5930</v>
      </c>
      <c r="F25" s="633">
        <v>6779</v>
      </c>
      <c r="G25" s="633">
        <v>7653</v>
      </c>
      <c r="H25" s="673">
        <f>6146+1</f>
        <v>6147</v>
      </c>
      <c r="I25" s="674">
        <f>ROUND((SUM('Page 5'!C25:H25)+SUM('Page 6'!C25:H25)),0)</f>
        <v>80388</v>
      </c>
    </row>
    <row r="26" spans="1:9" ht="13.5" customHeight="1" thickTop="1">
      <c r="A26" s="675"/>
      <c r="B26" s="668" t="s">
        <v>90</v>
      </c>
      <c r="C26" s="233"/>
      <c r="D26" s="233"/>
      <c r="E26" s="233"/>
      <c r="F26" s="233"/>
      <c r="G26" s="233"/>
      <c r="H26" s="234"/>
      <c r="I26" s="235">
        <f>ROUND(('Page 5'!C26+'Page 6'!H26)/2,0)</f>
        <v>0</v>
      </c>
    </row>
    <row r="27" spans="1:9" ht="13.5" customHeight="1">
      <c r="A27" s="676">
        <v>7</v>
      </c>
      <c r="B27" s="668" t="s">
        <v>91</v>
      </c>
      <c r="C27" s="670"/>
      <c r="D27" s="670"/>
      <c r="E27" s="670"/>
      <c r="F27" s="670"/>
      <c r="G27" s="670"/>
      <c r="H27" s="670"/>
      <c r="I27" s="235">
        <f>ROUND((SUM('Page 5'!C27:H27)+SUM('Page 6'!C27:H27)),0)</f>
        <v>0</v>
      </c>
    </row>
    <row r="28" spans="1:9" ht="13.5" customHeight="1" thickBot="1">
      <c r="A28" s="671"/>
      <c r="B28" s="672" t="s">
        <v>92</v>
      </c>
      <c r="C28" s="633"/>
      <c r="D28" s="633"/>
      <c r="E28" s="633"/>
      <c r="F28" s="633"/>
      <c r="G28" s="633"/>
      <c r="H28" s="673"/>
      <c r="I28" s="674">
        <f>ROUND((SUM('Page 5'!C28:H28)+SUM('Page 6'!C28:H28)),0)</f>
        <v>0</v>
      </c>
    </row>
    <row r="29" spans="1:9" ht="13.5" customHeight="1" thickTop="1">
      <c r="A29" s="675"/>
      <c r="B29" s="668" t="s">
        <v>90</v>
      </c>
      <c r="C29" s="233"/>
      <c r="D29" s="233"/>
      <c r="E29" s="233"/>
      <c r="F29" s="233"/>
      <c r="G29" s="233"/>
      <c r="H29" s="234"/>
      <c r="I29" s="235">
        <f>ROUND(('Page 5'!C29+'Page 6'!H29)/2,0)</f>
        <v>0</v>
      </c>
    </row>
    <row r="30" spans="1:9" ht="13.5" customHeight="1">
      <c r="A30" s="676">
        <v>8</v>
      </c>
      <c r="B30" s="668" t="s">
        <v>91</v>
      </c>
      <c r="C30" s="670"/>
      <c r="D30" s="670"/>
      <c r="E30" s="670"/>
      <c r="F30" s="670"/>
      <c r="G30" s="670"/>
      <c r="H30" s="670"/>
      <c r="I30" s="235">
        <f>ROUND((SUM('Page 5'!C30:H30)+SUM('Page 6'!C30:H30)),0)</f>
        <v>0</v>
      </c>
    </row>
    <row r="31" spans="1:9" ht="13.5" customHeight="1" thickBot="1">
      <c r="A31" s="671"/>
      <c r="B31" s="672" t="s">
        <v>92</v>
      </c>
      <c r="C31" s="633"/>
      <c r="D31" s="633"/>
      <c r="E31" s="633"/>
      <c r="F31" s="633"/>
      <c r="G31" s="633"/>
      <c r="H31" s="673"/>
      <c r="I31" s="674">
        <f>ROUND((SUM('Page 5'!C31:H31)+SUM('Page 6'!C31:H31)),0)</f>
        <v>0</v>
      </c>
    </row>
    <row r="32" spans="1:9" ht="13.5" customHeight="1" thickTop="1">
      <c r="A32" s="675"/>
      <c r="B32" s="668" t="s">
        <v>90</v>
      </c>
      <c r="C32" s="233"/>
      <c r="D32" s="233"/>
      <c r="E32" s="233"/>
      <c r="F32" s="233"/>
      <c r="G32" s="233"/>
      <c r="H32" s="234"/>
      <c r="I32" s="235">
        <f>ROUND(('Page 5'!C32+'Page 6'!H32)/2,0)</f>
        <v>0</v>
      </c>
    </row>
    <row r="33" spans="1:9" ht="13.5" customHeight="1">
      <c r="A33" s="676">
        <v>9</v>
      </c>
      <c r="B33" s="668" t="s">
        <v>91</v>
      </c>
      <c r="C33" s="670"/>
      <c r="D33" s="670"/>
      <c r="E33" s="670"/>
      <c r="F33" s="670"/>
      <c r="G33" s="670"/>
      <c r="H33" s="670"/>
      <c r="I33" s="235">
        <f>ROUND((SUM('Page 5'!C33:H33)+SUM('Page 6'!C33:H33)),0)</f>
        <v>0</v>
      </c>
    </row>
    <row r="34" spans="1:9" ht="13.5" customHeight="1" thickBot="1">
      <c r="A34" s="671"/>
      <c r="B34" s="672" t="s">
        <v>92</v>
      </c>
      <c r="C34" s="633"/>
      <c r="D34" s="633"/>
      <c r="E34" s="633"/>
      <c r="F34" s="633"/>
      <c r="G34" s="633"/>
      <c r="H34" s="673"/>
      <c r="I34" s="674">
        <f>ROUND((SUM('Page 5'!C34:H34)+SUM('Page 6'!C34:H34)),0)</f>
        <v>0</v>
      </c>
    </row>
    <row r="35" spans="1:9" ht="13.5" customHeight="1" thickTop="1">
      <c r="A35" s="677">
        <v>10</v>
      </c>
      <c r="B35" s="678"/>
      <c r="C35" s="679">
        <f>C8+C11+C14+C17+C20+C23+C26+C29+C32</f>
        <v>29100</v>
      </c>
      <c r="D35" s="679">
        <f aca="true" t="shared" si="0" ref="D35:H36">D8+D11+D14+D17+D20+D23+D26+D29+D32</f>
        <v>29138</v>
      </c>
      <c r="E35" s="679">
        <f t="shared" si="0"/>
        <v>29077</v>
      </c>
      <c r="F35" s="679">
        <f t="shared" si="0"/>
        <v>29106</v>
      </c>
      <c r="G35" s="679">
        <f t="shared" si="0"/>
        <v>29056</v>
      </c>
      <c r="H35" s="246">
        <f t="shared" si="0"/>
        <v>29135</v>
      </c>
      <c r="I35" s="607">
        <f>+I8+I14+I17+I20+I23</f>
        <v>29108.916666666668</v>
      </c>
    </row>
    <row r="36" spans="1:9" ht="13.5" customHeight="1">
      <c r="A36" s="677">
        <v>11</v>
      </c>
      <c r="B36" s="678"/>
      <c r="C36" s="679">
        <f>C9+C12+C15+C18+C21+C24+C27+C30+C33</f>
        <v>56322439</v>
      </c>
      <c r="D36" s="679">
        <f t="shared" si="0"/>
        <v>61817542</v>
      </c>
      <c r="E36" s="679">
        <f t="shared" si="0"/>
        <v>48710404</v>
      </c>
      <c r="F36" s="679">
        <f t="shared" si="0"/>
        <v>42221047</v>
      </c>
      <c r="G36" s="679">
        <f t="shared" si="0"/>
        <v>44359240</v>
      </c>
      <c r="H36" s="679">
        <f t="shared" si="0"/>
        <v>63731129</v>
      </c>
      <c r="I36" s="607">
        <f>SUM('Page 5'!C36:H36)+SUM('Page 6'!C36:H36)</f>
        <v>621282880</v>
      </c>
    </row>
    <row r="37" spans="1:9" ht="13.5" customHeight="1">
      <c r="A37" s="680"/>
      <c r="B37" s="681"/>
      <c r="C37" s="682"/>
      <c r="D37" s="683"/>
      <c r="E37" s="683"/>
      <c r="F37" s="683"/>
      <c r="G37" s="683"/>
      <c r="H37" s="683"/>
      <c r="I37" s="684"/>
    </row>
    <row r="38" spans="1:9" ht="13.5" customHeight="1">
      <c r="A38" s="685">
        <v>12</v>
      </c>
      <c r="B38" s="686"/>
      <c r="C38" s="722">
        <f aca="true" t="shared" si="1" ref="C38:H38">ROUND((C10+C13+C16+C19+C22+C25+C28+C31+C34),0)</f>
        <v>3567956</v>
      </c>
      <c r="D38" s="722">
        <f t="shared" si="1"/>
        <v>4009377</v>
      </c>
      <c r="E38" s="722">
        <f t="shared" si="1"/>
        <v>3188465</v>
      </c>
      <c r="F38" s="722">
        <f t="shared" si="1"/>
        <v>2801520</v>
      </c>
      <c r="G38" s="722">
        <f t="shared" si="1"/>
        <v>3020479</v>
      </c>
      <c r="H38" s="687">
        <f t="shared" si="1"/>
        <v>4072974</v>
      </c>
      <c r="I38" s="607">
        <f>SUM('Page 5'!C38:H38)+SUM('Page 6'!C38:H38)</f>
        <v>40897538</v>
      </c>
    </row>
    <row r="39" spans="1:9" ht="13.5" customHeight="1">
      <c r="A39" s="677">
        <v>13</v>
      </c>
      <c r="B39" s="180"/>
      <c r="C39" s="641">
        <v>99447</v>
      </c>
      <c r="D39" s="641">
        <v>94850</v>
      </c>
      <c r="E39" s="641">
        <v>72401</v>
      </c>
      <c r="F39" s="641">
        <v>90167</v>
      </c>
      <c r="G39" s="641">
        <v>81970</v>
      </c>
      <c r="H39" s="688">
        <f>92640-1</f>
        <v>92639</v>
      </c>
      <c r="I39" s="235">
        <f>SUM('Page 5'!C39:H39)+SUM('Page 6'!C39:H39)</f>
        <v>1020934</v>
      </c>
    </row>
    <row r="40" spans="1:9" ht="13.5" customHeight="1">
      <c r="A40" s="677">
        <v>14</v>
      </c>
      <c r="B40" s="180"/>
      <c r="C40" s="643">
        <v>14997</v>
      </c>
      <c r="D40" s="643">
        <v>14997</v>
      </c>
      <c r="E40" s="643">
        <v>14997</v>
      </c>
      <c r="F40" s="643">
        <v>14997</v>
      </c>
      <c r="G40" s="643">
        <v>14997</v>
      </c>
      <c r="H40" s="643">
        <v>-6448</v>
      </c>
      <c r="I40" s="235">
        <f>SUM('Page 5'!C40:H40)+SUM('Page 6'!C40:H40)</f>
        <v>158519</v>
      </c>
    </row>
    <row r="41" spans="1:9" ht="13.5" customHeight="1">
      <c r="A41" s="677">
        <v>15</v>
      </c>
      <c r="B41" s="180"/>
      <c r="C41" s="643">
        <v>60863012</v>
      </c>
      <c r="D41" s="643">
        <v>63965970</v>
      </c>
      <c r="E41" s="643">
        <v>52225079</v>
      </c>
      <c r="F41" s="643">
        <v>45345460</v>
      </c>
      <c r="G41" s="643">
        <v>47297240</v>
      </c>
      <c r="H41" s="643">
        <v>67001860</v>
      </c>
      <c r="I41" s="235">
        <f>SUM('Page 5'!C41:H41)+SUM('Page 6'!C41:H41)</f>
        <v>654773954</v>
      </c>
    </row>
    <row r="42" spans="1:9" ht="13.5" customHeight="1">
      <c r="A42" s="677">
        <v>16</v>
      </c>
      <c r="B42" s="180"/>
      <c r="C42" s="643"/>
      <c r="D42" s="643"/>
      <c r="E42" s="643"/>
      <c r="F42" s="643"/>
      <c r="G42" s="643"/>
      <c r="H42" s="643"/>
      <c r="I42" s="235">
        <f>SUM('Page 5'!C42:H42)+SUM('Page 6'!C42:H42)</f>
        <v>0</v>
      </c>
    </row>
    <row r="43" spans="1:9" ht="13.5" customHeight="1">
      <c r="A43" s="677">
        <v>17</v>
      </c>
      <c r="B43" s="180"/>
      <c r="C43" s="641">
        <v>2289947</v>
      </c>
      <c r="D43" s="641">
        <v>2395121</v>
      </c>
      <c r="E43" s="641">
        <f>1936875+1</f>
        <v>1936876</v>
      </c>
      <c r="F43" s="641">
        <v>1568968</v>
      </c>
      <c r="G43" s="641">
        <v>1707735</v>
      </c>
      <c r="H43" s="643">
        <v>2306673</v>
      </c>
      <c r="I43" s="235">
        <f>SUM('Page 5'!C43:H43)+SUM('Page 6'!C43:H43)</f>
        <v>24305009</v>
      </c>
    </row>
    <row r="44" spans="1:9" ht="13.5" customHeight="1">
      <c r="A44" s="677">
        <v>18</v>
      </c>
      <c r="B44" s="180"/>
      <c r="C44" s="641"/>
      <c r="D44" s="641"/>
      <c r="E44" s="641"/>
      <c r="F44" s="641"/>
      <c r="G44" s="641"/>
      <c r="H44" s="643"/>
      <c r="I44" s="235"/>
    </row>
    <row r="45" spans="1:11" ht="13.5" customHeight="1">
      <c r="A45" s="677">
        <v>19</v>
      </c>
      <c r="B45" s="180"/>
      <c r="C45" s="643">
        <v>141995</v>
      </c>
      <c r="D45" s="643">
        <v>147578</v>
      </c>
      <c r="E45" s="643">
        <v>117866</v>
      </c>
      <c r="F45" s="643">
        <v>87427</v>
      </c>
      <c r="G45" s="643">
        <v>100705</v>
      </c>
      <c r="H45" s="643">
        <v>127292</v>
      </c>
      <c r="I45" s="235">
        <f>LARGE(J45:K45,1)</f>
        <v>152948</v>
      </c>
      <c r="J45" s="710">
        <f>LARGE('Page 5'!C46:H46,1)</f>
        <v>152948</v>
      </c>
      <c r="K45" s="710">
        <f>LARGE(C45:H45,1)</f>
        <v>147578</v>
      </c>
    </row>
    <row r="46" spans="1:9" ht="13.5" thickBot="1">
      <c r="A46" s="689"/>
      <c r="B46" s="690"/>
      <c r="C46" s="691"/>
      <c r="D46" s="691"/>
      <c r="E46" s="691"/>
      <c r="F46" s="691"/>
      <c r="G46" s="691"/>
      <c r="H46" s="691"/>
      <c r="I46" s="692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 t="s">
        <v>93</v>
      </c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.75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.75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.75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.75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.75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.75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.75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.75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.75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.75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.75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.75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.75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.75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.75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.75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.75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.75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.75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.75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.75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.75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.75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.75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.75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.75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.75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.75">
      <c r="A320" s="41"/>
      <c r="B320" s="41"/>
      <c r="C320" s="41"/>
      <c r="D320" s="41"/>
      <c r="E320" s="41"/>
      <c r="F320" s="41"/>
      <c r="G320" s="41"/>
      <c r="H320" s="41"/>
      <c r="I320" s="41"/>
    </row>
    <row r="321" spans="1:9" ht="12.75">
      <c r="A321" s="41"/>
      <c r="B321" s="41"/>
      <c r="C321" s="41"/>
      <c r="D321" s="41"/>
      <c r="E321" s="41"/>
      <c r="F321" s="41"/>
      <c r="G321" s="41"/>
      <c r="H321" s="41"/>
      <c r="I321" s="41"/>
    </row>
    <row r="322" spans="1:9" ht="12.75">
      <c r="A322" s="41"/>
      <c r="B322" s="41"/>
      <c r="C322" s="41"/>
      <c r="D322" s="41"/>
      <c r="E322" s="41"/>
      <c r="F322" s="41"/>
      <c r="G322" s="41"/>
      <c r="H322" s="41"/>
      <c r="I322" s="41"/>
    </row>
    <row r="323" spans="1:9" ht="12.75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.75">
      <c r="A324" s="41"/>
      <c r="B324" s="41"/>
      <c r="C324" s="41"/>
      <c r="D324" s="41"/>
      <c r="E324" s="41"/>
      <c r="F324" s="41"/>
      <c r="G324" s="41"/>
      <c r="H324" s="41"/>
      <c r="I324" s="41"/>
    </row>
    <row r="325" spans="1:9" ht="12.75">
      <c r="A325" s="41"/>
      <c r="B325" s="41"/>
      <c r="C325" s="41"/>
      <c r="D325" s="41"/>
      <c r="E325" s="41"/>
      <c r="F325" s="41"/>
      <c r="G325" s="41"/>
      <c r="H325" s="41"/>
      <c r="I325" s="41"/>
    </row>
    <row r="326" spans="1:9" ht="12.75">
      <c r="A326" s="41"/>
      <c r="B326" s="41"/>
      <c r="C326" s="41"/>
      <c r="D326" s="41"/>
      <c r="E326" s="41"/>
      <c r="F326" s="41"/>
      <c r="G326" s="41"/>
      <c r="H326" s="41"/>
      <c r="I326" s="41"/>
    </row>
    <row r="327" spans="1:9" ht="12.75">
      <c r="A327" s="41"/>
      <c r="B327" s="41"/>
      <c r="C327" s="41"/>
      <c r="D327" s="41"/>
      <c r="E327" s="41"/>
      <c r="F327" s="41"/>
      <c r="G327" s="41"/>
      <c r="H327" s="41"/>
      <c r="I327" s="41"/>
    </row>
    <row r="328" spans="1:9" ht="12.75">
      <c r="A328" s="41"/>
      <c r="B328" s="41"/>
      <c r="C328" s="41"/>
      <c r="D328" s="41"/>
      <c r="E328" s="41"/>
      <c r="F328" s="41"/>
      <c r="G328" s="41"/>
      <c r="H328" s="41"/>
      <c r="I328" s="41"/>
    </row>
    <row r="329" spans="1:9" ht="12.75">
      <c r="A329" s="41"/>
      <c r="B329" s="41"/>
      <c r="C329" s="41"/>
      <c r="D329" s="41"/>
      <c r="E329" s="41"/>
      <c r="F329" s="41"/>
      <c r="G329" s="41"/>
      <c r="H329" s="41"/>
      <c r="I329" s="41"/>
    </row>
    <row r="330" spans="1:9" ht="12.75">
      <c r="A330" s="41"/>
      <c r="B330" s="41"/>
      <c r="C330" s="41"/>
      <c r="D330" s="41"/>
      <c r="E330" s="41"/>
      <c r="F330" s="41"/>
      <c r="G330" s="41"/>
      <c r="H330" s="41"/>
      <c r="I330" s="41"/>
    </row>
    <row r="331" spans="1:9" ht="12.75">
      <c r="A331" s="41"/>
      <c r="B331" s="41"/>
      <c r="C331" s="41"/>
      <c r="D331" s="41"/>
      <c r="E331" s="41"/>
      <c r="F331" s="41"/>
      <c r="G331" s="41"/>
      <c r="H331" s="41"/>
      <c r="I331" s="41"/>
    </row>
    <row r="332" spans="1:9" ht="12.75">
      <c r="A332" s="41"/>
      <c r="B332" s="41"/>
      <c r="C332" s="41"/>
      <c r="D332" s="41"/>
      <c r="E332" s="41"/>
      <c r="F332" s="41"/>
      <c r="G332" s="41"/>
      <c r="H332" s="41"/>
      <c r="I332" s="41"/>
    </row>
    <row r="333" spans="1:9" ht="12.75">
      <c r="A333" s="41"/>
      <c r="B333" s="41"/>
      <c r="C333" s="41"/>
      <c r="D333" s="41"/>
      <c r="E333" s="41"/>
      <c r="F333" s="41"/>
      <c r="G333" s="41"/>
      <c r="H333" s="41"/>
      <c r="I333" s="41"/>
    </row>
    <row r="334" spans="1:9" ht="12.75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.75">
      <c r="A335" s="41"/>
      <c r="B335" s="41"/>
      <c r="C335" s="41"/>
      <c r="D335" s="41"/>
      <c r="E335" s="41"/>
      <c r="F335" s="41"/>
      <c r="G335" s="41"/>
      <c r="H335" s="41"/>
      <c r="I335" s="41"/>
    </row>
    <row r="336" spans="1:9" ht="12.75">
      <c r="A336" s="41"/>
      <c r="B336" s="41"/>
      <c r="C336" s="41"/>
      <c r="D336" s="41"/>
      <c r="E336" s="41"/>
      <c r="F336" s="41"/>
      <c r="G336" s="41"/>
      <c r="H336" s="41"/>
      <c r="I336" s="41"/>
    </row>
    <row r="337" spans="1:9" ht="12.75">
      <c r="A337" s="41"/>
      <c r="B337" s="41"/>
      <c r="C337" s="41"/>
      <c r="D337" s="41"/>
      <c r="E337" s="41"/>
      <c r="F337" s="41"/>
      <c r="G337" s="41"/>
      <c r="H337" s="41"/>
      <c r="I337" s="41"/>
    </row>
    <row r="338" spans="1:9" ht="12.75">
      <c r="A338" s="41"/>
      <c r="B338" s="41"/>
      <c r="C338" s="41"/>
      <c r="D338" s="41"/>
      <c r="E338" s="41"/>
      <c r="F338" s="41"/>
      <c r="G338" s="41"/>
      <c r="H338" s="41"/>
      <c r="I338" s="41"/>
    </row>
    <row r="339" spans="1:9" ht="12.75">
      <c r="A339" s="41"/>
      <c r="B339" s="41"/>
      <c r="C339" s="41"/>
      <c r="D339" s="41"/>
      <c r="E339" s="41"/>
      <c r="F339" s="41"/>
      <c r="G339" s="41"/>
      <c r="H339" s="41"/>
      <c r="I339" s="41"/>
    </row>
    <row r="340" spans="1:9" ht="12.75">
      <c r="A340" s="41"/>
      <c r="B340" s="41"/>
      <c r="C340" s="41"/>
      <c r="D340" s="41"/>
      <c r="E340" s="41"/>
      <c r="F340" s="41"/>
      <c r="G340" s="41"/>
      <c r="H340" s="41"/>
      <c r="I340" s="41"/>
    </row>
    <row r="341" spans="1:9" ht="12.75">
      <c r="A341" s="41"/>
      <c r="B341" s="41"/>
      <c r="C341" s="41"/>
      <c r="D341" s="41"/>
      <c r="E341" s="41"/>
      <c r="F341" s="41"/>
      <c r="G341" s="41"/>
      <c r="H341" s="41"/>
      <c r="I341" s="41"/>
    </row>
    <row r="342" spans="1:9" ht="12.75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9" ht="12.75">
      <c r="A343" s="41"/>
      <c r="B343" s="41"/>
      <c r="C343" s="41"/>
      <c r="D343" s="41"/>
      <c r="E343" s="41"/>
      <c r="F343" s="41"/>
      <c r="G343" s="41"/>
      <c r="H343" s="41"/>
      <c r="I343" s="41"/>
    </row>
    <row r="344" spans="1:9" ht="12.75">
      <c r="A344" s="41"/>
      <c r="B344" s="41"/>
      <c r="C344" s="41"/>
      <c r="D344" s="41"/>
      <c r="E344" s="41"/>
      <c r="F344" s="41"/>
      <c r="G344" s="41"/>
      <c r="H344" s="41"/>
      <c r="I344" s="41"/>
    </row>
    <row r="345" spans="1:9" ht="12.75">
      <c r="A345" s="41"/>
      <c r="B345" s="41"/>
      <c r="C345" s="41"/>
      <c r="D345" s="41"/>
      <c r="E345" s="41"/>
      <c r="F345" s="41"/>
      <c r="G345" s="41"/>
      <c r="H345" s="41"/>
      <c r="I345" s="41"/>
    </row>
    <row r="346" spans="1:9" ht="12.75">
      <c r="A346" s="41"/>
      <c r="B346" s="41"/>
      <c r="C346" s="41"/>
      <c r="D346" s="41"/>
      <c r="E346" s="41"/>
      <c r="F346" s="41"/>
      <c r="G346" s="41"/>
      <c r="H346" s="41"/>
      <c r="I346" s="41"/>
    </row>
    <row r="347" spans="1:9" ht="12.75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.75">
      <c r="A348" s="41"/>
      <c r="B348" s="41"/>
      <c r="C348" s="41"/>
      <c r="D348" s="41"/>
      <c r="E348" s="41"/>
      <c r="F348" s="41"/>
      <c r="G348" s="41"/>
      <c r="H348" s="41"/>
      <c r="I348" s="41"/>
    </row>
    <row r="349" spans="1:9" ht="12.75">
      <c r="A349" s="41"/>
      <c r="B349" s="41"/>
      <c r="C349" s="41"/>
      <c r="D349" s="41"/>
      <c r="E349" s="41"/>
      <c r="F349" s="41"/>
      <c r="G349" s="41"/>
      <c r="H349" s="41"/>
      <c r="I349" s="41"/>
    </row>
    <row r="350" spans="1:9" ht="12.75">
      <c r="A350" s="41"/>
      <c r="B350" s="41"/>
      <c r="C350" s="41"/>
      <c r="D350" s="41"/>
      <c r="E350" s="41"/>
      <c r="F350" s="41"/>
      <c r="G350" s="41"/>
      <c r="H350" s="41"/>
      <c r="I350" s="41"/>
    </row>
    <row r="351" spans="1:9" ht="12.75">
      <c r="A351" s="41"/>
      <c r="B351" s="41"/>
      <c r="C351" s="41"/>
      <c r="D351" s="41"/>
      <c r="E351" s="41"/>
      <c r="F351" s="41"/>
      <c r="G351" s="41"/>
      <c r="H351" s="41"/>
      <c r="I351" s="41"/>
    </row>
    <row r="352" spans="1:9" ht="12.75">
      <c r="A352" s="41"/>
      <c r="B352" s="41"/>
      <c r="C352" s="41"/>
      <c r="D352" s="41"/>
      <c r="E352" s="41"/>
      <c r="F352" s="41"/>
      <c r="G352" s="41"/>
      <c r="H352" s="41"/>
      <c r="I352" s="41"/>
    </row>
    <row r="353" spans="1:9" ht="12.75">
      <c r="A353" s="41"/>
      <c r="B353" s="41"/>
      <c r="C353" s="41"/>
      <c r="D353" s="41"/>
      <c r="E353" s="41"/>
      <c r="F353" s="41"/>
      <c r="G353" s="41"/>
      <c r="H353" s="41"/>
      <c r="I353" s="41"/>
    </row>
    <row r="354" spans="1:9" ht="12.75">
      <c r="A354" s="41"/>
      <c r="B354" s="41"/>
      <c r="C354" s="41"/>
      <c r="D354" s="41"/>
      <c r="E354" s="41"/>
      <c r="F354" s="41"/>
      <c r="G354" s="41"/>
      <c r="H354" s="41"/>
      <c r="I354" s="41"/>
    </row>
    <row r="355" spans="1:9" ht="12.75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12.75">
      <c r="A356" s="41"/>
      <c r="B356" s="41"/>
      <c r="C356" s="41"/>
      <c r="D356" s="41"/>
      <c r="E356" s="41"/>
      <c r="F356" s="41"/>
      <c r="G356" s="41"/>
      <c r="H356" s="41"/>
      <c r="I356" s="41"/>
    </row>
    <row r="357" spans="1:9" ht="12.75">
      <c r="A357" s="41"/>
      <c r="B357" s="41"/>
      <c r="C357" s="41"/>
      <c r="D357" s="41"/>
      <c r="E357" s="41"/>
      <c r="F357" s="41"/>
      <c r="G357" s="41"/>
      <c r="H357" s="41"/>
      <c r="I357" s="41"/>
    </row>
    <row r="358" spans="1:9" ht="12.75">
      <c r="A358" s="41"/>
      <c r="B358" s="41"/>
      <c r="C358" s="41"/>
      <c r="D358" s="41"/>
      <c r="E358" s="41"/>
      <c r="F358" s="41"/>
      <c r="G358" s="41"/>
      <c r="H358" s="41"/>
      <c r="I358" s="41"/>
    </row>
    <row r="359" spans="1:9" ht="12.75">
      <c r="A359" s="41"/>
      <c r="B359" s="41"/>
      <c r="C359" s="41"/>
      <c r="D359" s="41"/>
      <c r="E359" s="41"/>
      <c r="F359" s="41"/>
      <c r="G359" s="41"/>
      <c r="H359" s="41"/>
      <c r="I359" s="41"/>
    </row>
    <row r="360" spans="1:9" ht="12.75">
      <c r="A360" s="41"/>
      <c r="B360" s="41"/>
      <c r="C360" s="41"/>
      <c r="D360" s="41"/>
      <c r="E360" s="41"/>
      <c r="F360" s="41"/>
      <c r="G360" s="41"/>
      <c r="H360" s="41"/>
      <c r="I360" s="41"/>
    </row>
    <row r="361" spans="1:9" ht="12.75">
      <c r="A361" s="41"/>
      <c r="B361" s="41"/>
      <c r="C361" s="41"/>
      <c r="D361" s="41"/>
      <c r="E361" s="41"/>
      <c r="F361" s="41"/>
      <c r="G361" s="41"/>
      <c r="H361" s="41"/>
      <c r="I361" s="41"/>
    </row>
    <row r="362" spans="1:9" ht="12.75">
      <c r="A362" s="41"/>
      <c r="B362" s="41"/>
      <c r="C362" s="41"/>
      <c r="D362" s="41"/>
      <c r="E362" s="41"/>
      <c r="F362" s="41"/>
      <c r="G362" s="41"/>
      <c r="H362" s="41"/>
      <c r="I362" s="41"/>
    </row>
    <row r="363" spans="1:9" ht="12.75">
      <c r="A363" s="41"/>
      <c r="B363" s="41"/>
      <c r="C363" s="41"/>
      <c r="D363" s="41"/>
      <c r="E363" s="41"/>
      <c r="F363" s="41"/>
      <c r="G363" s="41"/>
      <c r="H363" s="41"/>
      <c r="I363" s="41"/>
    </row>
    <row r="364" spans="1:9" ht="12.75">
      <c r="A364" s="41"/>
      <c r="B364" s="41"/>
      <c r="C364" s="41"/>
      <c r="D364" s="41"/>
      <c r="E364" s="41"/>
      <c r="F364" s="41"/>
      <c r="G364" s="41"/>
      <c r="H364" s="41"/>
      <c r="I364" s="41"/>
    </row>
    <row r="365" spans="1:9" ht="12.75">
      <c r="A365" s="41"/>
      <c r="B365" s="41"/>
      <c r="C365" s="41"/>
      <c r="D365" s="41"/>
      <c r="E365" s="41"/>
      <c r="F365" s="41"/>
      <c r="G365" s="41"/>
      <c r="H365" s="41"/>
      <c r="I365" s="41"/>
    </row>
    <row r="366" spans="1:9" ht="12.75">
      <c r="A366" s="41"/>
      <c r="B366" s="41"/>
      <c r="C366" s="41"/>
      <c r="D366" s="41"/>
      <c r="E366" s="41"/>
      <c r="F366" s="41"/>
      <c r="G366" s="41"/>
      <c r="H366" s="41"/>
      <c r="I366" s="41"/>
    </row>
    <row r="367" spans="1:9" ht="12.75">
      <c r="A367" s="41"/>
      <c r="B367" s="41"/>
      <c r="C367" s="41"/>
      <c r="D367" s="41"/>
      <c r="E367" s="41"/>
      <c r="F367" s="41"/>
      <c r="G367" s="41"/>
      <c r="H367" s="41"/>
      <c r="I367" s="41"/>
    </row>
    <row r="368" spans="1:9" ht="12.75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.75">
      <c r="A369" s="41"/>
      <c r="B369" s="41"/>
      <c r="C369" s="41"/>
      <c r="D369" s="41"/>
      <c r="E369" s="41"/>
      <c r="F369" s="41"/>
      <c r="G369" s="41"/>
      <c r="H369" s="41"/>
      <c r="I369" s="41"/>
    </row>
    <row r="370" spans="1:9" ht="12.75">
      <c r="A370" s="41"/>
      <c r="B370" s="41"/>
      <c r="C370" s="41"/>
      <c r="D370" s="41"/>
      <c r="E370" s="41"/>
      <c r="F370" s="41"/>
      <c r="G370" s="41"/>
      <c r="H370" s="41"/>
      <c r="I370" s="41"/>
    </row>
    <row r="371" spans="1:9" ht="12.75">
      <c r="A371" s="41"/>
      <c r="B371" s="41"/>
      <c r="C371" s="41"/>
      <c r="D371" s="41"/>
      <c r="E371" s="41"/>
      <c r="F371" s="41"/>
      <c r="G371" s="41"/>
      <c r="H371" s="41"/>
      <c r="I371" s="41"/>
    </row>
    <row r="372" spans="1:9" ht="12.75">
      <c r="A372" s="41"/>
      <c r="B372" s="41"/>
      <c r="C372" s="41"/>
      <c r="D372" s="41"/>
      <c r="E372" s="41"/>
      <c r="F372" s="41"/>
      <c r="G372" s="41"/>
      <c r="H372" s="41"/>
      <c r="I372" s="41"/>
    </row>
    <row r="373" spans="1:9" ht="12.75">
      <c r="A373" s="41"/>
      <c r="B373" s="41"/>
      <c r="C373" s="41"/>
      <c r="D373" s="41"/>
      <c r="E373" s="41"/>
      <c r="F373" s="41"/>
      <c r="G373" s="41"/>
      <c r="H373" s="41"/>
      <c r="I373" s="41"/>
    </row>
    <row r="374" spans="1:9" ht="12.75">
      <c r="A374" s="41"/>
      <c r="B374" s="41"/>
      <c r="C374" s="41"/>
      <c r="D374" s="41"/>
      <c r="E374" s="41"/>
      <c r="F374" s="41"/>
      <c r="G374" s="41"/>
      <c r="H374" s="41"/>
      <c r="I374" s="41"/>
    </row>
    <row r="375" spans="1:9" ht="12.75">
      <c r="A375" s="41"/>
      <c r="B375" s="41"/>
      <c r="C375" s="41"/>
      <c r="D375" s="41"/>
      <c r="E375" s="41"/>
      <c r="F375" s="41"/>
      <c r="G375" s="41"/>
      <c r="H375" s="41"/>
      <c r="I375" s="41"/>
    </row>
    <row r="376" spans="1:9" ht="12.75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.75">
      <c r="A377" s="41"/>
      <c r="B377" s="41"/>
      <c r="C377" s="41"/>
      <c r="D377" s="41"/>
      <c r="E377" s="41"/>
      <c r="F377" s="41"/>
      <c r="G377" s="41"/>
      <c r="H377" s="41"/>
      <c r="I377" s="41"/>
    </row>
    <row r="378" spans="1:9" ht="12.7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12.75">
      <c r="A379" s="41"/>
      <c r="B379" s="41"/>
      <c r="C379" s="41"/>
      <c r="D379" s="41"/>
      <c r="E379" s="41"/>
      <c r="F379" s="41"/>
      <c r="G379" s="41"/>
      <c r="H379" s="41"/>
      <c r="I379" s="41"/>
    </row>
    <row r="380" spans="1:9" ht="12.75">
      <c r="A380" s="41"/>
      <c r="B380" s="41"/>
      <c r="C380" s="41"/>
      <c r="D380" s="41"/>
      <c r="E380" s="41"/>
      <c r="F380" s="41"/>
      <c r="G380" s="41"/>
      <c r="H380" s="41"/>
      <c r="I380" s="41"/>
    </row>
    <row r="381" spans="1:9" ht="12.75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12.75">
      <c r="A382" s="41"/>
      <c r="B382" s="41"/>
      <c r="C382" s="41"/>
      <c r="D382" s="41"/>
      <c r="E382" s="41"/>
      <c r="F382" s="41"/>
      <c r="G382" s="41"/>
      <c r="H382" s="41"/>
      <c r="I382" s="41"/>
    </row>
    <row r="383" spans="1:9" ht="12.75">
      <c r="A383" s="41"/>
      <c r="B383" s="41"/>
      <c r="C383" s="41"/>
      <c r="D383" s="41"/>
      <c r="E383" s="41"/>
      <c r="F383" s="41"/>
      <c r="G383" s="41"/>
      <c r="H383" s="41"/>
      <c r="I383" s="41"/>
    </row>
    <row r="384" spans="1:9" ht="12.75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.75">
      <c r="A385" s="41"/>
      <c r="B385" s="41"/>
      <c r="C385" s="41"/>
      <c r="D385" s="41"/>
      <c r="E385" s="41"/>
      <c r="F385" s="41"/>
      <c r="G385" s="41"/>
      <c r="H385" s="41"/>
      <c r="I385" s="41"/>
    </row>
    <row r="386" spans="1:9" ht="12.75">
      <c r="A386" s="41"/>
      <c r="B386" s="41"/>
      <c r="C386" s="41"/>
      <c r="D386" s="41"/>
      <c r="E386" s="41"/>
      <c r="F386" s="41"/>
      <c r="G386" s="41"/>
      <c r="H386" s="41"/>
      <c r="I386" s="41"/>
    </row>
    <row r="387" spans="1:9" ht="12.75">
      <c r="A387" s="41"/>
      <c r="B387" s="41"/>
      <c r="C387" s="41"/>
      <c r="D387" s="41"/>
      <c r="E387" s="41"/>
      <c r="F387" s="41"/>
      <c r="G387" s="41"/>
      <c r="H387" s="41"/>
      <c r="I387" s="41"/>
    </row>
    <row r="388" spans="1:9" ht="12.75">
      <c r="A388" s="41"/>
      <c r="B388" s="41"/>
      <c r="C388" s="41"/>
      <c r="D388" s="41"/>
      <c r="E388" s="41"/>
      <c r="F388" s="41"/>
      <c r="G388" s="41"/>
      <c r="H388" s="41"/>
      <c r="I388" s="41"/>
    </row>
    <row r="389" spans="1:9" ht="12.75">
      <c r="A389" s="41"/>
      <c r="B389" s="41"/>
      <c r="C389" s="41"/>
      <c r="D389" s="41"/>
      <c r="E389" s="41"/>
      <c r="F389" s="41"/>
      <c r="G389" s="41"/>
      <c r="H389" s="41"/>
      <c r="I389" s="41"/>
    </row>
    <row r="390" spans="1:9" ht="12.75">
      <c r="A390" s="41"/>
      <c r="B390" s="41"/>
      <c r="C390" s="41"/>
      <c r="D390" s="41"/>
      <c r="E390" s="41"/>
      <c r="F390" s="41"/>
      <c r="G390" s="41"/>
      <c r="H390" s="41"/>
      <c r="I390" s="41"/>
    </row>
    <row r="391" spans="1:9" ht="12.75">
      <c r="A391" s="41"/>
      <c r="B391" s="41"/>
      <c r="C391" s="41"/>
      <c r="D391" s="41"/>
      <c r="E391" s="41"/>
      <c r="F391" s="41"/>
      <c r="G391" s="41"/>
      <c r="H391" s="41"/>
      <c r="I391" s="41"/>
    </row>
    <row r="392" spans="1:9" ht="12.75">
      <c r="A392" s="41"/>
      <c r="B392" s="41"/>
      <c r="C392" s="41"/>
      <c r="D392" s="41"/>
      <c r="E392" s="41"/>
      <c r="F392" s="41"/>
      <c r="G392" s="41"/>
      <c r="H392" s="41"/>
      <c r="I392" s="41"/>
    </row>
    <row r="393" spans="1:9" ht="12.75">
      <c r="A393" s="41"/>
      <c r="B393" s="41"/>
      <c r="C393" s="41"/>
      <c r="D393" s="41"/>
      <c r="E393" s="41"/>
      <c r="F393" s="41"/>
      <c r="G393" s="41"/>
      <c r="H393" s="41"/>
      <c r="I393" s="41"/>
    </row>
    <row r="394" spans="1:9" ht="12.75">
      <c r="A394" s="41"/>
      <c r="B394" s="41"/>
      <c r="C394" s="41"/>
      <c r="D394" s="41"/>
      <c r="E394" s="41"/>
      <c r="F394" s="41"/>
      <c r="G394" s="41"/>
      <c r="H394" s="41"/>
      <c r="I394" s="41"/>
    </row>
    <row r="395" spans="1:9" ht="12.75">
      <c r="A395" s="41"/>
      <c r="B395" s="41"/>
      <c r="C395" s="41"/>
      <c r="D395" s="41"/>
      <c r="E395" s="41"/>
      <c r="F395" s="41"/>
      <c r="G395" s="41"/>
      <c r="H395" s="41"/>
      <c r="I395" s="41"/>
    </row>
    <row r="396" spans="1:9" ht="12.75">
      <c r="A396" s="41"/>
      <c r="B396" s="41"/>
      <c r="C396" s="41"/>
      <c r="D396" s="41"/>
      <c r="E396" s="41"/>
      <c r="F396" s="41"/>
      <c r="G396" s="41"/>
      <c r="H396" s="41"/>
      <c r="I396" s="41"/>
    </row>
    <row r="397" spans="1:9" ht="12.75">
      <c r="A397" s="41"/>
      <c r="B397" s="41"/>
      <c r="C397" s="41"/>
      <c r="D397" s="41"/>
      <c r="E397" s="41"/>
      <c r="F397" s="41"/>
      <c r="G397" s="41"/>
      <c r="H397" s="41"/>
      <c r="I397" s="41"/>
    </row>
    <row r="398" spans="1:9" ht="12.75">
      <c r="A398" s="41"/>
      <c r="B398" s="41"/>
      <c r="C398" s="41"/>
      <c r="D398" s="41"/>
      <c r="E398" s="41"/>
      <c r="F398" s="41"/>
      <c r="G398" s="41"/>
      <c r="H398" s="41"/>
      <c r="I398" s="41"/>
    </row>
    <row r="399" spans="1:9" ht="12.75">
      <c r="A399" s="41"/>
      <c r="B399" s="41"/>
      <c r="C399" s="41"/>
      <c r="D399" s="41"/>
      <c r="E399" s="41"/>
      <c r="F399" s="41"/>
      <c r="G399" s="41"/>
      <c r="H399" s="41"/>
      <c r="I399" s="41"/>
    </row>
    <row r="400" spans="1:9" ht="12.75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.75">
      <c r="A401" s="41"/>
      <c r="B401" s="41"/>
      <c r="C401" s="41"/>
      <c r="D401" s="41"/>
      <c r="E401" s="41"/>
      <c r="F401" s="41"/>
      <c r="G401" s="41"/>
      <c r="H401" s="41"/>
      <c r="I401" s="41"/>
    </row>
    <row r="402" spans="1:9" ht="12.75">
      <c r="A402" s="41"/>
      <c r="B402" s="41"/>
      <c r="C402" s="41"/>
      <c r="D402" s="41"/>
      <c r="E402" s="41"/>
      <c r="F402" s="41"/>
      <c r="G402" s="41"/>
      <c r="H402" s="41"/>
      <c r="I402" s="41"/>
    </row>
    <row r="403" spans="1:9" ht="12.75">
      <c r="A403" s="41"/>
      <c r="B403" s="41"/>
      <c r="C403" s="41"/>
      <c r="D403" s="41"/>
      <c r="E403" s="41"/>
      <c r="F403" s="41"/>
      <c r="G403" s="41"/>
      <c r="H403" s="41"/>
      <c r="I403" s="41"/>
    </row>
    <row r="404" spans="1:9" ht="12.75">
      <c r="A404" s="41"/>
      <c r="B404" s="41"/>
      <c r="C404" s="41"/>
      <c r="D404" s="41"/>
      <c r="E404" s="41"/>
      <c r="F404" s="41"/>
      <c r="G404" s="41"/>
      <c r="H404" s="41"/>
      <c r="I404" s="41"/>
    </row>
    <row r="405" spans="1:9" ht="12.75">
      <c r="A405" s="41"/>
      <c r="B405" s="41"/>
      <c r="C405" s="41"/>
      <c r="D405" s="41"/>
      <c r="E405" s="41"/>
      <c r="F405" s="41"/>
      <c r="G405" s="41"/>
      <c r="H405" s="41"/>
      <c r="I405" s="41"/>
    </row>
    <row r="406" spans="1:9" ht="12.75">
      <c r="A406" s="41"/>
      <c r="B406" s="41"/>
      <c r="C406" s="41"/>
      <c r="D406" s="41"/>
      <c r="E406" s="41"/>
      <c r="F406" s="41"/>
      <c r="G406" s="41"/>
      <c r="H406" s="41"/>
      <c r="I406" s="41"/>
    </row>
    <row r="407" spans="1:9" ht="12.75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12.75">
      <c r="A408" s="41"/>
      <c r="B408" s="41"/>
      <c r="C408" s="41"/>
      <c r="D408" s="41"/>
      <c r="E408" s="41"/>
      <c r="F408" s="41"/>
      <c r="G408" s="41"/>
      <c r="H408" s="41"/>
      <c r="I408" s="41"/>
    </row>
    <row r="409" spans="1:9" ht="12.75">
      <c r="A409" s="41"/>
      <c r="B409" s="41"/>
      <c r="C409" s="41"/>
      <c r="D409" s="41"/>
      <c r="E409" s="41"/>
      <c r="F409" s="41"/>
      <c r="G409" s="41"/>
      <c r="H409" s="41"/>
      <c r="I409" s="41"/>
    </row>
    <row r="410" spans="1:9" ht="12.75">
      <c r="A410" s="41"/>
      <c r="B410" s="41"/>
      <c r="C410" s="41"/>
      <c r="D410" s="41"/>
      <c r="E410" s="41"/>
      <c r="F410" s="41"/>
      <c r="G410" s="41"/>
      <c r="H410" s="41"/>
      <c r="I410" s="41"/>
    </row>
    <row r="411" spans="1:9" ht="12.75">
      <c r="A411" s="41"/>
      <c r="B411" s="41"/>
      <c r="C411" s="41"/>
      <c r="D411" s="41"/>
      <c r="E411" s="41"/>
      <c r="F411" s="41"/>
      <c r="G411" s="41"/>
      <c r="H411" s="41"/>
      <c r="I411" s="41"/>
    </row>
    <row r="412" spans="1:9" ht="12.75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12.75">
      <c r="A413" s="41"/>
      <c r="B413" s="41"/>
      <c r="C413" s="41"/>
      <c r="D413" s="41"/>
      <c r="E413" s="41"/>
      <c r="F413" s="41"/>
      <c r="G413" s="41"/>
      <c r="H413" s="41"/>
      <c r="I413" s="41"/>
    </row>
    <row r="414" spans="1:9" ht="12.75">
      <c r="A414" s="41"/>
      <c r="B414" s="41"/>
      <c r="C414" s="41"/>
      <c r="D414" s="41"/>
      <c r="E414" s="41"/>
      <c r="F414" s="41"/>
      <c r="G414" s="41"/>
      <c r="H414" s="41"/>
      <c r="I414" s="41"/>
    </row>
    <row r="415" spans="1:9" ht="12.75">
      <c r="A415" s="41"/>
      <c r="B415" s="41"/>
      <c r="C415" s="41"/>
      <c r="D415" s="41"/>
      <c r="E415" s="41"/>
      <c r="F415" s="41"/>
      <c r="G415" s="41"/>
      <c r="H415" s="41"/>
      <c r="I415" s="41"/>
    </row>
    <row r="416" spans="1:9" ht="12.75">
      <c r="A416" s="41"/>
      <c r="B416" s="41"/>
      <c r="C416" s="41"/>
      <c r="D416" s="41"/>
      <c r="E416" s="41"/>
      <c r="F416" s="41"/>
      <c r="G416" s="41"/>
      <c r="H416" s="41"/>
      <c r="I416" s="41"/>
    </row>
    <row r="417" spans="1:9" ht="12.75">
      <c r="A417" s="41"/>
      <c r="B417" s="41"/>
      <c r="C417" s="41"/>
      <c r="D417" s="41"/>
      <c r="E417" s="41"/>
      <c r="F417" s="41"/>
      <c r="G417" s="41"/>
      <c r="H417" s="41"/>
      <c r="I417" s="41"/>
    </row>
    <row r="418" spans="1:9" ht="12.75">
      <c r="A418" s="41"/>
      <c r="B418" s="41"/>
      <c r="C418" s="41"/>
      <c r="D418" s="41"/>
      <c r="E418" s="41"/>
      <c r="F418" s="41"/>
      <c r="G418" s="41"/>
      <c r="H418" s="41"/>
      <c r="I418" s="41"/>
    </row>
    <row r="419" spans="1:9" ht="12.75">
      <c r="A419" s="41"/>
      <c r="B419" s="41"/>
      <c r="C419" s="41"/>
      <c r="D419" s="41"/>
      <c r="E419" s="41"/>
      <c r="F419" s="41"/>
      <c r="G419" s="41"/>
      <c r="H419" s="41"/>
      <c r="I419" s="41"/>
    </row>
    <row r="420" spans="1:9" ht="12.75">
      <c r="A420" s="41"/>
      <c r="B420" s="41"/>
      <c r="C420" s="41"/>
      <c r="D420" s="41"/>
      <c r="E420" s="41"/>
      <c r="F420" s="41"/>
      <c r="G420" s="41"/>
      <c r="H420" s="41"/>
      <c r="I420" s="41"/>
    </row>
    <row r="421" spans="1:9" ht="12.75">
      <c r="A421" s="41"/>
      <c r="B421" s="41"/>
      <c r="C421" s="41"/>
      <c r="D421" s="41"/>
      <c r="E421" s="41"/>
      <c r="F421" s="41"/>
      <c r="G421" s="41"/>
      <c r="H421" s="41"/>
      <c r="I421" s="41"/>
    </row>
    <row r="422" spans="1:9" ht="12.75">
      <c r="A422" s="41"/>
      <c r="B422" s="41"/>
      <c r="C422" s="41"/>
      <c r="D422" s="41"/>
      <c r="E422" s="41"/>
      <c r="F422" s="41"/>
      <c r="G422" s="41"/>
      <c r="H422" s="41"/>
      <c r="I422" s="41"/>
    </row>
    <row r="423" spans="1:9" ht="12.75">
      <c r="A423" s="41"/>
      <c r="B423" s="41"/>
      <c r="C423" s="41"/>
      <c r="D423" s="41"/>
      <c r="E423" s="41"/>
      <c r="F423" s="41"/>
      <c r="G423" s="41"/>
      <c r="H423" s="41"/>
      <c r="I423" s="41"/>
    </row>
    <row r="424" spans="1:9" ht="12.75">
      <c r="A424" s="41"/>
      <c r="B424" s="41"/>
      <c r="C424" s="41"/>
      <c r="D424" s="41"/>
      <c r="E424" s="41"/>
      <c r="F424" s="41"/>
      <c r="G424" s="41"/>
      <c r="H424" s="41"/>
      <c r="I424" s="41"/>
    </row>
    <row r="425" spans="1:9" ht="12.75">
      <c r="A425" s="41"/>
      <c r="B425" s="41"/>
      <c r="C425" s="41"/>
      <c r="D425" s="41"/>
      <c r="E425" s="41"/>
      <c r="F425" s="41"/>
      <c r="G425" s="41"/>
      <c r="H425" s="41"/>
      <c r="I425" s="41"/>
    </row>
    <row r="426" spans="1:9" ht="12.75">
      <c r="A426" s="41"/>
      <c r="B426" s="41"/>
      <c r="C426" s="41"/>
      <c r="D426" s="41"/>
      <c r="E426" s="41"/>
      <c r="F426" s="41"/>
      <c r="G426" s="41"/>
      <c r="H426" s="41"/>
      <c r="I426" s="41"/>
    </row>
    <row r="427" spans="1:9" ht="12.75">
      <c r="A427" s="41"/>
      <c r="B427" s="41"/>
      <c r="C427" s="41"/>
      <c r="D427" s="41"/>
      <c r="E427" s="41"/>
      <c r="F427" s="41"/>
      <c r="G427" s="41"/>
      <c r="H427" s="41"/>
      <c r="I427" s="41"/>
    </row>
    <row r="428" spans="1:9" ht="12.75">
      <c r="A428" s="41"/>
      <c r="B428" s="41"/>
      <c r="C428" s="41"/>
      <c r="D428" s="41"/>
      <c r="E428" s="41"/>
      <c r="F428" s="41"/>
      <c r="G428" s="41"/>
      <c r="H428" s="41"/>
      <c r="I428" s="41"/>
    </row>
    <row r="429" spans="1:9" ht="12.75">
      <c r="A429" s="41"/>
      <c r="B429" s="41"/>
      <c r="C429" s="41"/>
      <c r="D429" s="41"/>
      <c r="E429" s="41"/>
      <c r="F429" s="41"/>
      <c r="G429" s="41"/>
      <c r="H429" s="41"/>
      <c r="I429" s="41"/>
    </row>
    <row r="430" spans="1:9" ht="12.75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.75">
      <c r="A431" s="41"/>
      <c r="B431" s="41"/>
      <c r="C431" s="41"/>
      <c r="D431" s="41"/>
      <c r="E431" s="41"/>
      <c r="F431" s="41"/>
      <c r="G431" s="41"/>
      <c r="H431" s="41"/>
      <c r="I431" s="41"/>
    </row>
    <row r="432" spans="1:9" ht="12.75">
      <c r="A432" s="41"/>
      <c r="B432" s="41"/>
      <c r="C432" s="41"/>
      <c r="D432" s="41"/>
      <c r="E432" s="41"/>
      <c r="F432" s="41"/>
      <c r="G432" s="41"/>
      <c r="H432" s="41"/>
      <c r="I432" s="41"/>
    </row>
    <row r="433" spans="1:9" ht="12.75">
      <c r="A433" s="41"/>
      <c r="B433" s="41"/>
      <c r="C433" s="41"/>
      <c r="D433" s="41"/>
      <c r="E433" s="41"/>
      <c r="F433" s="41"/>
      <c r="G433" s="41"/>
      <c r="H433" s="41"/>
      <c r="I433" s="41"/>
    </row>
    <row r="434" spans="1:9" ht="12.75">
      <c r="A434" s="41"/>
      <c r="B434" s="41"/>
      <c r="C434" s="41"/>
      <c r="D434" s="41"/>
      <c r="E434" s="41"/>
      <c r="F434" s="41"/>
      <c r="G434" s="41"/>
      <c r="H434" s="41"/>
      <c r="I434" s="41"/>
    </row>
    <row r="435" spans="1:9" ht="12.75">
      <c r="A435" s="41"/>
      <c r="B435" s="41"/>
      <c r="C435" s="41"/>
      <c r="D435" s="41"/>
      <c r="E435" s="41"/>
      <c r="F435" s="41"/>
      <c r="G435" s="41"/>
      <c r="H435" s="41"/>
      <c r="I435" s="41"/>
    </row>
    <row r="436" spans="1:9" ht="12.75">
      <c r="A436" s="41"/>
      <c r="B436" s="41"/>
      <c r="C436" s="41"/>
      <c r="D436" s="41"/>
      <c r="E436" s="41"/>
      <c r="F436" s="41"/>
      <c r="G436" s="41"/>
      <c r="H436" s="41"/>
      <c r="I436" s="41"/>
    </row>
    <row r="437" spans="1:9" ht="12.75">
      <c r="A437" s="41"/>
      <c r="B437" s="41"/>
      <c r="C437" s="41"/>
      <c r="D437" s="41"/>
      <c r="E437" s="41"/>
      <c r="F437" s="41"/>
      <c r="G437" s="41"/>
      <c r="H437" s="41"/>
      <c r="I437" s="41"/>
    </row>
    <row r="438" spans="1:9" ht="12.75">
      <c r="A438" s="41"/>
      <c r="B438" s="41"/>
      <c r="C438" s="41"/>
      <c r="D438" s="41"/>
      <c r="E438" s="41"/>
      <c r="F438" s="41"/>
      <c r="G438" s="41"/>
      <c r="H438" s="41"/>
      <c r="I438" s="41"/>
    </row>
    <row r="439" spans="1:9" ht="12.75">
      <c r="A439" s="41"/>
      <c r="B439" s="41"/>
      <c r="C439" s="41"/>
      <c r="D439" s="41"/>
      <c r="E439" s="41"/>
      <c r="F439" s="41"/>
      <c r="G439" s="41"/>
      <c r="H439" s="41"/>
      <c r="I439" s="41"/>
    </row>
    <row r="440" spans="1:9" ht="12.75">
      <c r="A440" s="41"/>
      <c r="B440" s="41"/>
      <c r="C440" s="41"/>
      <c r="D440" s="41"/>
      <c r="E440" s="41"/>
      <c r="F440" s="41"/>
      <c r="G440" s="41"/>
      <c r="H440" s="41"/>
      <c r="I440" s="41"/>
    </row>
    <row r="441" spans="1:9" ht="12.75">
      <c r="A441" s="41"/>
      <c r="B441" s="41"/>
      <c r="C441" s="41"/>
      <c r="D441" s="41"/>
      <c r="E441" s="41"/>
      <c r="F441" s="41"/>
      <c r="G441" s="41"/>
      <c r="H441" s="41"/>
      <c r="I441" s="41"/>
    </row>
    <row r="442" spans="1:9" ht="12.75">
      <c r="A442" s="41"/>
      <c r="B442" s="41"/>
      <c r="C442" s="41"/>
      <c r="D442" s="41"/>
      <c r="E442" s="41"/>
      <c r="F442" s="41"/>
      <c r="G442" s="41"/>
      <c r="H442" s="41"/>
      <c r="I442" s="41"/>
    </row>
    <row r="443" spans="1:9" ht="12.75">
      <c r="A443" s="41"/>
      <c r="B443" s="41"/>
      <c r="C443" s="41"/>
      <c r="D443" s="41"/>
      <c r="E443" s="41"/>
      <c r="F443" s="41"/>
      <c r="G443" s="41"/>
      <c r="H443" s="41"/>
      <c r="I443" s="41"/>
    </row>
    <row r="444" spans="1:9" ht="12.75">
      <c r="A444" s="41"/>
      <c r="B444" s="41"/>
      <c r="C444" s="41"/>
      <c r="D444" s="41"/>
      <c r="E444" s="41"/>
      <c r="F444" s="41"/>
      <c r="G444" s="41"/>
      <c r="H444" s="41"/>
      <c r="I444" s="41"/>
    </row>
    <row r="445" spans="1:9" ht="12.75">
      <c r="A445" s="41"/>
      <c r="B445" s="41"/>
      <c r="C445" s="41"/>
      <c r="D445" s="41"/>
      <c r="E445" s="41"/>
      <c r="F445" s="41"/>
      <c r="G445" s="41"/>
      <c r="H445" s="41"/>
      <c r="I445" s="41"/>
    </row>
    <row r="446" spans="1:9" ht="12.75">
      <c r="A446" s="41"/>
      <c r="B446" s="41"/>
      <c r="C446" s="41"/>
      <c r="D446" s="41"/>
      <c r="E446" s="41"/>
      <c r="F446" s="41"/>
      <c r="G446" s="41"/>
      <c r="H446" s="41"/>
      <c r="I446" s="41"/>
    </row>
    <row r="447" spans="1:9" ht="12.75">
      <c r="A447" s="41"/>
      <c r="B447" s="41"/>
      <c r="C447" s="41"/>
      <c r="D447" s="41"/>
      <c r="E447" s="41"/>
      <c r="F447" s="41"/>
      <c r="G447" s="41"/>
      <c r="H447" s="41"/>
      <c r="I447" s="41"/>
    </row>
    <row r="448" spans="1:9" ht="12.75">
      <c r="A448" s="41"/>
      <c r="B448" s="41"/>
      <c r="C448" s="41"/>
      <c r="D448" s="41"/>
      <c r="E448" s="41"/>
      <c r="F448" s="41"/>
      <c r="G448" s="41"/>
      <c r="H448" s="41"/>
      <c r="I448" s="41"/>
    </row>
    <row r="449" spans="1:9" ht="12.75">
      <c r="A449" s="41"/>
      <c r="B449" s="41"/>
      <c r="C449" s="41"/>
      <c r="D449" s="41"/>
      <c r="E449" s="41"/>
      <c r="F449" s="41"/>
      <c r="G449" s="41"/>
      <c r="H449" s="41"/>
      <c r="I449" s="41"/>
    </row>
    <row r="450" spans="1:9" ht="12.75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.75">
      <c r="A451" s="41"/>
      <c r="B451" s="41"/>
      <c r="C451" s="41"/>
      <c r="D451" s="41"/>
      <c r="E451" s="41"/>
      <c r="F451" s="41"/>
      <c r="G451" s="41"/>
      <c r="H451" s="41"/>
      <c r="I451" s="41"/>
    </row>
    <row r="452" spans="1:9" ht="12.75">
      <c r="A452" s="41"/>
      <c r="B452" s="41"/>
      <c r="C452" s="41"/>
      <c r="D452" s="41"/>
      <c r="E452" s="41"/>
      <c r="F452" s="41"/>
      <c r="G452" s="41"/>
      <c r="H452" s="41"/>
      <c r="I452" s="41"/>
    </row>
    <row r="453" spans="1:9" ht="12.75">
      <c r="A453" s="41"/>
      <c r="B453" s="41"/>
      <c r="C453" s="41"/>
      <c r="D453" s="41"/>
      <c r="E453" s="41"/>
      <c r="F453" s="41"/>
      <c r="G453" s="41"/>
      <c r="H453" s="41"/>
      <c r="I453" s="41"/>
    </row>
    <row r="454" spans="1:9" ht="12.75">
      <c r="A454" s="41"/>
      <c r="B454" s="41"/>
      <c r="C454" s="41"/>
      <c r="D454" s="41"/>
      <c r="E454" s="41"/>
      <c r="F454" s="41"/>
      <c r="G454" s="41"/>
      <c r="H454" s="41"/>
      <c r="I454" s="41"/>
    </row>
    <row r="455" spans="1:9" ht="12.75">
      <c r="A455" s="41"/>
      <c r="B455" s="41"/>
      <c r="C455" s="41"/>
      <c r="D455" s="41"/>
      <c r="E455" s="41"/>
      <c r="F455" s="41"/>
      <c r="G455" s="41"/>
      <c r="H455" s="41"/>
      <c r="I455" s="41"/>
    </row>
    <row r="456" spans="1:9" ht="12.75">
      <c r="A456" s="41"/>
      <c r="B456" s="41"/>
      <c r="C456" s="41"/>
      <c r="D456" s="41"/>
      <c r="E456" s="41"/>
      <c r="F456" s="41"/>
      <c r="G456" s="41"/>
      <c r="H456" s="41"/>
      <c r="I456" s="41"/>
    </row>
    <row r="457" spans="1:9" ht="12.75">
      <c r="A457" s="41"/>
      <c r="B457" s="41"/>
      <c r="C457" s="41"/>
      <c r="D457" s="41"/>
      <c r="E457" s="41"/>
      <c r="F457" s="41"/>
      <c r="G457" s="41"/>
      <c r="H457" s="41"/>
      <c r="I457" s="41"/>
    </row>
    <row r="458" spans="1:9" ht="12.75">
      <c r="A458" s="41"/>
      <c r="B458" s="41"/>
      <c r="C458" s="41"/>
      <c r="D458" s="41"/>
      <c r="E458" s="41"/>
      <c r="F458" s="41"/>
      <c r="G458" s="41"/>
      <c r="H458" s="41"/>
      <c r="I458" s="41"/>
    </row>
    <row r="459" spans="1:9" ht="12.75">
      <c r="A459" s="41"/>
      <c r="B459" s="41"/>
      <c r="C459" s="41"/>
      <c r="D459" s="41"/>
      <c r="E459" s="41"/>
      <c r="F459" s="41"/>
      <c r="G459" s="41"/>
      <c r="H459" s="41"/>
      <c r="I459" s="41"/>
    </row>
    <row r="460" spans="1:9" ht="12.75">
      <c r="A460" s="41"/>
      <c r="B460" s="41"/>
      <c r="C460" s="41"/>
      <c r="D460" s="41"/>
      <c r="E460" s="41"/>
      <c r="F460" s="41"/>
      <c r="G460" s="41"/>
      <c r="H460" s="41"/>
      <c r="I460" s="41"/>
    </row>
    <row r="461" spans="1:9" ht="12.75">
      <c r="A461" s="41"/>
      <c r="B461" s="41"/>
      <c r="C461" s="41"/>
      <c r="D461" s="41"/>
      <c r="E461" s="41"/>
      <c r="F461" s="41"/>
      <c r="G461" s="41"/>
      <c r="H461" s="41"/>
      <c r="I461" s="41"/>
    </row>
    <row r="462" spans="1:9" ht="12.75">
      <c r="A462" s="41"/>
      <c r="B462" s="41"/>
      <c r="C462" s="41"/>
      <c r="D462" s="41"/>
      <c r="E462" s="41"/>
      <c r="F462" s="41"/>
      <c r="G462" s="41"/>
      <c r="H462" s="41"/>
      <c r="I462" s="41"/>
    </row>
    <row r="463" spans="1:9" ht="12.75">
      <c r="A463" s="41"/>
      <c r="B463" s="41"/>
      <c r="C463" s="41"/>
      <c r="D463" s="41"/>
      <c r="E463" s="41"/>
      <c r="F463" s="41"/>
      <c r="G463" s="41"/>
      <c r="H463" s="41"/>
      <c r="I463" s="41"/>
    </row>
    <row r="464" spans="1:9" ht="12.75">
      <c r="A464" s="41"/>
      <c r="B464" s="41"/>
      <c r="C464" s="41"/>
      <c r="D464" s="41"/>
      <c r="E464" s="41"/>
      <c r="F464" s="41"/>
      <c r="G464" s="41"/>
      <c r="H464" s="41"/>
      <c r="I464" s="41"/>
    </row>
    <row r="465" spans="1:9" ht="12.75">
      <c r="A465" s="41"/>
      <c r="B465" s="41"/>
      <c r="C465" s="41"/>
      <c r="D465" s="41"/>
      <c r="E465" s="41"/>
      <c r="F465" s="41"/>
      <c r="G465" s="41"/>
      <c r="H465" s="41"/>
      <c r="I465" s="41"/>
    </row>
    <row r="466" spans="1:9" ht="12.75">
      <c r="A466" s="41"/>
      <c r="B466" s="41"/>
      <c r="C466" s="41"/>
      <c r="D466" s="41"/>
      <c r="E466" s="41"/>
      <c r="F466" s="41"/>
      <c r="G466" s="41"/>
      <c r="H466" s="41"/>
      <c r="I466" s="41"/>
    </row>
    <row r="467" spans="1:9" ht="12.75">
      <c r="A467" s="41"/>
      <c r="B467" s="41"/>
      <c r="C467" s="41"/>
      <c r="D467" s="41"/>
      <c r="E467" s="41"/>
      <c r="F467" s="41"/>
      <c r="G467" s="41"/>
      <c r="H467" s="41"/>
      <c r="I467" s="41"/>
    </row>
    <row r="468" spans="1:9" ht="12.75">
      <c r="A468" s="41"/>
      <c r="B468" s="41"/>
      <c r="C468" s="41"/>
      <c r="D468" s="41"/>
      <c r="E468" s="41"/>
      <c r="F468" s="41"/>
      <c r="G468" s="41"/>
      <c r="H468" s="41"/>
      <c r="I468" s="41"/>
    </row>
    <row r="469" spans="1:9" ht="12.75">
      <c r="A469" s="41"/>
      <c r="B469" s="41"/>
      <c r="C469" s="41"/>
      <c r="D469" s="41"/>
      <c r="E469" s="41"/>
      <c r="F469" s="41"/>
      <c r="G469" s="41"/>
      <c r="H469" s="41"/>
      <c r="I469" s="41"/>
    </row>
    <row r="470" spans="1:9" ht="12.75">
      <c r="A470" s="41"/>
      <c r="B470" s="41"/>
      <c r="C470" s="41"/>
      <c r="D470" s="41"/>
      <c r="E470" s="41"/>
      <c r="F470" s="41"/>
      <c r="G470" s="41"/>
      <c r="H470" s="41"/>
      <c r="I470" s="41"/>
    </row>
    <row r="471" spans="1:9" ht="12.75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.75">
      <c r="A472" s="41"/>
      <c r="B472" s="41"/>
      <c r="C472" s="41"/>
      <c r="D472" s="41"/>
      <c r="E472" s="41"/>
      <c r="F472" s="41"/>
      <c r="G472" s="41"/>
      <c r="H472" s="41"/>
      <c r="I472" s="41"/>
    </row>
    <row r="473" spans="1:9" ht="12.75">
      <c r="A473" s="41"/>
      <c r="B473" s="41"/>
      <c r="C473" s="41"/>
      <c r="D473" s="41"/>
      <c r="E473" s="41"/>
      <c r="F473" s="41"/>
      <c r="G473" s="41"/>
      <c r="H473" s="41"/>
      <c r="I473" s="41"/>
    </row>
    <row r="474" spans="1:9" ht="12.75">
      <c r="A474" s="41"/>
      <c r="B474" s="41"/>
      <c r="C474" s="41"/>
      <c r="D474" s="41"/>
      <c r="E474" s="41"/>
      <c r="F474" s="41"/>
      <c r="G474" s="41"/>
      <c r="H474" s="41"/>
      <c r="I474" s="41"/>
    </row>
    <row r="475" spans="1:9" ht="12.75">
      <c r="A475" s="41"/>
      <c r="B475" s="41"/>
      <c r="C475" s="41"/>
      <c r="D475" s="41"/>
      <c r="E475" s="41"/>
      <c r="F475" s="41"/>
      <c r="G475" s="41"/>
      <c r="H475" s="41"/>
      <c r="I475" s="41"/>
    </row>
    <row r="476" spans="1:9" ht="12.75">
      <c r="A476" s="41"/>
      <c r="B476" s="41"/>
      <c r="C476" s="41"/>
      <c r="D476" s="41"/>
      <c r="E476" s="41"/>
      <c r="F476" s="41"/>
      <c r="G476" s="41"/>
      <c r="H476" s="41"/>
      <c r="I476" s="41"/>
    </row>
    <row r="477" spans="1:9" ht="12.75">
      <c r="A477" s="41"/>
      <c r="B477" s="41"/>
      <c r="C477" s="41"/>
      <c r="D477" s="41"/>
      <c r="E477" s="41"/>
      <c r="F477" s="41"/>
      <c r="G477" s="41"/>
      <c r="H477" s="41"/>
      <c r="I477" s="41"/>
    </row>
    <row r="478" spans="1:9" ht="12.75">
      <c r="A478" s="41"/>
      <c r="B478" s="41"/>
      <c r="C478" s="41"/>
      <c r="D478" s="41"/>
      <c r="E478" s="41"/>
      <c r="F478" s="41"/>
      <c r="G478" s="41"/>
      <c r="H478" s="41"/>
      <c r="I478" s="41"/>
    </row>
    <row r="479" spans="1:9" ht="12.75">
      <c r="A479" s="41"/>
      <c r="B479" s="41"/>
      <c r="C479" s="41"/>
      <c r="D479" s="41"/>
      <c r="E479" s="41"/>
      <c r="F479" s="41"/>
      <c r="G479" s="41"/>
      <c r="H479" s="41"/>
      <c r="I479" s="41"/>
    </row>
    <row r="480" spans="1:9" ht="12.75">
      <c r="A480" s="41"/>
      <c r="B480" s="41"/>
      <c r="C480" s="41"/>
      <c r="D480" s="41"/>
      <c r="E480" s="41"/>
      <c r="F480" s="41"/>
      <c r="G480" s="41"/>
      <c r="H480" s="41"/>
      <c r="I480" s="41"/>
    </row>
    <row r="481" spans="1:9" ht="12.75">
      <c r="A481" s="41"/>
      <c r="B481" s="41"/>
      <c r="C481" s="41"/>
      <c r="D481" s="41"/>
      <c r="E481" s="41"/>
      <c r="F481" s="41"/>
      <c r="G481" s="41"/>
      <c r="H481" s="41"/>
      <c r="I481" s="41"/>
    </row>
    <row r="482" spans="1:9" ht="12.75">
      <c r="A482" s="41"/>
      <c r="B482" s="41"/>
      <c r="C482" s="41"/>
      <c r="D482" s="41"/>
      <c r="E482" s="41"/>
      <c r="F482" s="41"/>
      <c r="G482" s="41"/>
      <c r="H482" s="41"/>
      <c r="I482" s="41"/>
    </row>
    <row r="483" spans="1:9" ht="12.75">
      <c r="A483" s="41"/>
      <c r="B483" s="41"/>
      <c r="C483" s="41"/>
      <c r="D483" s="41"/>
      <c r="E483" s="41"/>
      <c r="F483" s="41"/>
      <c r="G483" s="41"/>
      <c r="H483" s="41"/>
      <c r="I483" s="41"/>
    </row>
    <row r="484" spans="1:9" ht="12.75">
      <c r="A484" s="41"/>
      <c r="B484" s="41"/>
      <c r="C484" s="41"/>
      <c r="D484" s="41"/>
      <c r="E484" s="41"/>
      <c r="F484" s="41"/>
      <c r="G484" s="41"/>
      <c r="H484" s="41"/>
      <c r="I484" s="41"/>
    </row>
    <row r="485" spans="1:9" ht="12.75">
      <c r="A485" s="41"/>
      <c r="B485" s="41"/>
      <c r="C485" s="41"/>
      <c r="D485" s="41"/>
      <c r="E485" s="41"/>
      <c r="F485" s="41"/>
      <c r="G485" s="41"/>
      <c r="H485" s="41"/>
      <c r="I485" s="41"/>
    </row>
    <row r="486" spans="1:9" ht="12.75">
      <c r="A486" s="41"/>
      <c r="B486" s="41"/>
      <c r="C486" s="41"/>
      <c r="D486" s="41"/>
      <c r="E486" s="41"/>
      <c r="F486" s="41"/>
      <c r="G486" s="41"/>
      <c r="H486" s="41"/>
      <c r="I486" s="41"/>
    </row>
    <row r="487" spans="1:9" ht="12.75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.75">
      <c r="A488" s="41"/>
      <c r="B488" s="41"/>
      <c r="C488" s="41"/>
      <c r="D488" s="41"/>
      <c r="E488" s="41"/>
      <c r="F488" s="41"/>
      <c r="G488" s="41"/>
      <c r="H488" s="41"/>
      <c r="I488" s="41"/>
    </row>
    <row r="489" spans="1:9" ht="12.75">
      <c r="A489" s="41"/>
      <c r="B489" s="41"/>
      <c r="C489" s="41"/>
      <c r="D489" s="41"/>
      <c r="E489" s="41"/>
      <c r="F489" s="41"/>
      <c r="G489" s="41"/>
      <c r="H489" s="41"/>
      <c r="I489" s="41"/>
    </row>
    <row r="490" spans="1:9" ht="12.75">
      <c r="A490" s="41"/>
      <c r="B490" s="41"/>
      <c r="C490" s="41"/>
      <c r="D490" s="41"/>
      <c r="E490" s="41"/>
      <c r="F490" s="41"/>
      <c r="G490" s="41"/>
      <c r="H490" s="41"/>
      <c r="I490" s="41"/>
    </row>
    <row r="491" spans="1:9" ht="12.75">
      <c r="A491" s="41"/>
      <c r="B491" s="41"/>
      <c r="C491" s="41"/>
      <c r="D491" s="41"/>
      <c r="E491" s="41"/>
      <c r="F491" s="41"/>
      <c r="G491" s="41"/>
      <c r="H491" s="41"/>
      <c r="I491" s="41"/>
    </row>
    <row r="492" spans="1:9" ht="12.75">
      <c r="A492" s="41"/>
      <c r="B492" s="41"/>
      <c r="C492" s="41"/>
      <c r="D492" s="41"/>
      <c r="E492" s="41"/>
      <c r="F492" s="41"/>
      <c r="G492" s="41"/>
      <c r="H492" s="41"/>
      <c r="I492" s="41"/>
    </row>
    <row r="493" spans="1:9" ht="12.75">
      <c r="A493" s="41"/>
      <c r="B493" s="41"/>
      <c r="C493" s="41"/>
      <c r="D493" s="41"/>
      <c r="E493" s="41"/>
      <c r="F493" s="41"/>
      <c r="G493" s="41"/>
      <c r="H493" s="41"/>
      <c r="I493" s="41"/>
    </row>
    <row r="494" spans="1:9" ht="12.75">
      <c r="A494" s="41"/>
      <c r="B494" s="41"/>
      <c r="C494" s="41"/>
      <c r="D494" s="41"/>
      <c r="E494" s="41"/>
      <c r="F494" s="41"/>
      <c r="G494" s="41"/>
      <c r="H494" s="41"/>
      <c r="I494" s="41"/>
    </row>
    <row r="495" spans="1:9" ht="12.75">
      <c r="A495" s="41"/>
      <c r="B495" s="41"/>
      <c r="C495" s="41"/>
      <c r="D495" s="41"/>
      <c r="E495" s="41"/>
      <c r="F495" s="41"/>
      <c r="G495" s="41"/>
      <c r="H495" s="41"/>
      <c r="I495" s="41"/>
    </row>
    <row r="496" spans="1:9" ht="12.75">
      <c r="A496" s="41"/>
      <c r="B496" s="41"/>
      <c r="C496" s="41"/>
      <c r="D496" s="41"/>
      <c r="E496" s="41"/>
      <c r="F496" s="41"/>
      <c r="G496" s="41"/>
      <c r="H496" s="41"/>
      <c r="I496" s="41"/>
    </row>
    <row r="497" spans="1:9" ht="12.75">
      <c r="A497" s="41"/>
      <c r="B497" s="41"/>
      <c r="C497" s="41"/>
      <c r="D497" s="41"/>
      <c r="E497" s="41"/>
      <c r="F497" s="41"/>
      <c r="G497" s="41"/>
      <c r="H497" s="41"/>
      <c r="I497" s="41"/>
    </row>
    <row r="498" spans="1:9" ht="12.75">
      <c r="A498" s="41"/>
      <c r="B498" s="41"/>
      <c r="C498" s="41"/>
      <c r="D498" s="41"/>
      <c r="E498" s="41"/>
      <c r="F498" s="41"/>
      <c r="G498" s="41"/>
      <c r="H498" s="41"/>
      <c r="I498" s="41"/>
    </row>
    <row r="499" spans="1:9" ht="12.75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12.75">
      <c r="A500" s="41"/>
      <c r="B500" s="41"/>
      <c r="C500" s="41"/>
      <c r="D500" s="41"/>
      <c r="E500" s="41"/>
      <c r="F500" s="41"/>
      <c r="G500" s="41"/>
      <c r="H500" s="41"/>
      <c r="I500" s="41"/>
    </row>
    <row r="501" spans="1:9" ht="12.75">
      <c r="A501" s="41"/>
      <c r="B501" s="41"/>
      <c r="C501" s="41"/>
      <c r="D501" s="41"/>
      <c r="E501" s="41"/>
      <c r="F501" s="41"/>
      <c r="G501" s="41"/>
      <c r="H501" s="41"/>
      <c r="I501" s="41"/>
    </row>
    <row r="502" spans="1:9" ht="12.7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2.7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2.7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2.7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2.7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2.7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2.7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2.7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2.7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2.7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2.7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2.7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2.7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2.7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2.7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2.7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2.7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2.7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2.7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2.7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2.7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2.7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2.7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2.7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2.7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2.7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2.7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2.7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2.7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2.7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2.7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2.7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2.7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2.7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2.7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2.7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2.7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2.7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2.7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2.7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2.7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2.7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2.7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2.7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2.7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2.7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2.7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2.7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2.7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2.7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2.7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2.7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2.7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2.7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2.7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2.7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2.7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2.7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2.7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2.7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2.7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2.7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2.7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2.7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2.7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2.7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2.7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2.7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2.7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2.7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2.7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2.7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2.7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2.7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2.7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2.7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2.7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2.7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2.7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2.7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2.7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2.7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2.7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2.7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2.7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2.7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2.7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2.7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2.7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2.7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2.7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2.7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2.7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2.7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2.7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2.7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2.7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2.7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2.7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2.7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2.7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2.7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2.7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2.7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2.7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2.7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2.7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2.7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2.7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2.7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2.7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2.7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2.7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2.7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2.7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2.7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2.7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2.7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2.7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2.7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2.7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2.7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2.7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2.7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2.7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2.7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2.7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2.7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2.7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2.7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2.7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2.7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2.7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2.7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2.7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2.7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2.7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2.7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2.7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2.7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2.7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2.7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2.7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2.7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2.7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2.7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2.7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2.7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2.7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2.7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2.7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2.7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2.7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2.7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2.7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2.7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2.7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2.7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2.7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2.7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2.7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2.7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2.7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2.7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2.7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2.7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2.7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2.7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2.7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2.7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2.7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2.7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2.7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D140"/>
  <sheetViews>
    <sheetView zoomScale="75" zoomScaleNormal="75" zoomScalePageLayoutView="0" workbookViewId="0" topLeftCell="A13">
      <selection activeCell="D42" sqref="D42"/>
    </sheetView>
  </sheetViews>
  <sheetFormatPr defaultColWidth="9.140625" defaultRowHeight="12.75"/>
  <cols>
    <col min="1" max="1" width="43.421875" style="541" customWidth="1"/>
    <col min="2" max="2" width="15.421875" style="541" customWidth="1"/>
    <col min="3" max="3" width="32.8515625" style="541" customWidth="1"/>
    <col min="4" max="4" width="29.57421875" style="541" customWidth="1"/>
    <col min="5" max="16384" width="9.140625" style="541" customWidth="1"/>
  </cols>
  <sheetData>
    <row r="1" spans="1:4" ht="15.75" thickTop="1">
      <c r="A1" s="537" t="s">
        <v>156</v>
      </c>
      <c r="B1" s="538"/>
      <c r="C1" s="539" t="s">
        <v>103</v>
      </c>
      <c r="D1" s="540"/>
    </row>
    <row r="2" spans="1:4" ht="15">
      <c r="A2" s="542" t="s">
        <v>277</v>
      </c>
      <c r="B2" s="543"/>
      <c r="C2" s="544" t="str">
        <f>'Page 1'!$C$2</f>
        <v>  Kentucky 20 McCracken</v>
      </c>
      <c r="D2" s="545"/>
    </row>
    <row r="3" spans="1:4" ht="15">
      <c r="A3" s="542" t="s">
        <v>278</v>
      </c>
      <c r="B3" s="543"/>
      <c r="C3" s="546" t="s">
        <v>279</v>
      </c>
      <c r="D3" s="547"/>
    </row>
    <row r="4" spans="1:4" ht="19.5" customHeight="1">
      <c r="A4" s="548" t="s">
        <v>280</v>
      </c>
      <c r="B4" s="549"/>
      <c r="C4" s="544" t="str">
        <f>'Page 1'!$C$4</f>
        <v>  Jackson Purchase Energy Corporation</v>
      </c>
      <c r="D4" s="545"/>
    </row>
    <row r="5" spans="1:4" ht="15">
      <c r="A5" s="738" t="s">
        <v>349</v>
      </c>
      <c r="B5" s="739"/>
      <c r="C5" s="550" t="s">
        <v>281</v>
      </c>
      <c r="D5" s="547"/>
    </row>
    <row r="6" spans="1:4" ht="15">
      <c r="A6" s="740" t="s">
        <v>282</v>
      </c>
      <c r="B6" s="741"/>
      <c r="C6" s="619">
        <f>'Page 1'!$C$6</f>
        <v>40178</v>
      </c>
      <c r="D6" s="545"/>
    </row>
    <row r="7" spans="1:4" ht="15">
      <c r="A7" s="551" t="s">
        <v>283</v>
      </c>
      <c r="B7" s="552"/>
      <c r="C7" s="552"/>
      <c r="D7" s="553"/>
    </row>
    <row r="8" spans="1:4" ht="13.5" customHeight="1">
      <c r="A8" s="554" t="s">
        <v>284</v>
      </c>
      <c r="B8" s="555"/>
      <c r="C8" s="556" t="s">
        <v>285</v>
      </c>
      <c r="D8" s="557" t="s">
        <v>286</v>
      </c>
    </row>
    <row r="9" spans="1:4" ht="13.5" customHeight="1">
      <c r="A9" s="558" t="s">
        <v>120</v>
      </c>
      <c r="B9" s="559"/>
      <c r="C9" s="560" t="s">
        <v>121</v>
      </c>
      <c r="D9" s="561" t="s">
        <v>122</v>
      </c>
    </row>
    <row r="10" spans="1:4" ht="13.5" customHeight="1">
      <c r="A10" s="562" t="s">
        <v>287</v>
      </c>
      <c r="B10" s="563"/>
      <c r="C10" s="564"/>
      <c r="D10" s="565"/>
    </row>
    <row r="11" spans="1:4" ht="13.5" customHeight="1">
      <c r="A11" s="566" t="s">
        <v>400</v>
      </c>
      <c r="B11" s="567"/>
      <c r="C11" s="568">
        <v>60362</v>
      </c>
      <c r="D11" s="569">
        <v>-2397</v>
      </c>
    </row>
    <row r="12" spans="1:4" ht="13.5" customHeight="1">
      <c r="A12" s="566" t="s">
        <v>289</v>
      </c>
      <c r="B12" s="567"/>
      <c r="C12" s="568"/>
      <c r="D12" s="569"/>
    </row>
    <row r="13" spans="1:4" ht="13.5" customHeight="1">
      <c r="A13" s="566" t="s">
        <v>290</v>
      </c>
      <c r="B13" s="567"/>
      <c r="C13" s="568"/>
      <c r="D13" s="569"/>
    </row>
    <row r="14" spans="1:4" ht="13.5" customHeight="1">
      <c r="A14" s="566" t="s">
        <v>291</v>
      </c>
      <c r="B14" s="567"/>
      <c r="C14" s="568"/>
      <c r="D14" s="569"/>
    </row>
    <row r="15" spans="1:4" ht="13.5" customHeight="1" thickBot="1">
      <c r="A15" s="570"/>
      <c r="B15" s="567" t="s">
        <v>350</v>
      </c>
      <c r="C15" s="612">
        <f>SUM($C$11:$C$14)</f>
        <v>60362</v>
      </c>
      <c r="D15" s="612">
        <f>SUM($D$11:$D$14)</f>
        <v>-2397</v>
      </c>
    </row>
    <row r="16" spans="1:4" ht="13.5" customHeight="1" thickTop="1">
      <c r="A16" s="571" t="s">
        <v>292</v>
      </c>
      <c r="B16" s="572"/>
      <c r="C16" s="573"/>
      <c r="D16" s="574"/>
    </row>
    <row r="17" spans="1:4" ht="13.5" customHeight="1">
      <c r="A17" s="566" t="s">
        <v>379</v>
      </c>
      <c r="B17" s="567"/>
      <c r="C17" s="575">
        <v>40397</v>
      </c>
      <c r="D17" s="576">
        <v>5150</v>
      </c>
    </row>
    <row r="18" spans="1:4" ht="13.5" customHeight="1">
      <c r="A18" s="566" t="s">
        <v>378</v>
      </c>
      <c r="B18" s="567"/>
      <c r="C18" s="575">
        <v>340586</v>
      </c>
      <c r="D18" s="576">
        <v>20413</v>
      </c>
    </row>
    <row r="19" spans="1:4" ht="13.5" customHeight="1">
      <c r="A19" s="566" t="s">
        <v>380</v>
      </c>
      <c r="B19" s="567"/>
      <c r="C19" s="575">
        <v>62677</v>
      </c>
      <c r="D19" s="576">
        <v>1653</v>
      </c>
    </row>
    <row r="20" spans="1:4" ht="13.5" customHeight="1">
      <c r="A20" s="566" t="s">
        <v>381</v>
      </c>
      <c r="B20" s="567"/>
      <c r="C20" s="575">
        <v>1729239</v>
      </c>
      <c r="D20" s="576">
        <v>297013</v>
      </c>
    </row>
    <row r="21" spans="1:4" ht="13.5" customHeight="1" thickBot="1">
      <c r="A21" s="577"/>
      <c r="B21" s="578" t="s">
        <v>351</v>
      </c>
      <c r="C21" s="612">
        <f>SUM(C17:C20)</f>
        <v>2172899</v>
      </c>
      <c r="D21" s="612">
        <f>SUM(D17:D20)</f>
        <v>324229</v>
      </c>
    </row>
    <row r="22" spans="1:4" ht="13.5" customHeight="1" thickTop="1">
      <c r="A22" s="571" t="s">
        <v>352</v>
      </c>
      <c r="B22" s="572"/>
      <c r="C22" s="581"/>
      <c r="D22" s="582"/>
    </row>
    <row r="23" spans="1:4" ht="13.5" customHeight="1">
      <c r="A23" s="566" t="s">
        <v>288</v>
      </c>
      <c r="B23" s="567"/>
      <c r="C23" s="575"/>
      <c r="D23" s="576"/>
    </row>
    <row r="24" spans="1:4" ht="13.5" customHeight="1">
      <c r="A24" s="566" t="s">
        <v>289</v>
      </c>
      <c r="B24" s="567"/>
      <c r="C24" s="575"/>
      <c r="D24" s="576"/>
    </row>
    <row r="25" spans="1:4" ht="13.5" customHeight="1">
      <c r="A25" s="566" t="s">
        <v>290</v>
      </c>
      <c r="B25" s="567"/>
      <c r="C25" s="575"/>
      <c r="D25" s="576"/>
    </row>
    <row r="26" spans="1:4" ht="13.5" customHeight="1">
      <c r="A26" s="566" t="s">
        <v>291</v>
      </c>
      <c r="B26" s="567"/>
      <c r="C26" s="575"/>
      <c r="D26" s="576"/>
    </row>
    <row r="27" spans="1:4" ht="13.5" customHeight="1" thickBot="1">
      <c r="A27" s="583"/>
      <c r="B27" s="578" t="s">
        <v>351</v>
      </c>
      <c r="C27" s="612">
        <f>SUM(C23:C26)</f>
        <v>0</v>
      </c>
      <c r="D27" s="612">
        <f>SUM(D23:D26)</f>
        <v>0</v>
      </c>
    </row>
    <row r="28" spans="1:4" ht="13.5" customHeight="1" thickTop="1">
      <c r="A28" s="571" t="s">
        <v>99</v>
      </c>
      <c r="B28" s="572"/>
      <c r="C28" s="581"/>
      <c r="D28" s="582"/>
    </row>
    <row r="29" spans="1:4" ht="13.5" customHeight="1">
      <c r="A29" s="566" t="s">
        <v>288</v>
      </c>
      <c r="B29" s="567"/>
      <c r="C29" s="575">
        <v>0</v>
      </c>
      <c r="D29" s="576">
        <v>0</v>
      </c>
    </row>
    <row r="30" spans="1:4" ht="13.5" customHeight="1">
      <c r="A30" s="566" t="s">
        <v>289</v>
      </c>
      <c r="B30" s="567"/>
      <c r="C30" s="575"/>
      <c r="D30" s="576"/>
    </row>
    <row r="31" spans="1:4" ht="13.5" customHeight="1">
      <c r="A31" s="566" t="s">
        <v>290</v>
      </c>
      <c r="B31" s="567"/>
      <c r="C31" s="575"/>
      <c r="D31" s="576"/>
    </row>
    <row r="32" spans="1:4" ht="13.5" customHeight="1">
      <c r="A32" s="566" t="s">
        <v>291</v>
      </c>
      <c r="B32" s="567"/>
      <c r="C32" s="575"/>
      <c r="D32" s="576"/>
    </row>
    <row r="33" spans="1:4" ht="13.5" customHeight="1" thickBot="1">
      <c r="A33" s="583"/>
      <c r="B33" s="578" t="s">
        <v>351</v>
      </c>
      <c r="C33" s="612">
        <f>SUM(C29:C32)</f>
        <v>0</v>
      </c>
      <c r="D33" s="612">
        <f>SUM(D29:D32)</f>
        <v>0</v>
      </c>
    </row>
    <row r="34" spans="1:4" ht="13.5" customHeight="1" thickTop="1">
      <c r="A34" s="571" t="s">
        <v>100</v>
      </c>
      <c r="B34" s="572"/>
      <c r="C34" s="573"/>
      <c r="D34" s="574"/>
    </row>
    <row r="35" spans="1:4" ht="13.5" customHeight="1">
      <c r="A35" s="566" t="s">
        <v>382</v>
      </c>
      <c r="B35" s="567"/>
      <c r="C35" s="575">
        <v>205402</v>
      </c>
      <c r="D35" s="576">
        <v>25744</v>
      </c>
    </row>
    <row r="36" spans="1:4" ht="13.5" customHeight="1">
      <c r="A36" s="566" t="s">
        <v>289</v>
      </c>
      <c r="B36" s="567"/>
      <c r="C36" s="575"/>
      <c r="D36" s="576"/>
    </row>
    <row r="37" spans="1:4" ht="13.5" customHeight="1">
      <c r="A37" s="566" t="s">
        <v>290</v>
      </c>
      <c r="B37" s="567"/>
      <c r="C37" s="575"/>
      <c r="D37" s="576"/>
    </row>
    <row r="38" spans="1:4" ht="13.5" customHeight="1">
      <c r="A38" s="566" t="s">
        <v>291</v>
      </c>
      <c r="B38" s="567"/>
      <c r="C38" s="575"/>
      <c r="D38" s="576"/>
    </row>
    <row r="39" spans="1:4" ht="13.5" customHeight="1" thickBot="1">
      <c r="A39" s="583"/>
      <c r="B39" s="578" t="s">
        <v>351</v>
      </c>
      <c r="C39" s="612">
        <f>SUM(C35:C38)</f>
        <v>205402</v>
      </c>
      <c r="D39" s="612">
        <f>SUM(D35:D38)</f>
        <v>25744</v>
      </c>
    </row>
    <row r="40" spans="1:4" ht="13.5" customHeight="1" thickTop="1">
      <c r="A40" s="571" t="s">
        <v>101</v>
      </c>
      <c r="B40" s="572"/>
      <c r="C40" s="573"/>
      <c r="D40" s="574"/>
    </row>
    <row r="41" spans="1:4" ht="13.5" customHeight="1">
      <c r="A41" s="566" t="s">
        <v>384</v>
      </c>
      <c r="B41" s="567"/>
      <c r="C41" s="575">
        <f>461488-95</f>
        <v>461393</v>
      </c>
      <c r="D41" s="576">
        <v>3016</v>
      </c>
    </row>
    <row r="42" spans="1:4" ht="13.5" customHeight="1">
      <c r="A42" s="566" t="s">
        <v>383</v>
      </c>
      <c r="B42" s="567"/>
      <c r="C42" s="575">
        <v>1800</v>
      </c>
      <c r="D42" s="576">
        <v>0</v>
      </c>
    </row>
    <row r="43" spans="1:4" ht="13.5" customHeight="1">
      <c r="A43" s="566" t="s">
        <v>385</v>
      </c>
      <c r="B43" s="567"/>
      <c r="C43" s="575">
        <v>16595</v>
      </c>
      <c r="D43" s="576">
        <v>0</v>
      </c>
    </row>
    <row r="44" spans="1:4" ht="13.5" customHeight="1">
      <c r="A44" s="566" t="s">
        <v>397</v>
      </c>
      <c r="B44" s="567"/>
      <c r="C44" s="575">
        <v>9915</v>
      </c>
      <c r="D44" s="576">
        <v>0</v>
      </c>
    </row>
    <row r="45" spans="1:4" ht="13.5" customHeight="1" thickBot="1">
      <c r="A45" s="584"/>
      <c r="B45" s="578" t="s">
        <v>351</v>
      </c>
      <c r="C45" s="612">
        <f>SUM(C41:C44)</f>
        <v>489703</v>
      </c>
      <c r="D45" s="612">
        <f>SUM(D41:D44)</f>
        <v>3016</v>
      </c>
    </row>
    <row r="46" spans="1:4" ht="13.5" customHeight="1" thickTop="1">
      <c r="A46" s="585" t="s">
        <v>102</v>
      </c>
      <c r="B46" s="563"/>
      <c r="C46" s="579"/>
      <c r="D46" s="580"/>
    </row>
    <row r="47" spans="1:4" ht="13.5" customHeight="1">
      <c r="A47" s="566" t="s">
        <v>288</v>
      </c>
      <c r="B47" s="567"/>
      <c r="C47" s="575"/>
      <c r="D47" s="576"/>
    </row>
    <row r="48" spans="1:4" ht="13.5" customHeight="1">
      <c r="A48" s="566" t="s">
        <v>289</v>
      </c>
      <c r="B48" s="567"/>
      <c r="C48" s="575"/>
      <c r="D48" s="576"/>
    </row>
    <row r="49" spans="1:4" ht="13.5" customHeight="1">
      <c r="A49" s="566" t="s">
        <v>290</v>
      </c>
      <c r="B49" s="567"/>
      <c r="C49" s="575"/>
      <c r="D49" s="576"/>
    </row>
    <row r="50" spans="1:4" ht="13.5" customHeight="1">
      <c r="A50" s="566" t="s">
        <v>291</v>
      </c>
      <c r="B50" s="567"/>
      <c r="C50" s="575"/>
      <c r="D50" s="576"/>
    </row>
    <row r="51" spans="1:4" ht="13.5" customHeight="1" thickBot="1">
      <c r="A51" s="584"/>
      <c r="B51" s="578" t="s">
        <v>351</v>
      </c>
      <c r="C51" s="612">
        <f>SUM(C47:C50)</f>
        <v>0</v>
      </c>
      <c r="D51" s="612">
        <f>SUM(D47:D50)</f>
        <v>0</v>
      </c>
    </row>
    <row r="52" spans="1:4" ht="13.5" customHeight="1" thickTop="1">
      <c r="A52" s="585" t="s">
        <v>333</v>
      </c>
      <c r="B52" s="563"/>
      <c r="C52" s="579"/>
      <c r="D52" s="580"/>
    </row>
    <row r="53" spans="1:4" ht="13.5" customHeight="1">
      <c r="A53" s="566" t="s">
        <v>398</v>
      </c>
      <c r="B53" s="567"/>
      <c r="C53" s="575"/>
      <c r="D53" s="576"/>
    </row>
    <row r="54" spans="1:4" ht="13.5" customHeight="1">
      <c r="A54" s="566" t="s">
        <v>289</v>
      </c>
      <c r="B54" s="567"/>
      <c r="C54" s="575"/>
      <c r="D54" s="576"/>
    </row>
    <row r="55" spans="1:4" ht="13.5" customHeight="1">
      <c r="A55" s="566" t="s">
        <v>290</v>
      </c>
      <c r="B55" s="567"/>
      <c r="C55" s="575"/>
      <c r="D55" s="576"/>
    </row>
    <row r="56" spans="1:4" ht="13.5" customHeight="1">
      <c r="A56" s="566" t="s">
        <v>291</v>
      </c>
      <c r="B56" s="567"/>
      <c r="C56" s="575"/>
      <c r="D56" s="576"/>
    </row>
    <row r="57" spans="1:4" ht="13.5" customHeight="1" thickBot="1">
      <c r="A57" s="584"/>
      <c r="B57" s="578" t="s">
        <v>351</v>
      </c>
      <c r="C57" s="612">
        <f>SUM(C53:C56)</f>
        <v>0</v>
      </c>
      <c r="D57" s="612">
        <f>SUM(D53:D56)</f>
        <v>0</v>
      </c>
    </row>
    <row r="58" spans="1:4" ht="13.5" customHeight="1" thickTop="1">
      <c r="A58" s="1" t="s">
        <v>20</v>
      </c>
      <c r="D58" s="593" t="s">
        <v>336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8" customHeight="1"/>
    <row r="70" ht="18" customHeight="1"/>
    <row r="78" s="586" customFormat="1" ht="15"/>
    <row r="79" s="586" customFormat="1" ht="15"/>
    <row r="80" s="586" customFormat="1" ht="15"/>
    <row r="81" s="586" customFormat="1" ht="15"/>
    <row r="82" s="586" customFormat="1" ht="15"/>
    <row r="83" s="586" customFormat="1" ht="15"/>
    <row r="84" s="586" customFormat="1" ht="15"/>
    <row r="85" s="586" customFormat="1" ht="15"/>
    <row r="86" s="586" customFormat="1" ht="15"/>
    <row r="87" s="586" customFormat="1" ht="15"/>
    <row r="88" s="586" customFormat="1" ht="15"/>
    <row r="89" s="586" customFormat="1" ht="15"/>
    <row r="90" s="586" customFormat="1" ht="15"/>
    <row r="91" s="586" customFormat="1" ht="15"/>
    <row r="92" s="586" customFormat="1" ht="15"/>
    <row r="93" s="586" customFormat="1" ht="15">
      <c r="D93" s="587"/>
    </row>
    <row r="94" s="586" customFormat="1" ht="15"/>
    <row r="95" s="586" customFormat="1" ht="15"/>
    <row r="96" s="586" customFormat="1" ht="15"/>
    <row r="97" s="586" customFormat="1" ht="15"/>
    <row r="98" s="586" customFormat="1" ht="15"/>
    <row r="99" s="586" customFormat="1" ht="15"/>
    <row r="100" s="586" customFormat="1" ht="15"/>
    <row r="101" s="586" customFormat="1" ht="15"/>
    <row r="102" s="586" customFormat="1" ht="15"/>
    <row r="103" s="586" customFormat="1" ht="15"/>
    <row r="104" s="586" customFormat="1" ht="15"/>
    <row r="105" s="586" customFormat="1" ht="15"/>
    <row r="106" s="586" customFormat="1" ht="15"/>
    <row r="107" s="586" customFormat="1" ht="15"/>
    <row r="108" s="586" customFormat="1" ht="15"/>
    <row r="109" s="586" customFormat="1" ht="15"/>
    <row r="110" s="586" customFormat="1" ht="15"/>
    <row r="111" s="586" customFormat="1" ht="15"/>
    <row r="112" s="586" customFormat="1" ht="15"/>
    <row r="113" s="586" customFormat="1" ht="15"/>
    <row r="114" s="586" customFormat="1" ht="15"/>
    <row r="115" s="586" customFormat="1" ht="15"/>
    <row r="116" s="586" customFormat="1" ht="15"/>
    <row r="117" s="586" customFormat="1" ht="15"/>
    <row r="118" s="586" customFormat="1" ht="15"/>
    <row r="119" s="586" customFormat="1" ht="15"/>
    <row r="120" s="586" customFormat="1" ht="15"/>
    <row r="121" s="586" customFormat="1" ht="15"/>
    <row r="122" s="586" customFormat="1" ht="15"/>
    <row r="123" s="586" customFormat="1" ht="15"/>
    <row r="124" s="586" customFormat="1" ht="15"/>
    <row r="125" s="586" customFormat="1" ht="15"/>
    <row r="126" s="586" customFormat="1" ht="15"/>
    <row r="127" s="586" customFormat="1" ht="15"/>
    <row r="128" s="586" customFormat="1" ht="15"/>
    <row r="129" s="586" customFormat="1" ht="15"/>
    <row r="130" s="586" customFormat="1" ht="15"/>
    <row r="131" spans="1:4" ht="15">
      <c r="A131" s="586"/>
      <c r="B131" s="586"/>
      <c r="C131" s="586"/>
      <c r="D131" s="586"/>
    </row>
    <row r="132" spans="1:4" ht="15">
      <c r="A132" s="586"/>
      <c r="B132" s="586"/>
      <c r="C132" s="586"/>
      <c r="D132" s="586"/>
    </row>
    <row r="133" spans="1:4" ht="15">
      <c r="A133" s="586"/>
      <c r="B133" s="586"/>
      <c r="C133" s="586"/>
      <c r="D133" s="586"/>
    </row>
    <row r="134" spans="1:4" ht="15">
      <c r="A134" s="586"/>
      <c r="B134" s="586"/>
      <c r="C134" s="586"/>
      <c r="D134" s="586"/>
    </row>
    <row r="135" spans="1:4" ht="15">
      <c r="A135" s="586"/>
      <c r="B135" s="586"/>
      <c r="C135" s="586"/>
      <c r="D135" s="586"/>
    </row>
    <row r="136" spans="1:4" ht="15">
      <c r="A136" s="586"/>
      <c r="B136" s="586"/>
      <c r="C136" s="586"/>
      <c r="D136" s="586"/>
    </row>
    <row r="137" spans="1:4" ht="15">
      <c r="A137" s="586"/>
      <c r="B137" s="586"/>
      <c r="C137" s="586"/>
      <c r="D137" s="586"/>
    </row>
    <row r="138" spans="1:4" ht="15">
      <c r="A138" s="586"/>
      <c r="B138" s="586"/>
      <c r="C138" s="586"/>
      <c r="D138" s="586"/>
    </row>
    <row r="139" spans="1:4" ht="15">
      <c r="A139" s="586"/>
      <c r="B139" s="586"/>
      <c r="C139" s="586"/>
      <c r="D139" s="586"/>
    </row>
    <row r="140" spans="1:4" ht="15">
      <c r="A140" s="586"/>
      <c r="B140" s="586"/>
      <c r="C140" s="586"/>
      <c r="D140" s="586"/>
    </row>
  </sheetData>
  <sheetProtection password="C7EC" sheet="1" objects="1" scenarios="1"/>
  <mergeCells count="2">
    <mergeCell ref="A5:B5"/>
    <mergeCell ref="A6:B6"/>
  </mergeCells>
  <printOptions horizontalCentered="1" verticalCentered="1"/>
  <pageMargins left="0.5" right="0.5" top="0.55" bottom="0.25" header="0.25" footer="0.2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D130"/>
  <sheetViews>
    <sheetView zoomScalePageLayoutView="0" workbookViewId="0" topLeftCell="A16">
      <selection activeCell="C11" sqref="C11"/>
    </sheetView>
  </sheetViews>
  <sheetFormatPr defaultColWidth="9.140625" defaultRowHeight="13.5" customHeight="1"/>
  <cols>
    <col min="1" max="1" width="35.00390625" style="588" customWidth="1"/>
    <col min="2" max="2" width="15.8515625" style="588" bestFit="1" customWidth="1"/>
    <col min="3" max="3" width="20.8515625" style="588" customWidth="1"/>
    <col min="4" max="4" width="22.00390625" style="588" customWidth="1"/>
    <col min="5" max="16384" width="9.140625" style="588" customWidth="1"/>
  </cols>
  <sheetData>
    <row r="1" spans="1:4" ht="13.5" customHeight="1">
      <c r="A1" s="53" t="s">
        <v>156</v>
      </c>
      <c r="B1" s="55"/>
      <c r="C1" s="76" t="s">
        <v>103</v>
      </c>
      <c r="D1" s="28"/>
    </row>
    <row r="2" spans="1:4" ht="13.5" customHeight="1">
      <c r="A2" s="56" t="s">
        <v>277</v>
      </c>
      <c r="B2" s="44"/>
      <c r="C2" s="220" t="str">
        <f>'Page 1'!C2</f>
        <v>  Kentucky 20 McCracken</v>
      </c>
      <c r="D2" s="29"/>
    </row>
    <row r="3" spans="1:4" ht="13.5" customHeight="1">
      <c r="A3" s="56" t="s">
        <v>278</v>
      </c>
      <c r="B3" s="44"/>
      <c r="C3" s="79" t="s">
        <v>279</v>
      </c>
      <c r="D3" s="33"/>
    </row>
    <row r="4" spans="1:4" ht="13.5" customHeight="1">
      <c r="A4" s="589" t="s">
        <v>353</v>
      </c>
      <c r="B4" s="590"/>
      <c r="C4" s="220" t="str">
        <f>'Page 1'!C4</f>
        <v>  Jackson Purchase Energy Corporation</v>
      </c>
      <c r="D4" s="29"/>
    </row>
    <row r="5" spans="1:4" ht="13.5" customHeight="1">
      <c r="A5" s="742"/>
      <c r="B5" s="743"/>
      <c r="C5" s="80" t="s">
        <v>281</v>
      </c>
      <c r="D5" s="33"/>
    </row>
    <row r="6" spans="1:4" ht="13.5" customHeight="1">
      <c r="A6" s="744"/>
      <c r="B6" s="745"/>
      <c r="C6" s="620">
        <f>'Page 1'!C6</f>
        <v>40178</v>
      </c>
      <c r="D6" s="29"/>
    </row>
    <row r="7" spans="1:4" ht="13.5" customHeight="1">
      <c r="A7" s="534" t="s">
        <v>334</v>
      </c>
      <c r="B7" s="23"/>
      <c r="C7" s="83" t="s">
        <v>285</v>
      </c>
      <c r="D7" s="85" t="s">
        <v>286</v>
      </c>
    </row>
    <row r="8" spans="1:4" ht="13.5" customHeight="1">
      <c r="A8" s="534"/>
      <c r="B8" s="23"/>
      <c r="C8" s="84" t="s">
        <v>121</v>
      </c>
      <c r="D8" s="86" t="s">
        <v>122</v>
      </c>
    </row>
    <row r="9" spans="1:4" ht="13.5" customHeight="1">
      <c r="A9" s="591" t="s">
        <v>404</v>
      </c>
      <c r="B9" s="592"/>
      <c r="C9" s="409">
        <v>8437198</v>
      </c>
      <c r="D9" s="226">
        <v>0</v>
      </c>
    </row>
    <row r="10" spans="1:4" ht="13.5" customHeight="1">
      <c r="A10" s="262" t="s">
        <v>403</v>
      </c>
      <c r="B10" s="18"/>
      <c r="C10" s="409">
        <v>324724</v>
      </c>
      <c r="D10" s="226"/>
    </row>
    <row r="11" spans="1:4" ht="13.5" customHeight="1">
      <c r="A11" s="262" t="s">
        <v>290</v>
      </c>
      <c r="B11" s="18"/>
      <c r="C11" s="409"/>
      <c r="D11" s="226"/>
    </row>
    <row r="12" spans="1:4" ht="13.5" customHeight="1">
      <c r="A12" s="262" t="s">
        <v>291</v>
      </c>
      <c r="B12" s="18"/>
      <c r="C12" s="409"/>
      <c r="D12" s="226"/>
    </row>
    <row r="13" spans="1:4" ht="13.5" customHeight="1" thickBot="1">
      <c r="A13" s="533"/>
      <c r="B13" s="532" t="s">
        <v>351</v>
      </c>
      <c r="C13" s="597">
        <f>SUM(C9:C12)</f>
        <v>8761922</v>
      </c>
      <c r="D13" s="597">
        <f>SUM(D9:D12)</f>
        <v>0</v>
      </c>
    </row>
    <row r="14" spans="1:4" ht="13.5" customHeight="1" thickTop="1">
      <c r="A14" s="534" t="s">
        <v>335</v>
      </c>
      <c r="B14" s="23"/>
      <c r="C14" s="410"/>
      <c r="D14" s="411"/>
    </row>
    <row r="15" spans="1:4" ht="13.5" customHeight="1">
      <c r="A15" s="262" t="s">
        <v>288</v>
      </c>
      <c r="B15" s="18"/>
      <c r="C15" s="409"/>
      <c r="D15" s="226"/>
    </row>
    <row r="16" spans="1:4" ht="13.5" customHeight="1">
      <c r="A16" s="262" t="s">
        <v>289</v>
      </c>
      <c r="B16" s="18"/>
      <c r="C16" s="409"/>
      <c r="D16" s="226"/>
    </row>
    <row r="17" spans="1:4" ht="13.5" customHeight="1">
      <c r="A17" s="262" t="s">
        <v>290</v>
      </c>
      <c r="B17" s="18"/>
      <c r="C17" s="409"/>
      <c r="D17" s="226"/>
    </row>
    <row r="18" spans="1:4" ht="13.5" customHeight="1">
      <c r="A18" s="262" t="s">
        <v>291</v>
      </c>
      <c r="B18" s="18"/>
      <c r="C18" s="409"/>
      <c r="D18" s="226"/>
    </row>
    <row r="19" spans="1:4" ht="13.5" customHeight="1" thickBot="1">
      <c r="A19" s="263"/>
      <c r="B19" s="532" t="s">
        <v>351</v>
      </c>
      <c r="C19" s="597">
        <f>SUM(C15:C18)</f>
        <v>0</v>
      </c>
      <c r="D19" s="597">
        <f>SUM(D15:D18)</f>
        <v>0</v>
      </c>
    </row>
    <row r="20" spans="1:4" ht="15.75" customHeight="1" thickBot="1" thickTop="1">
      <c r="A20" s="594" t="s">
        <v>338</v>
      </c>
      <c r="B20" s="535"/>
      <c r="C20" s="536">
        <f>'Page 7a-1'!C15+'Page 7a-1'!C21+'Page 7a-1'!C27+'Page 7a-1'!C33+'Page 7a-1'!C39+'Page 7a-1'!C45+'Page 7a-1'!C51+'Page 7a-1'!C57+'Page 7a-2'!C13+'Page 7a-2'!C19</f>
        <v>11690288</v>
      </c>
      <c r="D20" s="413">
        <f>'Page 7a-1'!D15+'Page 7a-1'!D21+'Page 7a-1'!D27+'Page 7a-1'!D33+'Page 7a-1'!D39+'Page 7a-1'!D45+'Page 7a-1'!D51+'Page 7a-1'!D57+'Page 7a-2'!D13+'Page 7a-2'!D19</f>
        <v>350592</v>
      </c>
    </row>
    <row r="21" spans="1:4" ht="13.5" customHeight="1">
      <c r="A21" s="81" t="s">
        <v>293</v>
      </c>
      <c r="B21" s="43"/>
      <c r="C21" s="43"/>
      <c r="D21" s="67"/>
    </row>
    <row r="22" spans="1:4" ht="13.5" customHeight="1">
      <c r="A22" s="82" t="s">
        <v>294</v>
      </c>
      <c r="B22" s="89" t="s">
        <v>295</v>
      </c>
      <c r="C22" s="83" t="s">
        <v>296</v>
      </c>
      <c r="D22" s="90" t="s">
        <v>297</v>
      </c>
    </row>
    <row r="23" spans="1:4" ht="13.5" customHeight="1">
      <c r="A23" s="6"/>
      <c r="B23" s="14"/>
      <c r="C23" s="4"/>
      <c r="D23" s="90" t="s">
        <v>298</v>
      </c>
    </row>
    <row r="24" spans="1:4" ht="13.5" customHeight="1">
      <c r="A24" s="87" t="s">
        <v>120</v>
      </c>
      <c r="B24" s="21" t="s">
        <v>121</v>
      </c>
      <c r="C24" s="88" t="s">
        <v>122</v>
      </c>
      <c r="D24" s="427" t="s">
        <v>123</v>
      </c>
    </row>
    <row r="25" spans="1:4" ht="13.5" customHeight="1">
      <c r="A25" s="265" t="s">
        <v>177</v>
      </c>
      <c r="B25" s="414"/>
      <c r="C25" s="409"/>
      <c r="D25" s="226"/>
    </row>
    <row r="26" spans="1:4" ht="13.5" customHeight="1">
      <c r="A26" s="265" t="s">
        <v>178</v>
      </c>
      <c r="B26" s="414"/>
      <c r="C26" s="409"/>
      <c r="D26" s="226"/>
    </row>
    <row r="27" spans="1:4" ht="13.5" customHeight="1">
      <c r="A27" s="265" t="s">
        <v>179</v>
      </c>
      <c r="B27" s="414"/>
      <c r="C27" s="409"/>
      <c r="D27" s="226"/>
    </row>
    <row r="28" spans="1:4" ht="13.5" customHeight="1" thickBot="1">
      <c r="A28" s="266" t="s">
        <v>180</v>
      </c>
      <c r="B28" s="415"/>
      <c r="C28" s="410"/>
      <c r="D28" s="411"/>
    </row>
    <row r="29" spans="1:4" ht="13.5" customHeight="1" thickTop="1">
      <c r="A29" s="595" t="s">
        <v>339</v>
      </c>
      <c r="B29" s="264"/>
      <c r="C29" s="412">
        <f>SUM(C25:C28)</f>
        <v>0</v>
      </c>
      <c r="D29" s="413">
        <f>SUM(D25:D28)</f>
        <v>0</v>
      </c>
    </row>
    <row r="30" spans="1:4" ht="13.5" customHeight="1">
      <c r="A30" s="81" t="s">
        <v>299</v>
      </c>
      <c r="B30" s="43"/>
      <c r="C30" s="43"/>
      <c r="D30" s="67"/>
    </row>
    <row r="31" spans="1:4" ht="13.5" customHeight="1">
      <c r="A31" s="91" t="s">
        <v>294</v>
      </c>
      <c r="B31" s="89" t="s">
        <v>295</v>
      </c>
      <c r="C31" s="83" t="s">
        <v>296</v>
      </c>
      <c r="D31" s="90" t="s">
        <v>297</v>
      </c>
    </row>
    <row r="32" spans="1:4" ht="13.5" customHeight="1">
      <c r="A32" s="87" t="s">
        <v>120</v>
      </c>
      <c r="B32" s="21" t="s">
        <v>121</v>
      </c>
      <c r="C32" s="88" t="s">
        <v>122</v>
      </c>
      <c r="D32" s="427" t="s">
        <v>123</v>
      </c>
    </row>
    <row r="33" spans="1:4" ht="13.5" customHeight="1">
      <c r="A33" s="265" t="s">
        <v>394</v>
      </c>
      <c r="B33" s="422"/>
      <c r="C33" s="423"/>
      <c r="D33" s="428">
        <v>0</v>
      </c>
    </row>
    <row r="34" spans="1:4" ht="13.5" customHeight="1">
      <c r="A34" s="265" t="s">
        <v>178</v>
      </c>
      <c r="B34" s="422"/>
      <c r="C34" s="423"/>
      <c r="D34" s="428"/>
    </row>
    <row r="35" spans="1:4" ht="13.5" customHeight="1">
      <c r="A35" s="267" t="s">
        <v>179</v>
      </c>
      <c r="B35" s="422"/>
      <c r="C35" s="424"/>
      <c r="D35" s="425"/>
    </row>
    <row r="36" spans="1:4" ht="13.5" customHeight="1" thickBot="1">
      <c r="A36" s="267" t="s">
        <v>180</v>
      </c>
      <c r="B36" s="422"/>
      <c r="C36" s="424"/>
      <c r="D36" s="425"/>
    </row>
    <row r="37" spans="1:4" ht="18" customHeight="1" thickTop="1">
      <c r="A37" s="596" t="s">
        <v>340</v>
      </c>
      <c r="B37" s="268"/>
      <c r="C37" s="416">
        <f>SUM(C33:C36)</f>
        <v>0</v>
      </c>
      <c r="D37" s="413">
        <f>SUM(D33:D36)</f>
        <v>0</v>
      </c>
    </row>
    <row r="38" spans="1:4" ht="18" customHeight="1" thickBot="1">
      <c r="A38" s="290" t="s">
        <v>300</v>
      </c>
      <c r="B38" s="291"/>
      <c r="C38" s="291"/>
      <c r="D38" s="292"/>
    </row>
    <row r="39" spans="1:4" ht="18" customHeight="1" thickBot="1" thickTop="1">
      <c r="A39" s="293" t="s">
        <v>301</v>
      </c>
      <c r="B39" s="294"/>
      <c r="C39" s="294"/>
      <c r="D39" s="417">
        <f>'Page 7a-2'!C20+D29</f>
        <v>11690288</v>
      </c>
    </row>
    <row r="40" spans="1:4" ht="18" customHeight="1" thickBot="1" thickTop="1">
      <c r="A40" s="293" t="s">
        <v>302</v>
      </c>
      <c r="B40" s="294"/>
      <c r="C40" s="294"/>
      <c r="D40" s="418">
        <f>MAX(C41:C42)</f>
        <v>18197780.5</v>
      </c>
    </row>
    <row r="41" spans="1:4" ht="18" customHeight="1" thickTop="1">
      <c r="A41" s="293" t="s">
        <v>303</v>
      </c>
      <c r="B41" s="295"/>
      <c r="C41" s="419">
        <f>0.1*'Page 2'!B8</f>
        <v>12658590.4</v>
      </c>
      <c r="D41" s="296"/>
    </row>
    <row r="42" spans="1:4" ht="18" customHeight="1" thickBot="1">
      <c r="A42" s="297" t="s">
        <v>341</v>
      </c>
      <c r="B42" s="298"/>
      <c r="C42" s="420">
        <f>0.5*'Page 2'!D12</f>
        <v>18197780.5</v>
      </c>
      <c r="D42" s="299"/>
    </row>
    <row r="43" spans="1:4" ht="18" customHeight="1">
      <c r="A43" s="1" t="s">
        <v>20</v>
      </c>
      <c r="D43" s="611" t="s">
        <v>244</v>
      </c>
    </row>
    <row r="78" spans="1:4" s="1" customFormat="1" ht="13.5" customHeight="1">
      <c r="A78" s="588"/>
      <c r="B78" s="588"/>
      <c r="C78" s="588"/>
      <c r="D78" s="588"/>
    </row>
    <row r="79" spans="1:4" s="1" customFormat="1" ht="13.5" customHeight="1">
      <c r="A79" s="588"/>
      <c r="B79" s="588"/>
      <c r="C79" s="588"/>
      <c r="D79" s="588"/>
    </row>
    <row r="80" spans="1:4" s="1" customFormat="1" ht="13.5" customHeight="1">
      <c r="A80" s="588"/>
      <c r="B80" s="588"/>
      <c r="C80" s="588"/>
      <c r="D80" s="588"/>
    </row>
    <row r="81" spans="1:4" s="1" customFormat="1" ht="13.5" customHeight="1">
      <c r="A81" s="588"/>
      <c r="B81" s="588"/>
      <c r="C81" s="588"/>
      <c r="D81" s="588"/>
    </row>
    <row r="82" spans="1:4" s="1" customFormat="1" ht="13.5" customHeight="1">
      <c r="A82" s="588"/>
      <c r="B82" s="588"/>
      <c r="C82" s="588"/>
      <c r="D82" s="588"/>
    </row>
    <row r="83" spans="1:4" s="1" customFormat="1" ht="13.5" customHeight="1">
      <c r="A83" s="588"/>
      <c r="B83" s="588"/>
      <c r="C83" s="588"/>
      <c r="D83" s="588"/>
    </row>
    <row r="84" spans="1:4" s="1" customFormat="1" ht="13.5" customHeight="1">
      <c r="A84" s="588"/>
      <c r="B84" s="588"/>
      <c r="C84" s="588"/>
      <c r="D84" s="588"/>
    </row>
    <row r="85" spans="1:4" s="1" customFormat="1" ht="13.5" customHeight="1">
      <c r="A85" s="588"/>
      <c r="B85" s="588"/>
      <c r="C85" s="588"/>
      <c r="D85" s="588"/>
    </row>
    <row r="86" spans="1:4" s="1" customFormat="1" ht="13.5" customHeight="1">
      <c r="A86" s="588"/>
      <c r="B86" s="588"/>
      <c r="C86" s="588"/>
      <c r="D86" s="588"/>
    </row>
    <row r="87" spans="1:4" s="1" customFormat="1" ht="13.5" customHeight="1">
      <c r="A87" s="588"/>
      <c r="B87" s="588"/>
      <c r="C87" s="588"/>
      <c r="D87" s="588"/>
    </row>
    <row r="88" spans="1:4" s="1" customFormat="1" ht="13.5" customHeight="1">
      <c r="A88" s="588"/>
      <c r="B88" s="588"/>
      <c r="C88" s="588"/>
      <c r="D88" s="588"/>
    </row>
    <row r="89" spans="1:4" s="1" customFormat="1" ht="13.5" customHeight="1">
      <c r="A89" s="588"/>
      <c r="B89" s="588"/>
      <c r="C89" s="588"/>
      <c r="D89" s="588"/>
    </row>
    <row r="90" spans="1:4" s="1" customFormat="1" ht="13.5" customHeight="1">
      <c r="A90" s="588"/>
      <c r="B90" s="588"/>
      <c r="C90" s="588"/>
      <c r="D90" s="588"/>
    </row>
    <row r="91" spans="1:4" s="1" customFormat="1" ht="13.5" customHeight="1">
      <c r="A91" s="588"/>
      <c r="B91" s="588"/>
      <c r="C91" s="588"/>
      <c r="D91" s="588"/>
    </row>
    <row r="92" spans="1:4" s="1" customFormat="1" ht="13.5" customHeight="1">
      <c r="A92" s="588"/>
      <c r="B92" s="588"/>
      <c r="C92" s="588"/>
      <c r="D92" s="588"/>
    </row>
    <row r="93" spans="1:4" s="1" customFormat="1" ht="13.5" customHeight="1">
      <c r="A93" s="588"/>
      <c r="B93" s="588"/>
      <c r="C93" s="588"/>
      <c r="D93" s="588"/>
    </row>
    <row r="94" spans="1:4" s="1" customFormat="1" ht="13.5" customHeight="1">
      <c r="A94" s="588"/>
      <c r="B94" s="588"/>
      <c r="C94" s="588"/>
      <c r="D94" s="588"/>
    </row>
    <row r="95" spans="1:4" s="1" customFormat="1" ht="13.5" customHeight="1">
      <c r="A95" s="588"/>
      <c r="B95" s="588"/>
      <c r="C95" s="588"/>
      <c r="D95" s="588"/>
    </row>
    <row r="96" spans="1:4" s="1" customFormat="1" ht="13.5" customHeight="1">
      <c r="A96" s="588"/>
      <c r="B96" s="588"/>
      <c r="C96" s="588"/>
      <c r="D96" s="588"/>
    </row>
    <row r="97" spans="1:4" s="1" customFormat="1" ht="13.5" customHeight="1">
      <c r="A97" s="588"/>
      <c r="B97" s="588"/>
      <c r="C97" s="588"/>
      <c r="D97" s="588"/>
    </row>
    <row r="98" spans="1:4" s="1" customFormat="1" ht="13.5" customHeight="1">
      <c r="A98" s="588"/>
      <c r="B98" s="588"/>
      <c r="C98" s="588"/>
      <c r="D98" s="588"/>
    </row>
    <row r="99" spans="1:4" s="1" customFormat="1" ht="13.5" customHeight="1">
      <c r="A99" s="588"/>
      <c r="B99" s="588"/>
      <c r="C99" s="588"/>
      <c r="D99" s="588"/>
    </row>
    <row r="100" spans="1:4" s="1" customFormat="1" ht="13.5" customHeight="1">
      <c r="A100" s="588"/>
      <c r="B100" s="588"/>
      <c r="C100" s="588"/>
      <c r="D100" s="588"/>
    </row>
    <row r="101" spans="1:4" s="1" customFormat="1" ht="13.5" customHeight="1">
      <c r="A101" s="588"/>
      <c r="B101" s="588"/>
      <c r="C101" s="588"/>
      <c r="D101" s="588"/>
    </row>
    <row r="102" spans="1:4" s="1" customFormat="1" ht="13.5" customHeight="1">
      <c r="A102" s="588"/>
      <c r="B102" s="588"/>
      <c r="C102" s="588"/>
      <c r="D102" s="588"/>
    </row>
    <row r="103" spans="1:4" s="1" customFormat="1" ht="13.5" customHeight="1">
      <c r="A103" s="588"/>
      <c r="B103" s="588"/>
      <c r="C103" s="588"/>
      <c r="D103" s="588"/>
    </row>
    <row r="104" spans="1:4" s="1" customFormat="1" ht="13.5" customHeight="1">
      <c r="A104" s="588"/>
      <c r="B104" s="588"/>
      <c r="C104" s="588"/>
      <c r="D104" s="588"/>
    </row>
    <row r="105" spans="1:4" s="1" customFormat="1" ht="13.5" customHeight="1">
      <c r="A105" s="588"/>
      <c r="B105" s="588"/>
      <c r="C105" s="588"/>
      <c r="D105" s="588"/>
    </row>
    <row r="106" spans="1:4" s="1" customFormat="1" ht="13.5" customHeight="1">
      <c r="A106" s="588"/>
      <c r="B106" s="588"/>
      <c r="C106" s="588"/>
      <c r="D106" s="588"/>
    </row>
    <row r="107" spans="1:4" s="1" customFormat="1" ht="13.5" customHeight="1">
      <c r="A107" s="588"/>
      <c r="B107" s="588"/>
      <c r="C107" s="588"/>
      <c r="D107" s="588"/>
    </row>
    <row r="108" spans="1:4" s="1" customFormat="1" ht="13.5" customHeight="1">
      <c r="A108" s="588"/>
      <c r="B108" s="588"/>
      <c r="C108" s="588"/>
      <c r="D108" s="588"/>
    </row>
    <row r="109" spans="1:4" s="1" customFormat="1" ht="13.5" customHeight="1">
      <c r="A109" s="588"/>
      <c r="B109" s="588"/>
      <c r="C109" s="588"/>
      <c r="D109" s="588"/>
    </row>
    <row r="110" spans="1:4" s="1" customFormat="1" ht="13.5" customHeight="1">
      <c r="A110" s="588"/>
      <c r="B110" s="588"/>
      <c r="C110" s="588"/>
      <c r="D110" s="588"/>
    </row>
    <row r="111" spans="1:4" s="1" customFormat="1" ht="13.5" customHeight="1">
      <c r="A111" s="588"/>
      <c r="B111" s="588"/>
      <c r="C111" s="588"/>
      <c r="D111" s="588"/>
    </row>
    <row r="112" spans="1:4" s="1" customFormat="1" ht="13.5" customHeight="1">
      <c r="A112" s="588"/>
      <c r="B112" s="588"/>
      <c r="C112" s="588"/>
      <c r="D112" s="588"/>
    </row>
    <row r="113" spans="1:4" s="1" customFormat="1" ht="13.5" customHeight="1">
      <c r="A113" s="588"/>
      <c r="B113" s="588"/>
      <c r="C113" s="588"/>
      <c r="D113" s="588"/>
    </row>
    <row r="114" spans="1:4" s="1" customFormat="1" ht="13.5" customHeight="1">
      <c r="A114" s="588"/>
      <c r="B114" s="588"/>
      <c r="C114" s="588"/>
      <c r="D114" s="588"/>
    </row>
    <row r="115" spans="1:4" s="1" customFormat="1" ht="13.5" customHeight="1">
      <c r="A115" s="588"/>
      <c r="B115" s="588"/>
      <c r="C115" s="588"/>
      <c r="D115" s="588"/>
    </row>
    <row r="116" spans="1:4" s="1" customFormat="1" ht="13.5" customHeight="1">
      <c r="A116" s="588"/>
      <c r="B116" s="588"/>
      <c r="C116" s="588"/>
      <c r="D116" s="588"/>
    </row>
    <row r="117" spans="1:4" s="1" customFormat="1" ht="13.5" customHeight="1">
      <c r="A117" s="588"/>
      <c r="B117" s="588"/>
      <c r="C117" s="588"/>
      <c r="D117" s="588"/>
    </row>
    <row r="118" spans="1:4" s="1" customFormat="1" ht="13.5" customHeight="1">
      <c r="A118" s="588"/>
      <c r="B118" s="588"/>
      <c r="C118" s="588"/>
      <c r="D118" s="588"/>
    </row>
    <row r="119" spans="1:4" s="1" customFormat="1" ht="13.5" customHeight="1">
      <c r="A119" s="588"/>
      <c r="B119" s="588"/>
      <c r="C119" s="588"/>
      <c r="D119" s="588"/>
    </row>
    <row r="120" spans="1:4" s="1" customFormat="1" ht="13.5" customHeight="1">
      <c r="A120" s="588"/>
      <c r="B120" s="588"/>
      <c r="C120" s="588"/>
      <c r="D120" s="588"/>
    </row>
    <row r="121" spans="1:4" s="1" customFormat="1" ht="13.5" customHeight="1">
      <c r="A121" s="588"/>
      <c r="B121" s="588"/>
      <c r="C121" s="588"/>
      <c r="D121" s="588"/>
    </row>
    <row r="122" spans="1:4" s="1" customFormat="1" ht="13.5" customHeight="1">
      <c r="A122" s="588"/>
      <c r="B122" s="588"/>
      <c r="C122" s="588"/>
      <c r="D122" s="588"/>
    </row>
    <row r="123" spans="1:4" s="1" customFormat="1" ht="13.5" customHeight="1">
      <c r="A123" s="588"/>
      <c r="B123" s="588"/>
      <c r="C123" s="588"/>
      <c r="D123" s="588"/>
    </row>
    <row r="124" spans="1:4" s="1" customFormat="1" ht="13.5" customHeight="1">
      <c r="A124" s="588"/>
      <c r="B124" s="588"/>
      <c r="C124" s="588"/>
      <c r="D124" s="588"/>
    </row>
    <row r="125" spans="1:4" s="1" customFormat="1" ht="13.5" customHeight="1">
      <c r="A125" s="588"/>
      <c r="B125" s="588"/>
      <c r="C125" s="588"/>
      <c r="D125" s="588"/>
    </row>
    <row r="126" spans="1:4" s="1" customFormat="1" ht="13.5" customHeight="1">
      <c r="A126" s="588"/>
      <c r="B126" s="588"/>
      <c r="C126" s="588"/>
      <c r="D126" s="588"/>
    </row>
    <row r="127" spans="1:4" s="1" customFormat="1" ht="13.5" customHeight="1">
      <c r="A127" s="588"/>
      <c r="B127" s="588"/>
      <c r="C127" s="588"/>
      <c r="D127" s="588"/>
    </row>
    <row r="128" spans="1:4" s="1" customFormat="1" ht="13.5" customHeight="1">
      <c r="A128" s="588"/>
      <c r="B128" s="588"/>
      <c r="C128" s="588"/>
      <c r="D128" s="588"/>
    </row>
    <row r="129" spans="1:4" s="1" customFormat="1" ht="13.5" customHeight="1">
      <c r="A129" s="588"/>
      <c r="B129" s="588"/>
      <c r="C129" s="588"/>
      <c r="D129" s="588"/>
    </row>
    <row r="130" spans="1:4" s="1" customFormat="1" ht="13.5" customHeight="1">
      <c r="A130" s="588"/>
      <c r="B130" s="588"/>
      <c r="C130" s="588"/>
      <c r="D130" s="588"/>
    </row>
  </sheetData>
  <sheetProtection password="C7EC" sheet="1" objects="1" scenarios="1"/>
  <mergeCells count="2">
    <mergeCell ref="A5:B5"/>
    <mergeCell ref="A6:B6"/>
  </mergeCells>
  <printOptions horizontalCentered="1"/>
  <pageMargins left="0.5" right="0.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6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2" max="2" width="16.57421875" style="0" customWidth="1"/>
    <col min="3" max="3" width="7.28125" style="0" customWidth="1"/>
    <col min="4" max="4" width="42.00390625" style="0" customWidth="1"/>
    <col min="5" max="5" width="14.00390625" style="0" customWidth="1"/>
    <col min="6" max="6" width="11.28125" style="0" customWidth="1"/>
    <col min="7" max="7" width="12.00390625" style="0" customWidth="1"/>
  </cols>
  <sheetData>
    <row r="1" spans="1:8" ht="12.75">
      <c r="A1" s="300"/>
      <c r="B1" s="300"/>
      <c r="C1" s="300"/>
      <c r="D1" s="300"/>
      <c r="E1" s="300"/>
      <c r="F1" s="300"/>
      <c r="G1" s="300"/>
      <c r="H1" s="300"/>
    </row>
    <row r="2" spans="1:8" ht="13.5" thickBot="1">
      <c r="A2" s="300"/>
      <c r="B2" s="300"/>
      <c r="C2" s="300"/>
      <c r="D2" s="300"/>
      <c r="E2" s="300"/>
      <c r="F2" s="300"/>
      <c r="G2" s="300"/>
      <c r="H2" s="300"/>
    </row>
    <row r="3" spans="1:8" ht="33.75" customHeight="1" thickBot="1">
      <c r="A3" s="301" t="s">
        <v>304</v>
      </c>
      <c r="B3" s="302"/>
      <c r="C3" s="302"/>
      <c r="D3" s="302"/>
      <c r="E3" s="302"/>
      <c r="F3" s="302"/>
      <c r="G3" s="303"/>
      <c r="H3" s="300"/>
    </row>
    <row r="4" spans="1:8" ht="15.75">
      <c r="A4" s="308" t="s">
        <v>305</v>
      </c>
      <c r="B4" s="406"/>
      <c r="C4" s="406"/>
      <c r="D4" s="406"/>
      <c r="E4" s="406"/>
      <c r="F4" s="406"/>
      <c r="G4" s="407"/>
      <c r="H4" s="300"/>
    </row>
    <row r="5" spans="1:8" ht="15.75">
      <c r="A5" s="308" t="s">
        <v>306</v>
      </c>
      <c r="B5" s="304"/>
      <c r="C5" s="304"/>
      <c r="D5" s="305"/>
      <c r="E5" s="306"/>
      <c r="F5" s="306"/>
      <c r="G5" s="307"/>
      <c r="H5" s="300"/>
    </row>
    <row r="6" spans="1:8" ht="15.75">
      <c r="A6" s="308" t="s">
        <v>307</v>
      </c>
      <c r="B6" s="309"/>
      <c r="C6" s="309"/>
      <c r="D6" s="310"/>
      <c r="E6" s="310"/>
      <c r="F6" s="310"/>
      <c r="G6" s="311"/>
      <c r="H6" s="300"/>
    </row>
    <row r="7" spans="1:8" ht="15.75">
      <c r="A7" s="308" t="s">
        <v>19</v>
      </c>
      <c r="B7" s="309"/>
      <c r="C7" s="309"/>
      <c r="D7" s="310"/>
      <c r="E7" s="310"/>
      <c r="F7" s="310"/>
      <c r="G7" s="311"/>
      <c r="H7" s="300"/>
    </row>
    <row r="8" spans="1:8" ht="16.5" thickBot="1">
      <c r="A8" s="312" t="s">
        <v>308</v>
      </c>
      <c r="B8" s="313"/>
      <c r="C8" s="313"/>
      <c r="D8" s="314"/>
      <c r="E8" s="314"/>
      <c r="F8" s="314"/>
      <c r="G8" s="315"/>
      <c r="H8" s="300"/>
    </row>
    <row r="9" spans="1:8" ht="13.5" thickBot="1">
      <c r="A9" s="316"/>
      <c r="B9" s="317"/>
      <c r="C9" s="317"/>
      <c r="D9" s="318"/>
      <c r="E9" s="318"/>
      <c r="F9" s="318"/>
      <c r="G9" s="319"/>
      <c r="H9" s="300"/>
    </row>
    <row r="10" spans="1:8" ht="25.5" customHeight="1" thickBot="1">
      <c r="A10" s="320"/>
      <c r="B10" s="746" t="s">
        <v>22</v>
      </c>
      <c r="C10" s="747"/>
      <c r="D10" s="747"/>
      <c r="E10" s="748"/>
      <c r="F10" s="253">
        <v>563357</v>
      </c>
      <c r="G10" s="323"/>
      <c r="H10" s="300"/>
    </row>
    <row r="11" spans="1:8" ht="13.5" thickBot="1">
      <c r="A11" s="324"/>
      <c r="B11" s="325"/>
      <c r="C11" s="325"/>
      <c r="D11" s="326"/>
      <c r="E11" s="326"/>
      <c r="F11" s="326"/>
      <c r="G11" s="327"/>
      <c r="H11" s="300"/>
    </row>
    <row r="12" spans="1:8" ht="12.75">
      <c r="A12" s="328"/>
      <c r="B12" s="329"/>
      <c r="C12" s="329"/>
      <c r="D12" s="330"/>
      <c r="E12" s="330"/>
      <c r="F12" s="330"/>
      <c r="G12" s="331"/>
      <c r="H12" s="300"/>
    </row>
    <row r="13" spans="1:8" ht="13.5" thickBot="1">
      <c r="A13" s="346"/>
      <c r="B13" s="344"/>
      <c r="C13" s="344"/>
      <c r="D13" s="345"/>
      <c r="E13" s="345"/>
      <c r="F13" s="345"/>
      <c r="G13" s="347"/>
      <c r="H13" s="300"/>
    </row>
    <row r="14" spans="1:8" ht="18" customHeight="1">
      <c r="A14" s="320"/>
      <c r="B14" s="321"/>
      <c r="C14" s="332" t="s">
        <v>309</v>
      </c>
      <c r="D14" s="333" t="s">
        <v>310</v>
      </c>
      <c r="E14" s="334" t="s">
        <v>311</v>
      </c>
      <c r="F14" s="335"/>
      <c r="G14" s="336"/>
      <c r="H14" s="300"/>
    </row>
    <row r="15" spans="1:8" ht="18" customHeight="1" thickBot="1">
      <c r="A15" s="337"/>
      <c r="B15" s="322"/>
      <c r="C15" s="338" t="s">
        <v>312</v>
      </c>
      <c r="D15" s="339" t="s">
        <v>284</v>
      </c>
      <c r="E15" s="340" t="s">
        <v>310</v>
      </c>
      <c r="F15" s="322"/>
      <c r="G15" s="323"/>
      <c r="H15" s="300"/>
    </row>
    <row r="16" spans="1:8" ht="18" customHeight="1">
      <c r="A16" s="337"/>
      <c r="B16" s="322"/>
      <c r="C16" s="384">
        <v>1</v>
      </c>
      <c r="D16" s="385" t="s">
        <v>313</v>
      </c>
      <c r="E16" s="386">
        <f>ROUND((('Page 1'!$D$35+'Page 1'!$D$48)/'Page 1'!$D$35),2)</f>
        <v>1.26</v>
      </c>
      <c r="F16" s="322"/>
      <c r="G16" s="323"/>
      <c r="H16" s="300"/>
    </row>
    <row r="17" spans="1:8" ht="18" customHeight="1">
      <c r="A17" s="337"/>
      <c r="B17" s="322"/>
      <c r="C17" s="717"/>
      <c r="D17" s="718" t="s">
        <v>369</v>
      </c>
      <c r="E17" s="719">
        <f>(+'Page 1'!D35+'Page 1'!D48+'Page 1'!B61+'Page 1'!B62-'Page 1'!B63-'Page 1'!B64)/('Page 1'!D35+'Page 1'!B62-'Page 1'!B64)</f>
        <v>1.2550381683771514</v>
      </c>
      <c r="F17" s="322"/>
      <c r="G17" s="323"/>
      <c r="H17" s="300"/>
    </row>
    <row r="18" spans="1:8" ht="18" customHeight="1">
      <c r="A18" s="337"/>
      <c r="B18" s="322"/>
      <c r="C18" s="717"/>
      <c r="D18" s="718" t="s">
        <v>374</v>
      </c>
      <c r="E18" s="721">
        <f>+('Page 6'!I36-'Page 1'!B65)/'Page 1'!B65</f>
        <v>-0.08348778740229976</v>
      </c>
      <c r="F18" s="322"/>
      <c r="G18" s="323"/>
      <c r="H18" s="300"/>
    </row>
    <row r="19" spans="1:8" ht="18" customHeight="1">
      <c r="A19" s="337"/>
      <c r="B19" s="322"/>
      <c r="C19" s="717"/>
      <c r="D19" s="718" t="s">
        <v>375</v>
      </c>
      <c r="E19" s="721">
        <f>(+'Page 6'!I41-'Page 1'!B66)/'Page 1'!B66</f>
        <v>-0.08021305911166961</v>
      </c>
      <c r="F19" s="322"/>
      <c r="G19" s="323"/>
      <c r="H19" s="300"/>
    </row>
    <row r="20" spans="1:8" ht="18" customHeight="1">
      <c r="A20" s="337"/>
      <c r="B20" s="322"/>
      <c r="C20" s="387">
        <v>2</v>
      </c>
      <c r="D20" s="388" t="s">
        <v>314</v>
      </c>
      <c r="E20" s="389">
        <f>ROUND(((('Page 1'!$D$32+'Page 1'!$D$35+'Page 1'!$D$40+'Page 1'!$D$41+($F$10+'Page 1'!$D$46+'Page 1'!$D$45-'Page 2'!$B$13))*12/MONTH('Page 1'!C6))/'Page 4'!$G$29),2)</f>
        <v>1.57</v>
      </c>
      <c r="F20" s="322"/>
      <c r="G20" s="323"/>
      <c r="H20" s="300"/>
    </row>
    <row r="21" spans="1:8" ht="18" customHeight="1">
      <c r="A21" s="337"/>
      <c r="B21" s="322"/>
      <c r="C21" s="387">
        <v>3</v>
      </c>
      <c r="D21" s="388" t="s">
        <v>315</v>
      </c>
      <c r="E21" s="389">
        <f>ROUND((('Page 1'!$D$32+'Page 1'!$D$35+'Page 1'!$D$48)*12/MONTH('Page 1'!C6)/'Page 4'!$G$29),2)</f>
        <v>1.6</v>
      </c>
      <c r="F21" s="322"/>
      <c r="G21" s="323"/>
      <c r="H21" s="300"/>
    </row>
    <row r="22" spans="1:8" ht="18" customHeight="1">
      <c r="A22" s="337"/>
      <c r="B22" s="322"/>
      <c r="C22" s="387">
        <v>5</v>
      </c>
      <c r="D22" s="390" t="s">
        <v>316</v>
      </c>
      <c r="E22" s="389">
        <f>ROUND(('Page 1'!$D$48*12/MONTH('Page 1'!C6)/'Page 2'!$D$12*100),2)</f>
        <v>1.95</v>
      </c>
      <c r="F22" s="322"/>
      <c r="G22" s="323"/>
      <c r="H22" s="300"/>
    </row>
    <row r="23" spans="1:8" ht="18" customHeight="1">
      <c r="A23" s="337"/>
      <c r="B23" s="322"/>
      <c r="C23" s="387">
        <v>7</v>
      </c>
      <c r="D23" s="390" t="s">
        <v>317</v>
      </c>
      <c r="E23" s="389">
        <f>ROUND(('Page 2'!$D$12/'Page 2'!$B$32*100),2)</f>
        <v>34.15</v>
      </c>
      <c r="F23" s="322"/>
      <c r="G23" s="323"/>
      <c r="H23" s="300"/>
    </row>
    <row r="24" spans="1:8" ht="18" customHeight="1">
      <c r="A24" s="337"/>
      <c r="B24" s="322"/>
      <c r="C24" s="387">
        <v>8</v>
      </c>
      <c r="D24" s="388" t="s">
        <v>318</v>
      </c>
      <c r="E24" s="389">
        <f>ROUND((('Page 2'!$D$12/('Page 2'!$D$12+'Page 2'!$D$17))*100),2)</f>
        <v>38.92</v>
      </c>
      <c r="F24" s="322"/>
      <c r="G24" s="323"/>
      <c r="H24" s="300"/>
    </row>
    <row r="25" spans="1:8" ht="18" customHeight="1">
      <c r="A25" s="337"/>
      <c r="B25" s="322"/>
      <c r="C25" s="387">
        <v>11</v>
      </c>
      <c r="D25" s="388" t="s">
        <v>319</v>
      </c>
      <c r="E25" s="389">
        <f>ROUND(('Page 1'!$D$35/'Page 1'!$D$21*100),2)</f>
        <v>6.65</v>
      </c>
      <c r="F25" s="322"/>
      <c r="G25" s="323"/>
      <c r="H25" s="300"/>
    </row>
    <row r="26" spans="1:8" ht="18" customHeight="1">
      <c r="A26" s="337"/>
      <c r="B26" s="322"/>
      <c r="C26" s="387">
        <v>13</v>
      </c>
      <c r="D26" s="388" t="s">
        <v>386</v>
      </c>
      <c r="E26" s="389">
        <f>ROUND((('Page 1'!$D$21/'Page 6'!$I$36)*1000),2)</f>
        <v>67.47</v>
      </c>
      <c r="F26" s="322"/>
      <c r="G26" s="323"/>
      <c r="H26" s="300"/>
    </row>
    <row r="27" spans="1:8" ht="18" customHeight="1">
      <c r="A27" s="337"/>
      <c r="B27" s="322"/>
      <c r="C27" s="387">
        <v>14</v>
      </c>
      <c r="D27" s="388" t="s">
        <v>387</v>
      </c>
      <c r="E27" s="389">
        <f>+('Page 6'!I38)/'Page 6'!$I$36*1000</f>
        <v>65.82756312229301</v>
      </c>
      <c r="F27" s="322"/>
      <c r="G27" s="323"/>
      <c r="H27" s="300"/>
    </row>
    <row r="28" spans="1:8" ht="18" customHeight="1">
      <c r="A28" s="337"/>
      <c r="B28" s="322"/>
      <c r="C28" s="387">
        <v>20</v>
      </c>
      <c r="D28" s="388" t="s">
        <v>388</v>
      </c>
      <c r="E28" s="389">
        <f>ROUND(((+'Page 1'!D23)*1000/('Page 6'!$I$36)),2)</f>
        <v>39.12</v>
      </c>
      <c r="F28" s="322"/>
      <c r="G28" s="323"/>
      <c r="H28" s="300"/>
    </row>
    <row r="29" spans="1:8" ht="18" customHeight="1">
      <c r="A29" s="337"/>
      <c r="B29" s="322"/>
      <c r="C29" s="387">
        <v>21</v>
      </c>
      <c r="D29" s="388" t="s">
        <v>320</v>
      </c>
      <c r="E29" s="389">
        <f>ROUND((('Page 1'!$D$22+'Page 1'!$D$23+'Page 1'!$D$24)/'Page 1'!$D$21*100),2)</f>
        <v>57.98</v>
      </c>
      <c r="F29" s="322"/>
      <c r="G29" s="323"/>
      <c r="H29" s="300"/>
    </row>
    <row r="30" spans="1:8" ht="18" customHeight="1">
      <c r="A30" s="337"/>
      <c r="B30" s="322"/>
      <c r="C30" s="387">
        <v>22</v>
      </c>
      <c r="D30" s="388" t="s">
        <v>321</v>
      </c>
      <c r="E30" s="389">
        <f>ROUND((('Page 1'!$D$25+'Page 1'!$D$26)/'Page 6'!$I$36*1000),2)</f>
        <v>10.9</v>
      </c>
      <c r="F30" s="322"/>
      <c r="G30" s="323"/>
      <c r="H30" s="300"/>
    </row>
    <row r="31" spans="1:8" ht="18" customHeight="1">
      <c r="A31" s="337"/>
      <c r="B31" s="322"/>
      <c r="C31" s="387">
        <v>28</v>
      </c>
      <c r="D31" s="388" t="s">
        <v>322</v>
      </c>
      <c r="E31" s="389">
        <f>ROUND(('Page 1'!$D$30/'Page 6'!$I$36*1000),2)</f>
        <v>3.25</v>
      </c>
      <c r="F31" s="322"/>
      <c r="G31" s="323"/>
      <c r="H31" s="300"/>
    </row>
    <row r="32" spans="1:8" ht="18" customHeight="1">
      <c r="A32" s="337"/>
      <c r="B32" s="322"/>
      <c r="C32" s="387">
        <v>30</v>
      </c>
      <c r="D32" s="388" t="s">
        <v>323</v>
      </c>
      <c r="E32" s="389">
        <f>ROUND((('Page 1'!$D$39-('Page 1'!$D$22+'Page 1'!$D$23+'Page 1'!$D$24))/'Page 6'!$I$36*1000),2)</f>
        <v>28.09</v>
      </c>
      <c r="F32" s="322"/>
      <c r="G32" s="323"/>
      <c r="H32" s="300"/>
    </row>
    <row r="33" spans="1:8" ht="18" customHeight="1">
      <c r="A33" s="337"/>
      <c r="B33" s="322"/>
      <c r="C33" s="387">
        <v>31</v>
      </c>
      <c r="D33" s="388" t="s">
        <v>324</v>
      </c>
      <c r="E33" s="389">
        <f>ROUND(('Page 1'!$D$32/'Page 6'!$I$36*1000),2)</f>
        <v>6.96</v>
      </c>
      <c r="F33" s="322"/>
      <c r="G33" s="323"/>
      <c r="H33" s="300"/>
    </row>
    <row r="34" spans="1:8" ht="18" customHeight="1">
      <c r="A34" s="337"/>
      <c r="B34" s="322"/>
      <c r="C34" s="387">
        <v>35</v>
      </c>
      <c r="D34" s="388" t="s">
        <v>376</v>
      </c>
      <c r="E34" s="389">
        <f>ROUND(('Page 1'!$D$35/'Page 6'!$I$36*1000),2)</f>
        <v>4.49</v>
      </c>
      <c r="F34" s="322"/>
      <c r="G34" s="323"/>
      <c r="H34" s="300"/>
    </row>
    <row r="35" spans="1:8" ht="18" customHeight="1">
      <c r="A35" s="337"/>
      <c r="B35" s="322"/>
      <c r="C35" s="387">
        <v>37</v>
      </c>
      <c r="D35" s="388" t="s">
        <v>325</v>
      </c>
      <c r="E35" s="389">
        <f>ROUND(('Page 1'!$D$39/'Page 6'!$I$36*1000),2)</f>
        <v>67.21</v>
      </c>
      <c r="F35" s="322"/>
      <c r="G35" s="323"/>
      <c r="H35" s="300"/>
    </row>
    <row r="36" spans="1:8" ht="18" customHeight="1">
      <c r="A36" s="337"/>
      <c r="B36" s="322"/>
      <c r="C36" s="387">
        <v>38</v>
      </c>
      <c r="D36" s="388" t="s">
        <v>326</v>
      </c>
      <c r="E36" s="389">
        <f>ROUND((('Page 1'!$D$48-'Page 1'!$D$45-'Page 1'!$D$46)/'Page 6'!$I$36*1000),2)</f>
        <v>0.83</v>
      </c>
      <c r="F36" s="322"/>
      <c r="G36" s="323"/>
      <c r="H36" s="300"/>
    </row>
    <row r="37" spans="1:8" ht="18" customHeight="1">
      <c r="A37" s="337"/>
      <c r="B37" s="322"/>
      <c r="C37" s="387">
        <v>41</v>
      </c>
      <c r="D37" s="388" t="s">
        <v>327</v>
      </c>
      <c r="E37" s="389">
        <f>ROUND(('Page 1'!$D$48/'Page 6'!$I$36*1000),2)</f>
        <v>1.14</v>
      </c>
      <c r="F37" s="322"/>
      <c r="G37" s="323"/>
      <c r="H37" s="300"/>
    </row>
    <row r="38" spans="1:8" ht="18" customHeight="1">
      <c r="A38" s="337"/>
      <c r="B38" s="322"/>
      <c r="C38" s="387">
        <v>48</v>
      </c>
      <c r="D38" s="388" t="s">
        <v>328</v>
      </c>
      <c r="E38" s="389">
        <f>ROUND(('Page 1'!$D$21*12/MONTH('Page 1'!C6)*100/'Page 2'!$B$8),2)</f>
        <v>33.11</v>
      </c>
      <c r="F38" s="322"/>
      <c r="G38" s="323"/>
      <c r="H38" s="300"/>
    </row>
    <row r="39" spans="1:8" ht="18" customHeight="1">
      <c r="A39" s="337"/>
      <c r="B39" s="322"/>
      <c r="C39" s="387">
        <v>51</v>
      </c>
      <c r="D39" s="388" t="s">
        <v>329</v>
      </c>
      <c r="E39" s="389">
        <f>ROUND(('Page 2'!$B$8/(12/MONTH('Page 1'!C6))/'Page 6'!$I$36*100),2)</f>
        <v>20.37</v>
      </c>
      <c r="F39" s="322"/>
      <c r="G39" s="323"/>
      <c r="H39" s="300"/>
    </row>
    <row r="40" spans="1:8" ht="18" customHeight="1">
      <c r="A40" s="337"/>
      <c r="B40" s="322"/>
      <c r="C40" s="387">
        <v>52</v>
      </c>
      <c r="D40" s="388" t="s">
        <v>330</v>
      </c>
      <c r="E40" s="389">
        <f>ROUND(((+'Page 6'!I35)/'Page 1'!$F$57),2)</f>
        <v>10.04</v>
      </c>
      <c r="F40" s="322"/>
      <c r="G40" s="323"/>
      <c r="H40" s="300"/>
    </row>
    <row r="41" spans="1:8" ht="18" customHeight="1">
      <c r="A41" s="337"/>
      <c r="B41" s="322"/>
      <c r="C41" s="387" t="s">
        <v>331</v>
      </c>
      <c r="D41" s="388" t="s">
        <v>332</v>
      </c>
      <c r="E41" s="389">
        <f>ROUND(('Page 2'!$B$30/'Page 2'!$D$25),2)</f>
        <v>1.44</v>
      </c>
      <c r="F41" s="322"/>
      <c r="G41" s="323"/>
      <c r="H41" s="300"/>
    </row>
    <row r="42" spans="1:8" ht="18" customHeight="1">
      <c r="A42" s="337"/>
      <c r="B42" s="322"/>
      <c r="C42" s="387" t="s">
        <v>331</v>
      </c>
      <c r="D42" s="390" t="s">
        <v>337</v>
      </c>
      <c r="E42" s="389">
        <f>ROUND(((('Page 1'!$D$39-'Page 1'!$D$22-'Page 1'!$D$23-'Page 1'!$D$24)*12/MONTH('Page 1'!C6))/'Page 6'!$I$35),2)</f>
        <v>599.61</v>
      </c>
      <c r="F42" s="322"/>
      <c r="G42" s="323"/>
      <c r="H42" s="300"/>
    </row>
    <row r="43" spans="1:8" ht="18" customHeight="1" thickBot="1">
      <c r="A43" s="337"/>
      <c r="B43" s="322"/>
      <c r="C43" s="391"/>
      <c r="D43" s="392" t="s">
        <v>368</v>
      </c>
      <c r="E43" s="716">
        <f>(+'Page 6'!I41-'Page 6'!I36)/'Page 6'!I41</f>
        <v>0.05114906265804214</v>
      </c>
      <c r="F43" s="322"/>
      <c r="G43" s="323"/>
      <c r="H43" s="300"/>
    </row>
    <row r="44" spans="1:8" ht="18" customHeight="1" thickBot="1">
      <c r="A44" s="341"/>
      <c r="B44" s="342"/>
      <c r="C44" s="342"/>
      <c r="D44" s="342"/>
      <c r="E44" s="342"/>
      <c r="F44" s="342"/>
      <c r="G44" s="343"/>
      <c r="H44" s="300"/>
    </row>
    <row r="45" spans="1:8" ht="12.75">
      <c r="A45" s="1" t="s">
        <v>137</v>
      </c>
      <c r="B45" s="300"/>
      <c r="C45" s="300"/>
      <c r="D45" s="300"/>
      <c r="E45" s="300"/>
      <c r="G45" s="300" t="s">
        <v>1</v>
      </c>
      <c r="H45" s="300"/>
    </row>
    <row r="46" spans="1:8" ht="12.75">
      <c r="A46" s="300"/>
      <c r="B46" s="300"/>
      <c r="C46" s="300"/>
      <c r="D46" s="300"/>
      <c r="E46" s="300"/>
      <c r="F46" s="300"/>
      <c r="G46" s="300"/>
      <c r="H46" s="300"/>
    </row>
    <row r="47" spans="1:8" ht="12.75">
      <c r="A47" s="300"/>
      <c r="B47" s="300"/>
      <c r="C47" s="300"/>
      <c r="D47" s="300"/>
      <c r="E47" s="300"/>
      <c r="F47" s="300"/>
      <c r="G47" s="300"/>
      <c r="H47" s="300"/>
    </row>
    <row r="48" spans="1:8" ht="12.75">
      <c r="A48" s="300"/>
      <c r="B48" s="300"/>
      <c r="C48" s="300"/>
      <c r="D48" s="300"/>
      <c r="E48" s="300"/>
      <c r="F48" s="300"/>
      <c r="G48" s="300"/>
      <c r="H48" s="300"/>
    </row>
    <row r="49" spans="1:8" ht="12.75">
      <c r="A49" s="300"/>
      <c r="B49" s="300"/>
      <c r="C49" s="300"/>
      <c r="D49" s="300"/>
      <c r="E49" s="300"/>
      <c r="F49" s="300"/>
      <c r="G49" s="300"/>
      <c r="H49" s="300"/>
    </row>
    <row r="50" spans="1:8" ht="12.75">
      <c r="A50" s="300"/>
      <c r="B50" s="300"/>
      <c r="C50" s="300"/>
      <c r="D50" s="300"/>
      <c r="E50" s="300"/>
      <c r="F50" s="300"/>
      <c r="G50" s="300"/>
      <c r="H50" s="300"/>
    </row>
    <row r="51" spans="1:8" ht="12.75">
      <c r="A51" s="300"/>
      <c r="B51" s="300"/>
      <c r="C51" s="300"/>
      <c r="D51" s="300"/>
      <c r="E51" s="300"/>
      <c r="F51" s="300"/>
      <c r="G51" s="300"/>
      <c r="H51" s="300"/>
    </row>
    <row r="52" spans="1:8" ht="12.75">
      <c r="A52" s="300"/>
      <c r="B52" s="300"/>
      <c r="C52" s="300"/>
      <c r="D52" s="300"/>
      <c r="E52" s="300"/>
      <c r="F52" s="300"/>
      <c r="G52" s="300"/>
      <c r="H52" s="300"/>
    </row>
    <row r="53" spans="1:8" ht="12.75">
      <c r="A53" s="300"/>
      <c r="B53" s="300"/>
      <c r="C53" s="300"/>
      <c r="D53" s="300"/>
      <c r="E53" s="300"/>
      <c r="F53" s="300"/>
      <c r="G53" s="300"/>
      <c r="H53" s="300"/>
    </row>
    <row r="54" spans="1:8" ht="12.75">
      <c r="A54" s="300"/>
      <c r="B54" s="300"/>
      <c r="C54" s="300"/>
      <c r="D54" s="300"/>
      <c r="E54" s="300"/>
      <c r="F54" s="300"/>
      <c r="G54" s="300"/>
      <c r="H54" s="300"/>
    </row>
    <row r="55" spans="1:8" ht="12.75">
      <c r="A55" s="300"/>
      <c r="B55" s="300"/>
      <c r="C55" s="300"/>
      <c r="D55" s="300"/>
      <c r="E55" s="300"/>
      <c r="F55" s="300"/>
      <c r="G55" s="300"/>
      <c r="H55" s="300"/>
    </row>
    <row r="56" spans="1:8" ht="12.75">
      <c r="A56" s="300"/>
      <c r="B56" s="300"/>
      <c r="C56" s="300"/>
      <c r="D56" s="300"/>
      <c r="E56" s="300"/>
      <c r="F56" s="300"/>
      <c r="G56" s="300"/>
      <c r="H56" s="300"/>
    </row>
    <row r="57" spans="1:8" ht="12.75">
      <c r="A57" s="300"/>
      <c r="B57" s="300"/>
      <c r="C57" s="300"/>
      <c r="D57" s="300"/>
      <c r="E57" s="300"/>
      <c r="F57" s="300"/>
      <c r="G57" s="300"/>
      <c r="H57" s="300"/>
    </row>
    <row r="58" spans="1:8" ht="12.75">
      <c r="A58" s="300"/>
      <c r="B58" s="300"/>
      <c r="C58" s="300"/>
      <c r="D58" s="300"/>
      <c r="E58" s="300"/>
      <c r="F58" s="300"/>
      <c r="G58" s="300"/>
      <c r="H58" s="300"/>
    </row>
    <row r="59" spans="1:8" ht="12.75">
      <c r="A59" s="300"/>
      <c r="B59" s="300"/>
      <c r="C59" s="300"/>
      <c r="D59" s="300"/>
      <c r="E59" s="300"/>
      <c r="F59" s="300"/>
      <c r="G59" s="300"/>
      <c r="H59" s="300"/>
    </row>
    <row r="60" spans="1:8" ht="12.75">
      <c r="A60" s="300"/>
      <c r="B60" s="300"/>
      <c r="C60" s="300"/>
      <c r="D60" s="300"/>
      <c r="E60" s="300"/>
      <c r="F60" s="300"/>
      <c r="G60" s="300"/>
      <c r="H60" s="300"/>
    </row>
  </sheetData>
  <sheetProtection/>
  <mergeCells count="1">
    <mergeCell ref="B10:E10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Note:</cp:lastModifiedBy>
  <cp:lastPrinted>2010-02-17T14:44:24Z</cp:lastPrinted>
  <dcterms:created xsi:type="dcterms:W3CDTF">1998-10-21T19:02:55Z</dcterms:created>
  <dcterms:modified xsi:type="dcterms:W3CDTF">2010-02-18T22:47:25Z</dcterms:modified>
  <cp:category/>
  <cp:version/>
  <cp:contentType/>
  <cp:contentStatus/>
</cp:coreProperties>
</file>