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Initial Filing\"/>
    </mc:Choice>
  </mc:AlternateContent>
  <xr:revisionPtr revIDLastSave="0" documentId="8_{4ABA0695-7ABA-4E78-9AF3-299D20B7BAE4}" xr6:coauthVersionLast="47" xr6:coauthVersionMax="47" xr10:uidLastSave="{00000000-0000-0000-0000-000000000000}"/>
  <bookViews>
    <workbookView xWindow="28680" yWindow="-120" windowWidth="29040" windowHeight="15840" xr2:uid="{2B58A0AE-A08E-465B-AAF2-B224E08B8DA8}"/>
  </bookViews>
  <sheets>
    <sheet name="ROW PFA" sheetId="1" r:id="rId1"/>
    <sheet name="Bids for 2020 Circui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3" i="2"/>
  <c r="J12" i="2"/>
  <c r="K12" i="2" s="1"/>
  <c r="H12" i="2"/>
  <c r="I12" i="2" s="1"/>
  <c r="F12" i="2"/>
  <c r="G12" i="2" s="1"/>
  <c r="C12" i="2"/>
  <c r="K11" i="2"/>
  <c r="I11" i="2"/>
  <c r="G11" i="2"/>
  <c r="E11" i="2"/>
  <c r="K10" i="2"/>
  <c r="I10" i="2"/>
  <c r="G10" i="2"/>
  <c r="D10" i="2"/>
  <c r="E10" i="2" s="1"/>
  <c r="K9" i="2"/>
  <c r="I9" i="2"/>
  <c r="G9" i="2"/>
  <c r="E9" i="2"/>
  <c r="K8" i="2"/>
  <c r="I8" i="2"/>
  <c r="G8" i="2"/>
  <c r="E8" i="2"/>
  <c r="K7" i="2"/>
  <c r="I7" i="2"/>
  <c r="G7" i="2"/>
  <c r="D7" i="2"/>
  <c r="K6" i="2"/>
  <c r="I6" i="2"/>
  <c r="G6" i="2"/>
  <c r="E6" i="2"/>
  <c r="K5" i="2"/>
  <c r="I5" i="2"/>
  <c r="G5" i="2"/>
  <c r="E5" i="2"/>
  <c r="K4" i="2"/>
  <c r="I4" i="2"/>
  <c r="G4" i="2"/>
  <c r="E4" i="2"/>
  <c r="D12" i="2" l="1"/>
  <c r="E12" i="2" s="1"/>
  <c r="E7" i="2"/>
  <c r="B11" i="1" l="1"/>
  <c r="B9" i="1"/>
  <c r="B7" i="1" l="1"/>
</calcChain>
</file>

<file path=xl/sharedStrings.xml><?xml version="1.0" encoding="utf-8"?>
<sst xmlns="http://schemas.openxmlformats.org/spreadsheetml/2006/main" count="43" uniqueCount="36">
  <si>
    <t>Jackson Purchase Energy</t>
  </si>
  <si>
    <t>Right of Way Adjustment</t>
  </si>
  <si>
    <t>Activity 530 - right of way expense</t>
  </si>
  <si>
    <t>Test Year</t>
  </si>
  <si>
    <t>Proforma Expense</t>
  </si>
  <si>
    <t>PFA</t>
  </si>
  <si>
    <t>Wolf Tree</t>
  </si>
  <si>
    <t>Integrity Tree Services</t>
  </si>
  <si>
    <t>Townsend Tree</t>
  </si>
  <si>
    <t>WA Kendal</t>
  </si>
  <si>
    <t>Circuit</t>
  </si>
  <si>
    <t>Substation</t>
  </si>
  <si>
    <t>Mileage</t>
  </si>
  <si>
    <t>Circuit Cost</t>
  </si>
  <si>
    <t>Cost / Mile</t>
  </si>
  <si>
    <t>Pottsville - 61244</t>
  </si>
  <si>
    <t>Kansas</t>
  </si>
  <si>
    <t>Kelly Rd - 28234</t>
  </si>
  <si>
    <t>Kevil</t>
  </si>
  <si>
    <t>Woodville Rd - 28224</t>
  </si>
  <si>
    <t>Clinton Rd - 50234</t>
  </si>
  <si>
    <t>Krebs</t>
  </si>
  <si>
    <t>Oscar - 26244</t>
  </si>
  <si>
    <t>LaCenter</t>
  </si>
  <si>
    <t>Airport - 39214</t>
  </si>
  <si>
    <t>Little Union</t>
  </si>
  <si>
    <t>Wickliffe - 47244</t>
  </si>
  <si>
    <t>New York</t>
  </si>
  <si>
    <t>Monkeys Eyebrow - 19214</t>
  </si>
  <si>
    <t>Ragland</t>
  </si>
  <si>
    <t>conductor and thus requires 358 miles of Circuit trimming to get through</t>
  </si>
  <si>
    <t>the system in a 5-year process</t>
  </si>
  <si>
    <t>Townsends winning bid for 2020 circuits was $10,760 per mile.</t>
  </si>
  <si>
    <t>Planned miles for coming years:</t>
  </si>
  <si>
    <t>Jackson Purchase's overhead system consists of 1788 miles of overhead</t>
  </si>
  <si>
    <r>
      <rPr>
        <b/>
        <i/>
        <vertAlign val="super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 xml:space="preserve"> 358 miles x $10,760 per mile - this doesn't include takedowns or herbicide treatment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</si>
</sst>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1" xfId="1" applyFon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0" fillId="0" borderId="0" xfId="0" applyNumberFormat="1" applyAlignment="1">
      <alignment horizontal="center"/>
    </xf>
    <xf numFmtId="44" fontId="2" fillId="2" borderId="0" xfId="0" applyNumberFormat="1" applyFont="1" applyFill="1"/>
    <xf numFmtId="0" fontId="3" fillId="0" borderId="0" xfId="0" applyFont="1"/>
    <xf numFmtId="44" fontId="3" fillId="0" borderId="1" xfId="1" applyFont="1" applyBorder="1"/>
    <xf numFmtId="1" fontId="5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3C8C-51AF-47EA-BE9E-5322D78B677D}">
  <dimension ref="A1:C29"/>
  <sheetViews>
    <sheetView tabSelected="1" workbookViewId="0">
      <selection activeCell="F13" sqref="F13"/>
    </sheetView>
  </sheetViews>
  <sheetFormatPr defaultRowHeight="15" x14ac:dyDescent="0.25"/>
  <cols>
    <col min="1" max="1" width="31.85546875" bestFit="1" customWidth="1"/>
    <col min="2" max="2" width="14.28515625" bestFit="1" customWidth="1"/>
  </cols>
  <sheetData>
    <row r="1" spans="1:3" x14ac:dyDescent="0.25">
      <c r="A1" s="3" t="s">
        <v>0</v>
      </c>
      <c r="B1" s="3"/>
      <c r="C1" s="3"/>
    </row>
    <row r="3" spans="1:3" x14ac:dyDescent="0.25">
      <c r="A3" s="3" t="s">
        <v>1</v>
      </c>
      <c r="B3" s="3"/>
      <c r="C3" s="3"/>
    </row>
    <row r="5" spans="1:3" x14ac:dyDescent="0.25">
      <c r="A5" s="7" t="s">
        <v>2</v>
      </c>
    </row>
    <row r="7" spans="1:3" x14ac:dyDescent="0.25">
      <c r="A7" t="s">
        <v>3</v>
      </c>
      <c r="B7" s="1">
        <f>535934.78-182.2</f>
        <v>535752.58000000007</v>
      </c>
    </row>
    <row r="9" spans="1:3" ht="18" x14ac:dyDescent="0.25">
      <c r="A9" s="6" t="s">
        <v>4</v>
      </c>
      <c r="B9" s="14">
        <f>358*10760</f>
        <v>3852080</v>
      </c>
      <c r="C9" s="15">
        <v>1</v>
      </c>
    </row>
    <row r="11" spans="1:3" x14ac:dyDescent="0.25">
      <c r="A11" t="s">
        <v>5</v>
      </c>
      <c r="B11" s="4">
        <f>+B9-B7</f>
        <v>3316327.42</v>
      </c>
    </row>
    <row r="14" spans="1:3" x14ac:dyDescent="0.25">
      <c r="A14" t="s">
        <v>34</v>
      </c>
    </row>
    <row r="15" spans="1:3" x14ac:dyDescent="0.25">
      <c r="A15" t="s">
        <v>30</v>
      </c>
    </row>
    <row r="16" spans="1:3" x14ac:dyDescent="0.25">
      <c r="A16" t="s">
        <v>31</v>
      </c>
    </row>
    <row r="18" spans="1:2" x14ac:dyDescent="0.25">
      <c r="A18" t="s">
        <v>32</v>
      </c>
    </row>
    <row r="20" spans="1:2" ht="17.25" x14ac:dyDescent="0.25">
      <c r="A20" s="13" t="s">
        <v>35</v>
      </c>
    </row>
    <row r="23" spans="1:2" x14ac:dyDescent="0.25">
      <c r="A23" t="s">
        <v>33</v>
      </c>
    </row>
    <row r="25" spans="1:2" x14ac:dyDescent="0.25">
      <c r="A25" s="2">
        <v>2021</v>
      </c>
      <c r="B25">
        <v>80.599999999999994</v>
      </c>
    </row>
    <row r="26" spans="1:2" x14ac:dyDescent="0.25">
      <c r="A26" s="2">
        <v>2022</v>
      </c>
      <c r="B26">
        <v>366.3</v>
      </c>
    </row>
    <row r="27" spans="1:2" x14ac:dyDescent="0.25">
      <c r="A27" s="2">
        <v>2023</v>
      </c>
      <c r="B27">
        <v>365.8</v>
      </c>
    </row>
    <row r="28" spans="1:2" x14ac:dyDescent="0.25">
      <c r="A28" s="2">
        <v>2024</v>
      </c>
      <c r="B28">
        <v>361.6</v>
      </c>
    </row>
    <row r="29" spans="1:2" x14ac:dyDescent="0.25">
      <c r="A29" s="2">
        <v>2025</v>
      </c>
      <c r="B29">
        <v>369.4</v>
      </c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DF4E-2ACB-4D49-A84C-05A4C8011B00}">
  <dimension ref="A1:O22"/>
  <sheetViews>
    <sheetView zoomScaleNormal="100" workbookViewId="0">
      <selection activeCell="E19" sqref="E19"/>
    </sheetView>
  </sheetViews>
  <sheetFormatPr defaultRowHeight="15" x14ac:dyDescent="0.25"/>
  <cols>
    <col min="1" max="1" width="24.140625" bestFit="1" customWidth="1"/>
    <col min="2" max="2" width="11.28515625" bestFit="1" customWidth="1"/>
    <col min="3" max="3" width="8.28515625" bestFit="1" customWidth="1"/>
    <col min="4" max="11" width="15.140625" customWidth="1"/>
    <col min="15" max="15" width="13.85546875" bestFit="1" customWidth="1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 s="7" customFormat="1" x14ac:dyDescent="0.25">
      <c r="D2" s="8" t="s">
        <v>6</v>
      </c>
      <c r="E2" s="8"/>
      <c r="F2" s="8" t="s">
        <v>7</v>
      </c>
      <c r="G2" s="8"/>
      <c r="H2" s="8" t="s">
        <v>8</v>
      </c>
      <c r="I2" s="8"/>
      <c r="J2" s="8" t="s">
        <v>9</v>
      </c>
      <c r="K2" s="8"/>
    </row>
    <row r="3" spans="1:15" s="7" customFormat="1" x14ac:dyDescent="0.25">
      <c r="A3" s="10" t="s">
        <v>10</v>
      </c>
      <c r="B3" s="10" t="s">
        <v>11</v>
      </c>
      <c r="C3" s="10" t="s">
        <v>12</v>
      </c>
      <c r="D3" s="9" t="s">
        <v>13</v>
      </c>
      <c r="E3" s="9" t="s">
        <v>14</v>
      </c>
      <c r="F3" s="9" t="s">
        <v>13</v>
      </c>
      <c r="G3" s="9" t="s">
        <v>14</v>
      </c>
      <c r="H3" s="9" t="s">
        <v>13</v>
      </c>
      <c r="I3" s="9" t="s">
        <v>14</v>
      </c>
      <c r="J3" s="9" t="s">
        <v>13</v>
      </c>
      <c r="K3" s="9" t="s">
        <v>14</v>
      </c>
      <c r="O3"/>
    </row>
    <row r="4" spans="1:15" x14ac:dyDescent="0.25">
      <c r="A4" t="s">
        <v>15</v>
      </c>
      <c r="B4" t="s">
        <v>16</v>
      </c>
      <c r="C4">
        <v>32.9</v>
      </c>
      <c r="D4" s="1"/>
      <c r="E4" s="1">
        <f>D4/C4</f>
        <v>0</v>
      </c>
      <c r="F4" s="1"/>
      <c r="G4" s="1">
        <f>F4/C4</f>
        <v>0</v>
      </c>
      <c r="H4" s="1"/>
      <c r="I4" s="1">
        <f>H4/C4</f>
        <v>0</v>
      </c>
      <c r="J4" s="1"/>
      <c r="K4" s="1">
        <f>J4/C4</f>
        <v>0</v>
      </c>
    </row>
    <row r="5" spans="1:15" x14ac:dyDescent="0.25">
      <c r="A5" t="s">
        <v>17</v>
      </c>
      <c r="B5" t="s">
        <v>18</v>
      </c>
      <c r="C5">
        <v>22.6</v>
      </c>
      <c r="D5" s="1"/>
      <c r="E5" s="1">
        <f t="shared" ref="E5:E11" si="0">D5/C5</f>
        <v>0</v>
      </c>
      <c r="F5" s="1"/>
      <c r="G5" s="1">
        <f t="shared" ref="G5:G11" si="1">F5/C5</f>
        <v>0</v>
      </c>
      <c r="H5" s="1"/>
      <c r="I5" s="1">
        <f t="shared" ref="I5:I11" si="2">H5/C5</f>
        <v>0</v>
      </c>
      <c r="J5" s="1"/>
      <c r="K5" s="1">
        <f t="shared" ref="K5:K11" si="3">J5/C5</f>
        <v>0</v>
      </c>
    </row>
    <row r="6" spans="1:15" x14ac:dyDescent="0.25">
      <c r="A6" t="s">
        <v>19</v>
      </c>
      <c r="B6" t="s">
        <v>18</v>
      </c>
      <c r="C6">
        <v>34.700000000000003</v>
      </c>
      <c r="D6" s="1"/>
      <c r="E6" s="1">
        <f t="shared" si="0"/>
        <v>0</v>
      </c>
      <c r="F6" s="1"/>
      <c r="G6" s="1">
        <f t="shared" si="1"/>
        <v>0</v>
      </c>
      <c r="H6" s="1"/>
      <c r="I6" s="1">
        <f t="shared" si="2"/>
        <v>0</v>
      </c>
      <c r="J6" s="1"/>
      <c r="K6" s="1">
        <f t="shared" si="3"/>
        <v>0</v>
      </c>
    </row>
    <row r="7" spans="1:15" x14ac:dyDescent="0.25">
      <c r="A7" t="s">
        <v>20</v>
      </c>
      <c r="B7" t="s">
        <v>21</v>
      </c>
      <c r="C7">
        <v>29.1</v>
      </c>
      <c r="D7" s="1">
        <f>494312.01+533115</f>
        <v>1027427.01</v>
      </c>
      <c r="E7" s="1">
        <f t="shared" si="0"/>
        <v>35306.770103092786</v>
      </c>
      <c r="F7" s="1">
        <v>786893</v>
      </c>
      <c r="G7" s="1">
        <f t="shared" si="1"/>
        <v>27040.996563573881</v>
      </c>
      <c r="H7" s="1">
        <v>337364</v>
      </c>
      <c r="I7" s="1">
        <f t="shared" si="2"/>
        <v>11593.264604810996</v>
      </c>
      <c r="J7" s="1">
        <v>385892</v>
      </c>
      <c r="K7" s="1">
        <f t="shared" si="3"/>
        <v>13260.893470790377</v>
      </c>
    </row>
    <row r="8" spans="1:15" x14ac:dyDescent="0.25">
      <c r="A8" t="s">
        <v>22</v>
      </c>
      <c r="B8" t="s">
        <v>23</v>
      </c>
      <c r="C8">
        <v>51.9</v>
      </c>
      <c r="D8" s="1"/>
      <c r="E8" s="1">
        <f t="shared" si="0"/>
        <v>0</v>
      </c>
      <c r="F8" s="1"/>
      <c r="G8" s="1">
        <f t="shared" si="1"/>
        <v>0</v>
      </c>
      <c r="H8" s="1"/>
      <c r="I8" s="1">
        <f t="shared" si="2"/>
        <v>0</v>
      </c>
      <c r="J8" s="1"/>
      <c r="K8" s="1">
        <f t="shared" si="3"/>
        <v>0</v>
      </c>
    </row>
    <row r="9" spans="1:15" x14ac:dyDescent="0.25">
      <c r="A9" t="s">
        <v>24</v>
      </c>
      <c r="B9" t="s">
        <v>25</v>
      </c>
      <c r="C9">
        <v>14.6</v>
      </c>
      <c r="D9" s="1"/>
      <c r="E9" s="1">
        <f t="shared" si="0"/>
        <v>0</v>
      </c>
      <c r="F9" s="1">
        <v>394346</v>
      </c>
      <c r="G9" s="1">
        <f t="shared" si="1"/>
        <v>27010</v>
      </c>
      <c r="H9" s="1">
        <v>129791</v>
      </c>
      <c r="I9" s="1">
        <f t="shared" si="2"/>
        <v>8889.7945205479446</v>
      </c>
      <c r="J9" s="1">
        <v>150854</v>
      </c>
      <c r="K9" s="1">
        <f t="shared" si="3"/>
        <v>10332.465753424658</v>
      </c>
    </row>
    <row r="10" spans="1:15" x14ac:dyDescent="0.25">
      <c r="A10" t="s">
        <v>26</v>
      </c>
      <c r="B10" t="s">
        <v>27</v>
      </c>
      <c r="C10">
        <v>36.9</v>
      </c>
      <c r="D10" s="1">
        <f>492948.86+257580</f>
        <v>750528.86</v>
      </c>
      <c r="E10" s="1">
        <f t="shared" si="0"/>
        <v>20339.535501355014</v>
      </c>
      <c r="F10" s="1">
        <v>559153</v>
      </c>
      <c r="G10" s="1">
        <f t="shared" si="1"/>
        <v>15153.197831978321</v>
      </c>
      <c r="H10" s="1">
        <v>400124</v>
      </c>
      <c r="I10" s="1">
        <f t="shared" si="2"/>
        <v>10843.468834688347</v>
      </c>
      <c r="J10" s="1">
        <v>360495</v>
      </c>
      <c r="K10" s="1">
        <f t="shared" si="3"/>
        <v>9769.5121951219517</v>
      </c>
    </row>
    <row r="11" spans="1:15" x14ac:dyDescent="0.25">
      <c r="A11" t="s">
        <v>28</v>
      </c>
      <c r="B11" t="s">
        <v>29</v>
      </c>
      <c r="C11" s="6">
        <v>41.6</v>
      </c>
      <c r="D11" s="5"/>
      <c r="E11" s="5">
        <f t="shared" si="0"/>
        <v>0</v>
      </c>
      <c r="F11" s="5"/>
      <c r="G11" s="5">
        <f t="shared" si="1"/>
        <v>0</v>
      </c>
      <c r="H11" s="5"/>
      <c r="I11" s="5">
        <f t="shared" si="2"/>
        <v>0</v>
      </c>
      <c r="J11" s="5"/>
      <c r="K11" s="5">
        <f t="shared" si="3"/>
        <v>0</v>
      </c>
    </row>
    <row r="12" spans="1:15" x14ac:dyDescent="0.25">
      <c r="C12">
        <f>SUM(C4:C11)</f>
        <v>264.3</v>
      </c>
      <c r="D12" s="4">
        <f>SUM(D4:D11)</f>
        <v>1777955.87</v>
      </c>
      <c r="E12" s="4">
        <f>+D12/C14</f>
        <v>26938.725303030304</v>
      </c>
      <c r="F12" s="4">
        <f>SUM(F4:F11)</f>
        <v>1740392</v>
      </c>
      <c r="G12" s="4">
        <f>+F12/C13</f>
        <v>21592.952853598017</v>
      </c>
      <c r="H12" s="4">
        <f>SUM(H4:H11)</f>
        <v>867279</v>
      </c>
      <c r="I12" s="12">
        <f>+H12/C13</f>
        <v>10760.28535980149</v>
      </c>
      <c r="J12" s="4">
        <f>SUM(J4:J11)</f>
        <v>897241</v>
      </c>
      <c r="K12" s="4">
        <f>+J12/C13</f>
        <v>11132.022332506203</v>
      </c>
    </row>
    <row r="13" spans="1:15" x14ac:dyDescent="0.25">
      <c r="C13">
        <f>+C7+C9+C10</f>
        <v>80.599999999999994</v>
      </c>
    </row>
    <row r="14" spans="1:15" x14ac:dyDescent="0.25">
      <c r="C14">
        <f>+C7+C10</f>
        <v>66</v>
      </c>
      <c r="H14" s="4"/>
      <c r="I14" s="4"/>
    </row>
    <row r="15" spans="1:15" x14ac:dyDescent="0.25">
      <c r="F15" s="11"/>
      <c r="G15" s="2"/>
      <c r="H15" s="11"/>
      <c r="I15" s="11"/>
      <c r="J15" s="11"/>
      <c r="K15" s="4"/>
    </row>
    <row r="16" spans="1:15" x14ac:dyDescent="0.25">
      <c r="F16" s="2"/>
      <c r="G16" s="2"/>
      <c r="H16" s="11"/>
      <c r="I16" s="2"/>
      <c r="J16" s="4"/>
    </row>
    <row r="17" spans="6:10" x14ac:dyDescent="0.25">
      <c r="F17" s="2"/>
      <c r="G17" s="2"/>
      <c r="H17" s="11"/>
      <c r="I17" s="2"/>
      <c r="J17" s="4"/>
    </row>
    <row r="18" spans="6:10" x14ac:dyDescent="0.25">
      <c r="G18" s="4"/>
      <c r="H18" s="4"/>
    </row>
    <row r="19" spans="6:10" x14ac:dyDescent="0.25">
      <c r="G19" s="4"/>
      <c r="H19" s="4"/>
    </row>
    <row r="20" spans="6:10" x14ac:dyDescent="0.25">
      <c r="H20" s="4"/>
    </row>
    <row r="22" spans="6:10" x14ac:dyDescent="0.25">
      <c r="H22" s="4"/>
    </row>
  </sheetData>
  <mergeCells count="5">
    <mergeCell ref="A1:K1"/>
    <mergeCell ref="D2:E2"/>
    <mergeCell ref="F2:G2"/>
    <mergeCell ref="H2:I2"/>
    <mergeCell ref="J2:K2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ROW PFA</vt:lpstr>
      <vt:lpstr>Bids for 2020 Circuits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dcterms:created xsi:type="dcterms:W3CDTF">2021-10-08T15:07:33Z</dcterms:created>
  <dcterms:modified xsi:type="dcterms:W3CDTF">2021-10-08T15:49:57Z</dcterms:modified>
</cp:coreProperties>
</file>