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435" windowWidth="4965" windowHeight="6600" tabRatio="941" activeTab="0"/>
  </bookViews>
  <sheets>
    <sheet name="Residences 015" sheetId="1" r:id="rId1"/>
    <sheet name="Residences 036 TOD" sheetId="2" r:id="rId2"/>
    <sheet name="Garage" sheetId="3" r:id="rId3"/>
  </sheets>
  <definedNames/>
  <calcPr fullCalcOnLoad="1"/>
</workbook>
</file>

<file path=xl/comments1.xml><?xml version="1.0" encoding="utf-8"?>
<comments xmlns="http://schemas.openxmlformats.org/spreadsheetml/2006/main">
  <authors>
    <author>s290792</author>
  </authors>
  <commentList>
    <comment ref="C8" authorId="0">
      <text>
        <r>
          <rPr>
            <b/>
            <sz val="9"/>
            <rFont val="Tahoma"/>
            <family val="0"/>
          </rPr>
          <t>s290792:</t>
        </r>
        <r>
          <rPr>
            <sz val="9"/>
            <rFont val="Tahoma"/>
            <family val="0"/>
          </rPr>
          <t xml:space="preserve">
September 2021 - 12 mos residential billed and accrued average usage.</t>
        </r>
      </text>
    </comment>
  </commentList>
</comments>
</file>

<file path=xl/sharedStrings.xml><?xml version="1.0" encoding="utf-8"?>
<sst xmlns="http://schemas.openxmlformats.org/spreadsheetml/2006/main" count="163" uniqueCount="43">
  <si>
    <t xml:space="preserve"> </t>
  </si>
  <si>
    <t>Account:</t>
  </si>
  <si>
    <t>Billing Month:</t>
  </si>
  <si>
    <t>Metered Usage</t>
  </si>
  <si>
    <t>KWH</t>
  </si>
  <si>
    <t>Less Base Fuel</t>
  </si>
  <si>
    <t>x</t>
  </si>
  <si>
    <t xml:space="preserve">      Service Charge</t>
  </si>
  <si>
    <t>Less FAC</t>
  </si>
  <si>
    <t>Step 1 Energy Charge (Kwh)</t>
  </si>
  <si>
    <t>Fuel Adjustment Clause (FAC)</t>
  </si>
  <si>
    <t>System Sales Clause</t>
  </si>
  <si>
    <t>Capacity Charge</t>
  </si>
  <si>
    <t>Environmental Surcharge</t>
  </si>
  <si>
    <t>Total Bill</t>
  </si>
  <si>
    <t>Base</t>
  </si>
  <si>
    <t>KEDS</t>
  </si>
  <si>
    <t>Purchase Power Adjustment</t>
  </si>
  <si>
    <t>Decommissioning Rider</t>
  </si>
  <si>
    <t>Residential Service</t>
  </si>
  <si>
    <t>Demand Side Management</t>
  </si>
  <si>
    <t>Step 2 Energy Charge (Kwh)</t>
  </si>
  <si>
    <t>Demand Charge (KW)</t>
  </si>
  <si>
    <t>Energy Charge (Kwh)</t>
  </si>
  <si>
    <t>Federal Tax Cut</t>
  </si>
  <si>
    <t>September</t>
  </si>
  <si>
    <t>Service Charge</t>
  </si>
  <si>
    <t>REA</t>
  </si>
  <si>
    <t>Subtotal for ES and DR</t>
  </si>
  <si>
    <t>KW</t>
  </si>
  <si>
    <t>KENTUCKY POWER</t>
  </si>
  <si>
    <t>BIG SANDY RECC</t>
  </si>
  <si>
    <t>School Tax</t>
  </si>
  <si>
    <t>USAGE</t>
  </si>
  <si>
    <t>Subtotal for % riders</t>
  </si>
  <si>
    <t>GARAGE</t>
  </si>
  <si>
    <t>KENTUCK POWER</t>
  </si>
  <si>
    <t>Off Peak (kWh)</t>
  </si>
  <si>
    <t>Energy Charge (kWh)</t>
  </si>
  <si>
    <t>On-Peak</t>
  </si>
  <si>
    <t>Off-Peak</t>
  </si>
  <si>
    <t>Total kWh</t>
  </si>
  <si>
    <t>Residential Service Time-of-Day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</si>
</sst>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000000_);_(&quot;$&quot;* \(#,##0.0000000\);_(&quot;$&quot;* &quot;-&quot;??_);_(@_)"/>
    <numFmt numFmtId="167" formatCode="0.000%"/>
    <numFmt numFmtId="168" formatCode="_(&quot;$&quot;* #,##0.000000_);_(&quot;$&quot;* \(#,##0.000000\);_(&quot;$&quot;* &quot;-&quot;??_);_(@_)"/>
    <numFmt numFmtId="169" formatCode="_(&quot;$&quot;* #,##0.00000000_);_(&quot;$&quot;* \(#,##0.00000000\);_(&quot;$&quot;* &quot;-&quot;??_);_(@_)"/>
    <numFmt numFmtId="170" formatCode="_(&quot;$&quot;* #,##0.00000_);_(&quot;$&quot;* \(#,##0.00000\);_(&quot;$&quot;* &quot;-&quot;??_);_(@_)"/>
    <numFmt numFmtId="171" formatCode="_(&quot;$&quot;* #,##0.00000000000_);_(&quot;$&quot;* \(#,##0.00000000000\);_(&quot;$&quot;* &quot;-&quot;??_);_(@_)"/>
    <numFmt numFmtId="172" formatCode="0.0000%"/>
    <numFmt numFmtId="173" formatCode="0.0%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_);_(* \(#,##0.0\);_(* &quot;-&quot;?_);_(@_)"/>
    <numFmt numFmtId="177" formatCode="_(&quot;$&quot;* #,##0.0000000_);_(&quot;$&quot;* \(#,##0.0000000\);_(&quot;$&quot;* &quot;-&quot;???????_);_(@_)"/>
    <numFmt numFmtId="178" formatCode="_(* #,##0_);_(* \(#,##0\);_(* &quot;-&quot;?_);_(@_)"/>
    <numFmt numFmtId="179" formatCode="_(* #,##0.0_);_(* \(#,##0.0\);_(* &quot;-&quot;??_);_(@_)"/>
    <numFmt numFmtId="180" formatCode="#,##0.0"/>
    <numFmt numFmtId="181" formatCode="_(&quot;$&quot;* #,##0.00000_);_(&quot;$&quot;* \(#,##0.00000\);_(&quot;$&quot;* &quot;-&quot;?????_);_(@_)"/>
    <numFmt numFmtId="182" formatCode="0.00000"/>
    <numFmt numFmtId="183" formatCode="#,##0.000000"/>
    <numFmt numFmtId="184" formatCode="&quot;$&quot;#,##0.00"/>
    <numFmt numFmtId="185" formatCode="#,##0.0000000_);\(#,##0.0000000\)"/>
    <numFmt numFmtId="186" formatCode="0.00_);\(0.00\)"/>
    <numFmt numFmtId="187" formatCode="0.000000_);\(0.000000\)"/>
    <numFmt numFmtId="188" formatCode="#,##0.000000_);\(#,##0.000000\)"/>
    <numFmt numFmtId="189" formatCode="0.00000%"/>
    <numFmt numFmtId="190" formatCode="_(&quot;$&quot;* #,##0.000000000_);_(&quot;$&quot;* \(#,##0.000000000\);_(&quot;$&quot;* &quot;-&quot;??_);_(@_)"/>
    <numFmt numFmtId="191" formatCode="0.000000"/>
    <numFmt numFmtId="192" formatCode="0_);\(0\)"/>
    <numFmt numFmtId="193" formatCode="0.00000_);[Red]\(0.00000\)"/>
    <numFmt numFmtId="194" formatCode="[$-409]mmmm\ d\,\ yyyy;@"/>
    <numFmt numFmtId="195" formatCode="0.0000000_);[Red]\(0.0000000\)"/>
    <numFmt numFmtId="196" formatCode="0.000000_);[Red]\(0.000000\)"/>
    <numFmt numFmtId="197" formatCode="0.00_);[Red]\(0.00\)"/>
    <numFmt numFmtId="198" formatCode="_(&quot;$&quot;* #,##0.000000000000_);_(&quot;$&quot;* \(#,##0.000000000000\);_(&quot;$&quot;* &quot;-&quot;??_);_(@_)"/>
    <numFmt numFmtId="199" formatCode="_(&quot;$&quot;* #,##0.0000000000_);_(&quot;$&quot;* \(#,##0.0000000000\);_(&quot;$&quot;* &quot;-&quot;??_);_(@_)"/>
    <numFmt numFmtId="200" formatCode="0.0000"/>
    <numFmt numFmtId="201" formatCode="_(&quot;$&quot;* #,##0.0000_);_(&quot;$&quot;* \(#,##0.0000\);_(&quot;$&quot;* &quot;-&quot;????_);_(@_)"/>
    <numFmt numFmtId="202" formatCode="_(&quot;$&quot;* #,##0.000000_);_(&quot;$&quot;* \(#,##0.000000\);_(&quot;$&quot;* &quot;-&quot;??????_);_(@_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* #,##0.000_);_(* \(#,##0.0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17" borderId="0" applyNumberFormat="0" applyBorder="0" applyAlignment="0" applyProtection="0"/>
    <xf numFmtId="0" fontId="37" fillId="27" borderId="0" applyNumberFormat="0" applyBorder="0" applyAlignment="0" applyProtection="0"/>
    <xf numFmtId="0" fontId="7" fillId="19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0" applyNumberFormat="0" applyBorder="0" applyAlignment="0" applyProtection="0"/>
    <xf numFmtId="0" fontId="7" fillId="35" borderId="0" applyNumberFormat="0" applyBorder="0" applyAlignment="0" applyProtection="0"/>
    <xf numFmtId="0" fontId="37" fillId="36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29" borderId="0" applyNumberFormat="0" applyBorder="0" applyAlignment="0" applyProtection="0"/>
    <xf numFmtId="0" fontId="37" fillId="41" borderId="0" applyNumberFormat="0" applyBorder="0" applyAlignment="0" applyProtection="0"/>
    <xf numFmtId="0" fontId="7" fillId="3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0" applyNumberFormat="0" applyBorder="0" applyAlignment="0" applyProtection="0"/>
    <xf numFmtId="0" fontId="8" fillId="5" borderId="0" applyNumberFormat="0" applyBorder="0" applyAlignment="0" applyProtection="0"/>
    <xf numFmtId="0" fontId="39" fillId="45" borderId="1" applyNumberFormat="0" applyAlignment="0" applyProtection="0"/>
    <xf numFmtId="0" fontId="9" fillId="46" borderId="2" applyNumberFormat="0" applyAlignment="0" applyProtection="0"/>
    <xf numFmtId="0" fontId="4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7" borderId="0" applyNumberFormat="0" applyBorder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45" fillId="0" borderId="7" applyNumberFormat="0" applyFill="0" applyAlignment="0" applyProtection="0"/>
    <xf numFmtId="0" fontId="14" fillId="0" borderId="8" applyNumberFormat="0" applyFill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1" applyNumberFormat="0" applyAlignment="0" applyProtection="0"/>
    <xf numFmtId="0" fontId="16" fillId="13" borderId="2" applyNumberFormat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50" fillId="51" borderId="0" applyNumberFormat="0" applyBorder="0" applyAlignment="0" applyProtection="0"/>
    <xf numFmtId="0" fontId="18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4" fillId="0" borderId="0">
      <alignment/>
      <protection/>
    </xf>
    <xf numFmtId="37" fontId="24" fillId="0" borderId="0">
      <alignment/>
      <protection/>
    </xf>
    <xf numFmtId="37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51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8" fontId="2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5" fontId="25" fillId="0" borderId="0" applyFont="0" applyFill="0" applyBorder="0" applyAlignment="0" applyProtection="0"/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7">
      <alignment horizontal="center"/>
      <protection/>
    </xf>
    <xf numFmtId="0" fontId="26" fillId="0" borderId="17">
      <alignment horizontal="center"/>
      <protection/>
    </xf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55" borderId="0" applyNumberFormat="0" applyFont="0" applyBorder="0" applyAlignment="0" applyProtection="0"/>
    <xf numFmtId="0" fontId="25" fillId="55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21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314" applyFont="1">
      <alignment/>
      <protection/>
    </xf>
    <xf numFmtId="0" fontId="2" fillId="0" borderId="0" xfId="314">
      <alignment/>
      <protection/>
    </xf>
    <xf numFmtId="0" fontId="5" fillId="0" borderId="0" xfId="314" applyFont="1" applyBorder="1">
      <alignment/>
      <protection/>
    </xf>
    <xf numFmtId="0" fontId="4" fillId="0" borderId="0" xfId="314" applyFont="1" applyBorder="1">
      <alignment/>
      <protection/>
    </xf>
    <xf numFmtId="0" fontId="2" fillId="0" borderId="0" xfId="314" applyBorder="1">
      <alignment/>
      <protection/>
    </xf>
    <xf numFmtId="15" fontId="4" fillId="0" borderId="0" xfId="314" applyNumberFormat="1" applyFont="1" applyBorder="1">
      <alignment/>
      <protection/>
    </xf>
    <xf numFmtId="0" fontId="55" fillId="0" borderId="0" xfId="314" applyFont="1" applyBorder="1">
      <alignment/>
      <protection/>
    </xf>
    <xf numFmtId="3" fontId="4" fillId="10" borderId="0" xfId="314" applyNumberFormat="1" applyFont="1" applyFill="1" applyBorder="1">
      <alignment/>
      <protection/>
    </xf>
    <xf numFmtId="44" fontId="5" fillId="0" borderId="20" xfId="257" applyFont="1" applyBorder="1" applyAlignment="1">
      <alignment/>
    </xf>
    <xf numFmtId="0" fontId="4" fillId="0" borderId="0" xfId="314" applyFont="1" applyFill="1">
      <alignment/>
      <protection/>
    </xf>
    <xf numFmtId="0" fontId="4" fillId="0" borderId="0" xfId="314" applyFont="1" applyBorder="1" applyAlignment="1">
      <alignment horizontal="center"/>
      <protection/>
    </xf>
    <xf numFmtId="44" fontId="4" fillId="10" borderId="0" xfId="257" applyFont="1" applyFill="1" applyBorder="1" applyAlignment="1">
      <alignment horizontal="center"/>
    </xf>
    <xf numFmtId="0" fontId="4" fillId="0" borderId="0" xfId="314" applyFont="1" applyBorder="1" applyAlignment="1" quotePrefix="1">
      <alignment horizontal="center"/>
      <protection/>
    </xf>
    <xf numFmtId="165" fontId="4" fillId="0" borderId="0" xfId="155" applyNumberFormat="1" applyFont="1" applyBorder="1" applyAlignment="1">
      <alignment/>
    </xf>
    <xf numFmtId="44" fontId="4" fillId="0" borderId="0" xfId="257" applyFont="1" applyFill="1" applyBorder="1" applyAlignment="1">
      <alignment/>
    </xf>
    <xf numFmtId="0" fontId="4" fillId="0" borderId="0" xfId="314" applyFont="1" applyFill="1" applyBorder="1" applyAlignment="1">
      <alignment horizontal="center"/>
      <protection/>
    </xf>
    <xf numFmtId="170" fontId="4" fillId="10" borderId="0" xfId="257" applyNumberFormat="1" applyFont="1" applyFill="1" applyBorder="1" applyAlignment="1">
      <alignment/>
    </xf>
    <xf numFmtId="170" fontId="4" fillId="0" borderId="0" xfId="257" applyNumberFormat="1" applyFont="1" applyFill="1" applyBorder="1" applyAlignment="1">
      <alignment/>
    </xf>
    <xf numFmtId="171" fontId="4" fillId="0" borderId="0" xfId="257" applyNumberFormat="1" applyFont="1" applyBorder="1" applyAlignment="1">
      <alignment/>
    </xf>
    <xf numFmtId="44" fontId="4" fillId="0" borderId="0" xfId="314" applyNumberFormat="1" applyFont="1" applyBorder="1">
      <alignment/>
      <protection/>
    </xf>
    <xf numFmtId="172" fontId="4" fillId="10" borderId="0" xfId="436" applyNumberFormat="1" applyFont="1" applyFill="1" applyBorder="1" applyAlignment="1">
      <alignment/>
    </xf>
    <xf numFmtId="44" fontId="4" fillId="0" borderId="0" xfId="257" applyFont="1" applyBorder="1" applyAlignment="1">
      <alignment/>
    </xf>
    <xf numFmtId="0" fontId="4" fillId="0" borderId="17" xfId="314" applyFont="1" applyBorder="1">
      <alignment/>
      <protection/>
    </xf>
    <xf numFmtId="0" fontId="2" fillId="0" borderId="0" xfId="314" applyFill="1">
      <alignment/>
      <protection/>
    </xf>
    <xf numFmtId="0" fontId="5" fillId="0" borderId="0" xfId="314" applyFont="1" applyFill="1" applyBorder="1">
      <alignment/>
      <protection/>
    </xf>
    <xf numFmtId="173" fontId="5" fillId="0" borderId="0" xfId="314" applyNumberFormat="1" applyFont="1" applyFill="1" applyBorder="1">
      <alignment/>
      <protection/>
    </xf>
    <xf numFmtId="0" fontId="5" fillId="0" borderId="0" xfId="314" applyFont="1" applyFill="1" applyBorder="1" applyAlignment="1">
      <alignment horizontal="center" vertical="center"/>
      <protection/>
    </xf>
    <xf numFmtId="0" fontId="6" fillId="0" borderId="0" xfId="314" applyFont="1">
      <alignment/>
      <protection/>
    </xf>
    <xf numFmtId="166" fontId="4" fillId="10" borderId="0" xfId="257" applyNumberFormat="1" applyFont="1" applyFill="1" applyBorder="1" applyAlignment="1">
      <alignment horizontal="center"/>
    </xf>
    <xf numFmtId="0" fontId="4" fillId="0" borderId="21" xfId="314" applyFont="1" applyBorder="1">
      <alignment/>
      <protection/>
    </xf>
    <xf numFmtId="0" fontId="4" fillId="0" borderId="0" xfId="314" applyFont="1" applyBorder="1" applyAlignment="1">
      <alignment horizontal="left"/>
      <protection/>
    </xf>
    <xf numFmtId="3" fontId="4" fillId="0" borderId="0" xfId="314" applyNumberFormat="1" applyFont="1" applyFill="1" applyBorder="1">
      <alignment/>
      <protection/>
    </xf>
    <xf numFmtId="0" fontId="5" fillId="0" borderId="22" xfId="314" applyFont="1" applyFill="1" applyBorder="1">
      <alignment/>
      <protection/>
    </xf>
    <xf numFmtId="0" fontId="4" fillId="0" borderId="21" xfId="314" applyFont="1" applyFill="1" applyBorder="1">
      <alignment/>
      <protection/>
    </xf>
    <xf numFmtId="44" fontId="5" fillId="0" borderId="23" xfId="257" applyFont="1" applyFill="1" applyBorder="1" applyAlignment="1">
      <alignment/>
    </xf>
    <xf numFmtId="0" fontId="4" fillId="0" borderId="24" xfId="314" applyFont="1" applyFill="1" applyBorder="1">
      <alignment/>
      <protection/>
    </xf>
    <xf numFmtId="43" fontId="4" fillId="0" borderId="20" xfId="314" applyNumberFormat="1" applyFont="1" applyFill="1" applyBorder="1">
      <alignment/>
      <protection/>
    </xf>
    <xf numFmtId="44" fontId="4" fillId="0" borderId="20" xfId="314" applyNumberFormat="1" applyFont="1" applyFill="1" applyBorder="1">
      <alignment/>
      <protection/>
    </xf>
    <xf numFmtId="0" fontId="5" fillId="0" borderId="25" xfId="314" applyFont="1" applyFill="1" applyBorder="1">
      <alignment/>
      <protection/>
    </xf>
    <xf numFmtId="0" fontId="4" fillId="0" borderId="17" xfId="314" applyFont="1" applyFill="1" applyBorder="1">
      <alignment/>
      <protection/>
    </xf>
    <xf numFmtId="0" fontId="4" fillId="0" borderId="17" xfId="314" applyFont="1" applyFill="1" applyBorder="1" applyAlignment="1">
      <alignment horizontal="center"/>
      <protection/>
    </xf>
    <xf numFmtId="0" fontId="5" fillId="0" borderId="26" xfId="314" applyFont="1" applyBorder="1">
      <alignment/>
      <protection/>
    </xf>
    <xf numFmtId="0" fontId="5" fillId="0" borderId="26" xfId="314" applyFont="1" applyBorder="1" applyAlignment="1">
      <alignment horizontal="right"/>
      <protection/>
    </xf>
    <xf numFmtId="0" fontId="2" fillId="0" borderId="26" xfId="314" applyBorder="1">
      <alignment/>
      <protection/>
    </xf>
    <xf numFmtId="0" fontId="4" fillId="0" borderId="20" xfId="314" applyFont="1" applyBorder="1" applyAlignment="1">
      <alignment horizontal="center"/>
      <protection/>
    </xf>
    <xf numFmtId="165" fontId="4" fillId="0" borderId="17" xfId="155" applyNumberFormat="1" applyFont="1" applyFill="1" applyBorder="1" applyAlignment="1">
      <alignment/>
    </xf>
    <xf numFmtId="0" fontId="4" fillId="0" borderId="27" xfId="314" applyFont="1" applyBorder="1" applyAlignment="1">
      <alignment horizontal="center"/>
      <protection/>
    </xf>
    <xf numFmtId="0" fontId="5" fillId="0" borderId="21" xfId="314" applyFont="1" applyBorder="1">
      <alignment/>
      <protection/>
    </xf>
    <xf numFmtId="44" fontId="5" fillId="0" borderId="23" xfId="257" applyFont="1" applyBorder="1" applyAlignment="1">
      <alignment/>
    </xf>
    <xf numFmtId="44" fontId="4" fillId="0" borderId="20" xfId="257" applyFont="1" applyBorder="1" applyAlignment="1">
      <alignment vertical="center"/>
    </xf>
    <xf numFmtId="44" fontId="4" fillId="0" borderId="28" xfId="257" applyFont="1" applyBorder="1" applyAlignment="1">
      <alignment vertical="center"/>
    </xf>
    <xf numFmtId="44" fontId="5" fillId="0" borderId="20" xfId="257" applyFont="1" applyBorder="1" applyAlignment="1">
      <alignment vertical="center"/>
    </xf>
    <xf numFmtId="44" fontId="5" fillId="0" borderId="20" xfId="257" applyNumberFormat="1" applyFont="1" applyFill="1" applyBorder="1" applyAlignment="1">
      <alignment vertical="center"/>
    </xf>
    <xf numFmtId="44" fontId="4" fillId="0" borderId="20" xfId="257" applyFont="1" applyFill="1" applyBorder="1" applyAlignment="1">
      <alignment vertical="center"/>
    </xf>
    <xf numFmtId="44" fontId="4" fillId="0" borderId="20" xfId="257" applyFont="1" applyFill="1" applyBorder="1" applyAlignment="1">
      <alignment horizontal="right" vertical="center"/>
    </xf>
    <xf numFmtId="44" fontId="4" fillId="0" borderId="20" xfId="257" applyFont="1" applyFill="1" applyBorder="1" applyAlignment="1">
      <alignment horizontal="left" vertical="center"/>
    </xf>
    <xf numFmtId="44" fontId="4" fillId="0" borderId="28" xfId="257" applyFont="1" applyFill="1" applyBorder="1" applyAlignment="1">
      <alignment horizontal="left" vertical="center"/>
    </xf>
    <xf numFmtId="44" fontId="4" fillId="0" borderId="28" xfId="257" applyNumberFormat="1" applyFont="1" applyBorder="1" applyAlignment="1">
      <alignment horizontal="right" vertical="center"/>
    </xf>
    <xf numFmtId="0" fontId="56" fillId="0" borderId="26" xfId="314" applyFont="1" applyBorder="1">
      <alignment/>
      <protection/>
    </xf>
    <xf numFmtId="0" fontId="56" fillId="0" borderId="29" xfId="314" applyFont="1" applyBorder="1" applyAlignment="1">
      <alignment horizontal="left"/>
      <protection/>
    </xf>
    <xf numFmtId="168" fontId="4" fillId="10" borderId="0" xfId="257" applyNumberFormat="1" applyFont="1" applyFill="1" applyBorder="1" applyAlignment="1">
      <alignment horizontal="center"/>
    </xf>
    <xf numFmtId="44" fontId="4" fillId="10" borderId="0" xfId="257" applyNumberFormat="1" applyFont="1" applyFill="1" applyBorder="1" applyAlignment="1">
      <alignment horizontal="center"/>
    </xf>
    <xf numFmtId="44" fontId="5" fillId="0" borderId="20" xfId="257" applyNumberFormat="1" applyFont="1" applyFill="1" applyBorder="1" applyAlignment="1">
      <alignment horizontal="left" vertical="center"/>
    </xf>
    <xf numFmtId="44" fontId="5" fillId="0" borderId="20" xfId="257" applyFont="1" applyFill="1" applyBorder="1" applyAlignment="1">
      <alignment horizontal="left" vertical="center"/>
    </xf>
    <xf numFmtId="0" fontId="4" fillId="56" borderId="30" xfId="314" applyFont="1" applyFill="1" applyBorder="1" applyAlignment="1">
      <alignment horizontal="center"/>
      <protection/>
    </xf>
    <xf numFmtId="0" fontId="4" fillId="56" borderId="31" xfId="314" applyFont="1" applyFill="1" applyBorder="1" applyAlignment="1">
      <alignment horizontal="center"/>
      <protection/>
    </xf>
    <xf numFmtId="0" fontId="4" fillId="56" borderId="32" xfId="314" applyFont="1" applyFill="1" applyBorder="1" applyAlignment="1">
      <alignment horizontal="center"/>
      <protection/>
    </xf>
    <xf numFmtId="0" fontId="5" fillId="0" borderId="17" xfId="314" applyFont="1" applyBorder="1">
      <alignment/>
      <protection/>
    </xf>
    <xf numFmtId="44" fontId="5" fillId="0" borderId="27" xfId="257" applyFont="1" applyBorder="1" applyAlignment="1">
      <alignment/>
    </xf>
    <xf numFmtId="0" fontId="5" fillId="0" borderId="0" xfId="314" applyFont="1" applyAlignment="1">
      <alignment horizontal="center"/>
      <protection/>
    </xf>
    <xf numFmtId="0" fontId="4" fillId="0" borderId="22" xfId="314" applyFont="1" applyFill="1" applyBorder="1">
      <alignment/>
      <protection/>
    </xf>
    <xf numFmtId="182" fontId="4" fillId="0" borderId="24" xfId="314" applyNumberFormat="1" applyFont="1" applyFill="1" applyBorder="1">
      <alignment/>
      <protection/>
    </xf>
    <xf numFmtId="166" fontId="4" fillId="0" borderId="24" xfId="314" applyNumberFormat="1" applyFont="1" applyFill="1" applyBorder="1">
      <alignment/>
      <protection/>
    </xf>
    <xf numFmtId="0" fontId="4" fillId="21" borderId="25" xfId="314" applyFont="1" applyFill="1" applyBorder="1">
      <alignment/>
      <protection/>
    </xf>
    <xf numFmtId="44" fontId="5" fillId="21" borderId="27" xfId="314" applyNumberFormat="1" applyFont="1" applyFill="1" applyBorder="1">
      <alignment/>
      <protection/>
    </xf>
    <xf numFmtId="44" fontId="5" fillId="0" borderId="20" xfId="257" applyFont="1" applyFill="1" applyBorder="1" applyAlignment="1">
      <alignment vertical="center"/>
    </xf>
    <xf numFmtId="44" fontId="4" fillId="0" borderId="28" xfId="257" applyNumberFormat="1" applyFont="1" applyFill="1" applyBorder="1" applyAlignment="1">
      <alignment vertical="center"/>
    </xf>
    <xf numFmtId="9" fontId="4" fillId="0" borderId="0" xfId="436" applyFont="1" applyBorder="1" applyAlignment="1">
      <alignment/>
    </xf>
    <xf numFmtId="0" fontId="2" fillId="0" borderId="0" xfId="314" applyFill="1" applyAlignment="1">
      <alignment horizontal="right"/>
      <protection/>
    </xf>
    <xf numFmtId="0" fontId="2" fillId="0" borderId="0" xfId="314" applyAlignment="1">
      <alignment horizontal="right"/>
      <protection/>
    </xf>
    <xf numFmtId="0" fontId="5" fillId="0" borderId="21" xfId="314" applyFont="1" applyBorder="1" applyAlignment="1">
      <alignment horizontal="right"/>
      <protection/>
    </xf>
    <xf numFmtId="0" fontId="4" fillId="0" borderId="0" xfId="314" applyFont="1" applyBorder="1" applyAlignment="1" quotePrefix="1">
      <alignment horizontal="right"/>
      <protection/>
    </xf>
    <xf numFmtId="0" fontId="4" fillId="0" borderId="0" xfId="314" applyFont="1" applyBorder="1" applyAlignment="1">
      <alignment horizontal="right"/>
      <protection/>
    </xf>
    <xf numFmtId="0" fontId="5" fillId="0" borderId="0" xfId="314" applyFont="1" applyBorder="1" applyAlignment="1">
      <alignment horizontal="right"/>
      <protection/>
    </xf>
    <xf numFmtId="0" fontId="5" fillId="0" borderId="17" xfId="314" applyFont="1" applyBorder="1" applyAlignment="1">
      <alignment horizontal="right"/>
      <protection/>
    </xf>
    <xf numFmtId="0" fontId="4" fillId="0" borderId="0" xfId="314" applyFont="1" applyAlignment="1">
      <alignment horizontal="right"/>
      <protection/>
    </xf>
    <xf numFmtId="0" fontId="4" fillId="0" borderId="17" xfId="314" applyFont="1" applyBorder="1" applyAlignment="1">
      <alignment horizontal="right"/>
      <protection/>
    </xf>
    <xf numFmtId="44" fontId="4" fillId="10" borderId="0" xfId="255" applyFont="1" applyFill="1" applyBorder="1" applyAlignment="1">
      <alignment/>
    </xf>
    <xf numFmtId="44" fontId="5" fillId="0" borderId="0" xfId="257" applyFont="1" applyBorder="1" applyAlignment="1">
      <alignment/>
    </xf>
    <xf numFmtId="44" fontId="4" fillId="0" borderId="17" xfId="314" applyNumberFormat="1" applyFont="1" applyBorder="1">
      <alignment/>
      <protection/>
    </xf>
    <xf numFmtId="0" fontId="55" fillId="0" borderId="26" xfId="314" applyFont="1" applyBorder="1" applyAlignment="1" quotePrefix="1">
      <alignment horizontal="left"/>
      <protection/>
    </xf>
    <xf numFmtId="165" fontId="4" fillId="0" borderId="0" xfId="155" applyNumberFormat="1" applyFont="1" applyBorder="1" applyAlignment="1">
      <alignment horizontal="right"/>
    </xf>
    <xf numFmtId="0" fontId="57" fillId="0" borderId="0" xfId="314" applyFont="1" applyFill="1" applyAlignment="1">
      <alignment horizontal="center"/>
      <protection/>
    </xf>
    <xf numFmtId="0" fontId="58" fillId="0" borderId="0" xfId="314" applyFont="1" applyFill="1" applyAlignment="1">
      <alignment horizontal="center"/>
      <protection/>
    </xf>
    <xf numFmtId="0" fontId="59" fillId="56" borderId="30" xfId="314" applyFont="1" applyFill="1" applyBorder="1" applyAlignment="1">
      <alignment horizontal="center"/>
      <protection/>
    </xf>
    <xf numFmtId="0" fontId="59" fillId="56" borderId="31" xfId="314" applyFont="1" applyFill="1" applyBorder="1" applyAlignment="1">
      <alignment horizontal="center"/>
      <protection/>
    </xf>
    <xf numFmtId="0" fontId="59" fillId="56" borderId="32" xfId="314" applyFont="1" applyFill="1" applyBorder="1" applyAlignment="1">
      <alignment horizontal="center"/>
      <protection/>
    </xf>
    <xf numFmtId="0" fontId="3" fillId="57" borderId="22" xfId="314" applyFont="1" applyFill="1" applyBorder="1" applyAlignment="1">
      <alignment horizontal="center" vertical="center" textRotation="180"/>
      <protection/>
    </xf>
    <xf numFmtId="0" fontId="3" fillId="57" borderId="24" xfId="314" applyFont="1" applyFill="1" applyBorder="1" applyAlignment="1">
      <alignment horizontal="center" vertical="center" textRotation="180"/>
      <protection/>
    </xf>
    <xf numFmtId="0" fontId="3" fillId="57" borderId="25" xfId="314" applyFont="1" applyFill="1" applyBorder="1" applyAlignment="1">
      <alignment horizontal="center" vertical="center" textRotation="180"/>
      <protection/>
    </xf>
    <xf numFmtId="0" fontId="3" fillId="21" borderId="22" xfId="314" applyFont="1" applyFill="1" applyBorder="1" applyAlignment="1">
      <alignment horizontal="center" vertical="center" textRotation="180"/>
      <protection/>
    </xf>
    <xf numFmtId="0" fontId="3" fillId="21" borderId="24" xfId="314" applyFont="1" applyFill="1" applyBorder="1" applyAlignment="1">
      <alignment horizontal="center" vertical="center" textRotation="180"/>
      <protection/>
    </xf>
    <xf numFmtId="0" fontId="3" fillId="21" borderId="25" xfId="314" applyFont="1" applyFill="1" applyBorder="1" applyAlignment="1">
      <alignment horizontal="center" vertical="center" textRotation="180"/>
      <protection/>
    </xf>
    <xf numFmtId="0" fontId="3" fillId="0" borderId="20" xfId="314" applyFont="1" applyBorder="1" applyAlignment="1">
      <alignment horizontal="center" vertical="center" textRotation="255" wrapText="1"/>
      <protection/>
    </xf>
  </cellXfs>
  <cellStyles count="514">
    <cellStyle name="Normal" xfId="0"/>
    <cellStyle name="20% - Accent1" xfId="15"/>
    <cellStyle name="20% - Accent1 2" xfId="16"/>
    <cellStyle name="20% - Accent1 3" xfId="17"/>
    <cellStyle name="20% - Accent1 3 2" xfId="18"/>
    <cellStyle name="20% - Accent1 3 3" xfId="19"/>
    <cellStyle name="20% - Accent1 3 4" xfId="20"/>
    <cellStyle name="20% - Accent1 4" xfId="21"/>
    <cellStyle name="20% - Accent1 5" xfId="22"/>
    <cellStyle name="20% - Accent1 6" xfId="23"/>
    <cellStyle name="20% - Accent2" xfId="24"/>
    <cellStyle name="20% - Accent2 2" xfId="25"/>
    <cellStyle name="20% - Accent2 3" xfId="26"/>
    <cellStyle name="20% - Accent2 3 2" xfId="27"/>
    <cellStyle name="20% - Accent2 3 3" xfId="28"/>
    <cellStyle name="20% - Accent2 3 4" xfId="29"/>
    <cellStyle name="20% - Accent2 4" xfId="30"/>
    <cellStyle name="20% - Accent2 5" xfId="31"/>
    <cellStyle name="20% - Accent2 6" xfId="32"/>
    <cellStyle name="20% - Accent3" xfId="33"/>
    <cellStyle name="20% - Accent3 2" xfId="34"/>
    <cellStyle name="20% - Accent3 3" xfId="35"/>
    <cellStyle name="20% - Accent3 3 2" xfId="36"/>
    <cellStyle name="20% - Accent3 3 3" xfId="37"/>
    <cellStyle name="20% - Accent3 3 4" xfId="38"/>
    <cellStyle name="20% - Accent3 4" xfId="39"/>
    <cellStyle name="20% - Accent3 5" xfId="40"/>
    <cellStyle name="20% - Accent3 6" xfId="41"/>
    <cellStyle name="20% - Accent4" xfId="42"/>
    <cellStyle name="20% - Accent4 2" xfId="43"/>
    <cellStyle name="20% - Accent4 3" xfId="44"/>
    <cellStyle name="20% - Accent4 3 2" xfId="45"/>
    <cellStyle name="20% - Accent4 3 3" xfId="46"/>
    <cellStyle name="20% - Accent4 3 4" xfId="47"/>
    <cellStyle name="20% - Accent4 4" xfId="48"/>
    <cellStyle name="20% - Accent4 5" xfId="49"/>
    <cellStyle name="20% - Accent4 6" xfId="50"/>
    <cellStyle name="20% - Accent5" xfId="51"/>
    <cellStyle name="20% - Accent5 2" xfId="52"/>
    <cellStyle name="20% - Accent5 3" xfId="53"/>
    <cellStyle name="20% - Accent5 3 2" xfId="54"/>
    <cellStyle name="20% - Accent5 3 3" xfId="55"/>
    <cellStyle name="20% - Accent5 3 4" xfId="56"/>
    <cellStyle name="20% - Accent5 4" xfId="57"/>
    <cellStyle name="20% - Accent5 5" xfId="58"/>
    <cellStyle name="20% - Accent5 6" xfId="59"/>
    <cellStyle name="20% - Accent6" xfId="60"/>
    <cellStyle name="20% - Accent6 2" xfId="61"/>
    <cellStyle name="20% - Accent6 3" xfId="62"/>
    <cellStyle name="20% - Accent6 3 2" xfId="63"/>
    <cellStyle name="20% - Accent6 3 3" xfId="64"/>
    <cellStyle name="20% - Accent6 3 4" xfId="65"/>
    <cellStyle name="20% - Accent6 4" xfId="66"/>
    <cellStyle name="20% - Accent6 5" xfId="67"/>
    <cellStyle name="20% - Accent6 6" xfId="68"/>
    <cellStyle name="40% - Accent1" xfId="69"/>
    <cellStyle name="40% - Accent1 2" xfId="70"/>
    <cellStyle name="40% - Accent1 3" xfId="71"/>
    <cellStyle name="40% - Accent1 3 2" xfId="72"/>
    <cellStyle name="40% - Accent1 3 3" xfId="73"/>
    <cellStyle name="40% - Accent1 3 4" xfId="74"/>
    <cellStyle name="40% - Accent1 4" xfId="75"/>
    <cellStyle name="40% - Accent1 5" xfId="76"/>
    <cellStyle name="40% - Accent1 6" xfId="77"/>
    <cellStyle name="40% - Accent2" xfId="78"/>
    <cellStyle name="40% - Accent2 2" xfId="79"/>
    <cellStyle name="40% - Accent2 3" xfId="80"/>
    <cellStyle name="40% - Accent2 3 2" xfId="81"/>
    <cellStyle name="40% - Accent2 3 3" xfId="82"/>
    <cellStyle name="40% - Accent2 3 4" xfId="83"/>
    <cellStyle name="40% - Accent2 4" xfId="84"/>
    <cellStyle name="40% - Accent2 5" xfId="85"/>
    <cellStyle name="40% - Accent2 6" xfId="86"/>
    <cellStyle name="40% - Accent3" xfId="87"/>
    <cellStyle name="40% - Accent3 2" xfId="88"/>
    <cellStyle name="40% - Accent3 3" xfId="89"/>
    <cellStyle name="40% - Accent3 3 2" xfId="90"/>
    <cellStyle name="40% - Accent3 3 3" xfId="91"/>
    <cellStyle name="40% - Accent3 3 4" xfId="92"/>
    <cellStyle name="40% - Accent3 4" xfId="93"/>
    <cellStyle name="40% - Accent3 5" xfId="94"/>
    <cellStyle name="40% - Accent3 6" xfId="95"/>
    <cellStyle name="40% - Accent4" xfId="96"/>
    <cellStyle name="40% - Accent4 2" xfId="97"/>
    <cellStyle name="40% - Accent4 3" xfId="98"/>
    <cellStyle name="40% - Accent4 3 2" xfId="99"/>
    <cellStyle name="40% - Accent4 3 3" xfId="100"/>
    <cellStyle name="40% - Accent4 3 4" xfId="101"/>
    <cellStyle name="40% - Accent4 4" xfId="102"/>
    <cellStyle name="40% - Accent4 5" xfId="103"/>
    <cellStyle name="40% - Accent4 6" xfId="104"/>
    <cellStyle name="40% - Accent5" xfId="105"/>
    <cellStyle name="40% - Accent5 2" xfId="106"/>
    <cellStyle name="40% - Accent5 3" xfId="107"/>
    <cellStyle name="40% - Accent5 3 2" xfId="108"/>
    <cellStyle name="40% - Accent5 3 3" xfId="109"/>
    <cellStyle name="40% - Accent5 3 4" xfId="110"/>
    <cellStyle name="40% - Accent5 4" xfId="111"/>
    <cellStyle name="40% - Accent5 5" xfId="112"/>
    <cellStyle name="40% - Accent5 6" xfId="113"/>
    <cellStyle name="40% - Accent6" xfId="114"/>
    <cellStyle name="40% - Accent6 2" xfId="115"/>
    <cellStyle name="40% - Accent6 3" xfId="116"/>
    <cellStyle name="40% - Accent6 3 2" xfId="117"/>
    <cellStyle name="40% - Accent6 3 3" xfId="118"/>
    <cellStyle name="40% - Accent6 3 4" xfId="119"/>
    <cellStyle name="40% - Accent6 4" xfId="120"/>
    <cellStyle name="40% - Accent6 5" xfId="121"/>
    <cellStyle name="40% - Accent6 6" xfId="122"/>
    <cellStyle name="60% - Accent1" xfId="123"/>
    <cellStyle name="60% - Accent1 2" xfId="124"/>
    <cellStyle name="60% - Accent2" xfId="125"/>
    <cellStyle name="60% - Accent2 2" xfId="126"/>
    <cellStyle name="60% - Accent3" xfId="127"/>
    <cellStyle name="60% - Accent3 2" xfId="128"/>
    <cellStyle name="60% - Accent4" xfId="129"/>
    <cellStyle name="60% - Accent4 2" xfId="130"/>
    <cellStyle name="60% - Accent5" xfId="131"/>
    <cellStyle name="60% - Accent5 2" xfId="132"/>
    <cellStyle name="60% - Accent6" xfId="133"/>
    <cellStyle name="60% - Accent6 2" xfId="134"/>
    <cellStyle name="Accent1" xfId="135"/>
    <cellStyle name="Accent1 2" xfId="136"/>
    <cellStyle name="Accent2" xfId="137"/>
    <cellStyle name="Accent2 2" xfId="138"/>
    <cellStyle name="Accent3" xfId="139"/>
    <cellStyle name="Accent3 2" xfId="140"/>
    <cellStyle name="Accent4" xfId="141"/>
    <cellStyle name="Accent4 2" xfId="142"/>
    <cellStyle name="Accent5" xfId="143"/>
    <cellStyle name="Accent5 2" xfId="144"/>
    <cellStyle name="Accent6" xfId="145"/>
    <cellStyle name="Accent6 2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2 2 2" xfId="157"/>
    <cellStyle name="Comma 2 2 2 2" xfId="158"/>
    <cellStyle name="Comma 2 2 2 2 2" xfId="159"/>
    <cellStyle name="Comma 2 2 2 3" xfId="160"/>
    <cellStyle name="Comma 2 2 3" xfId="161"/>
    <cellStyle name="Comma 2 2 3 2" xfId="162"/>
    <cellStyle name="Comma 2 2 3 2 2" xfId="163"/>
    <cellStyle name="Comma 2 2 3 3" xfId="164"/>
    <cellStyle name="Comma 2 2 4" xfId="165"/>
    <cellStyle name="Comma 2 2 4 2" xfId="166"/>
    <cellStyle name="Comma 2 2 4 2 2" xfId="167"/>
    <cellStyle name="Comma 2 2 4 3" xfId="168"/>
    <cellStyle name="Comma 2 2 5" xfId="169"/>
    <cellStyle name="Comma 2 3" xfId="170"/>
    <cellStyle name="Comma 2 3 2" xfId="171"/>
    <cellStyle name="Comma 2 3 2 2" xfId="172"/>
    <cellStyle name="Comma 2 3 2 2 2" xfId="173"/>
    <cellStyle name="Comma 2 3 2 3" xfId="174"/>
    <cellStyle name="Comma 2 3 3" xfId="175"/>
    <cellStyle name="Comma 2 3 3 2" xfId="176"/>
    <cellStyle name="Comma 2 3 3 2 2" xfId="177"/>
    <cellStyle name="Comma 2 3 3 3" xfId="178"/>
    <cellStyle name="Comma 2 3 4" xfId="179"/>
    <cellStyle name="Comma 2 3 4 2" xfId="180"/>
    <cellStyle name="Comma 2 3 4 2 2" xfId="181"/>
    <cellStyle name="Comma 2 3 4 3" xfId="182"/>
    <cellStyle name="Comma 2 3 5" xfId="183"/>
    <cellStyle name="Comma 2 4" xfId="184"/>
    <cellStyle name="Comma 2 4 2" xfId="185"/>
    <cellStyle name="Comma 2 4 2 2" xfId="186"/>
    <cellStyle name="Comma 2 4 3" xfId="187"/>
    <cellStyle name="Comma 2 5" xfId="188"/>
    <cellStyle name="Comma 2 5 2" xfId="189"/>
    <cellStyle name="Comma 2 5 2 2" xfId="190"/>
    <cellStyle name="Comma 2 5 3" xfId="191"/>
    <cellStyle name="Comma 2 6" xfId="192"/>
    <cellStyle name="Comma 2 6 2" xfId="193"/>
    <cellStyle name="Comma 2 6 2 2" xfId="194"/>
    <cellStyle name="Comma 2 6 3" xfId="195"/>
    <cellStyle name="Comma 2 7" xfId="196"/>
    <cellStyle name="Comma 2 8" xfId="197"/>
    <cellStyle name="Comma 2 8 2" xfId="198"/>
    <cellStyle name="Comma 3" xfId="199"/>
    <cellStyle name="Comma 3 2" xfId="200"/>
    <cellStyle name="Comma 3 2 2" xfId="201"/>
    <cellStyle name="Comma 3 2 2 2" xfId="202"/>
    <cellStyle name="Comma 3 2 3" xfId="203"/>
    <cellStyle name="Comma 3 3" xfId="204"/>
    <cellStyle name="Comma 3 3 2" xfId="205"/>
    <cellStyle name="Comma 3 3 2 2" xfId="206"/>
    <cellStyle name="Comma 3 3 3" xfId="207"/>
    <cellStyle name="Comma 3 4" xfId="208"/>
    <cellStyle name="Comma 3 4 2" xfId="209"/>
    <cellStyle name="Comma 3 4 2 2" xfId="210"/>
    <cellStyle name="Comma 3 4 3" xfId="211"/>
    <cellStyle name="Comma 3 5" xfId="212"/>
    <cellStyle name="Comma 3 5 2" xfId="213"/>
    <cellStyle name="Comma 3 5 2 2" xfId="214"/>
    <cellStyle name="Comma 3 5 2 2 2" xfId="215"/>
    <cellStyle name="Comma 3 5 2 2 3" xfId="216"/>
    <cellStyle name="Comma 3 5 2 2 4" xfId="217"/>
    <cellStyle name="Comma 3 5 2 3" xfId="218"/>
    <cellStyle name="Comma 3 5 2 4" xfId="219"/>
    <cellStyle name="Comma 3 5 2 5" xfId="220"/>
    <cellStyle name="Comma 3 5 3" xfId="221"/>
    <cellStyle name="Comma 3 5 3 2" xfId="222"/>
    <cellStyle name="Comma 3 5 3 3" xfId="223"/>
    <cellStyle name="Comma 3 5 3 4" xfId="224"/>
    <cellStyle name="Comma 3 5 4" xfId="225"/>
    <cellStyle name="Comma 3 5 5" xfId="226"/>
    <cellStyle name="Comma 3 5 6" xfId="227"/>
    <cellStyle name="Comma 3 6" xfId="228"/>
    <cellStyle name="Comma 4" xfId="229"/>
    <cellStyle name="Comma 4 2" xfId="230"/>
    <cellStyle name="Comma 5" xfId="231"/>
    <cellStyle name="Comma 5 2" xfId="232"/>
    <cellStyle name="Comma 6" xfId="233"/>
    <cellStyle name="Comma 6 2" xfId="234"/>
    <cellStyle name="Comma 6 3" xfId="235"/>
    <cellStyle name="Comma 6 4" xfId="236"/>
    <cellStyle name="Comma 7" xfId="237"/>
    <cellStyle name="Comma 7 2" xfId="238"/>
    <cellStyle name="Comma 7 2 2" xfId="239"/>
    <cellStyle name="Comma 7 2 2 2" xfId="240"/>
    <cellStyle name="Comma 7 2 2 3" xfId="241"/>
    <cellStyle name="Comma 7 2 2 4" xfId="242"/>
    <cellStyle name="Comma 7 2 3" xfId="243"/>
    <cellStyle name="Comma 7 2 4" xfId="244"/>
    <cellStyle name="Comma 7 2 5" xfId="245"/>
    <cellStyle name="Comma 7 3" xfId="246"/>
    <cellStyle name="Comma 7 3 2" xfId="247"/>
    <cellStyle name="Comma 7 3 3" xfId="248"/>
    <cellStyle name="Comma 7 3 4" xfId="249"/>
    <cellStyle name="Comma 7 4" xfId="250"/>
    <cellStyle name="Comma 7 5" xfId="251"/>
    <cellStyle name="Comma 7 6" xfId="252"/>
    <cellStyle name="Comma 8" xfId="253"/>
    <cellStyle name="Comma 9" xfId="254"/>
    <cellStyle name="Currency" xfId="255"/>
    <cellStyle name="Currency [0]" xfId="256"/>
    <cellStyle name="Currency 2" xfId="257"/>
    <cellStyle name="Currency 2 2" xfId="258"/>
    <cellStyle name="Currency 2 2 2" xfId="259"/>
    <cellStyle name="Currency 2 2 3" xfId="260"/>
    <cellStyle name="Currency 2 2 3 2" xfId="261"/>
    <cellStyle name="Currency 2 3" xfId="262"/>
    <cellStyle name="Currency 2 3 2" xfId="263"/>
    <cellStyle name="Currency 2 3 2 2" xfId="264"/>
    <cellStyle name="Currency 2 3 3" xfId="265"/>
    <cellStyle name="Currency 2 4" xfId="266"/>
    <cellStyle name="Currency 2 4 2" xfId="267"/>
    <cellStyle name="Currency 2 4 2 2" xfId="268"/>
    <cellStyle name="Currency 2 4 3" xfId="269"/>
    <cellStyle name="Currency 2 5" xfId="270"/>
    <cellStyle name="Currency 2 5 2" xfId="271"/>
    <cellStyle name="Currency 3" xfId="272"/>
    <cellStyle name="Currency 4" xfId="273"/>
    <cellStyle name="Currency 5" xfId="274"/>
    <cellStyle name="Currency 5 2" xfId="275"/>
    <cellStyle name="Currency 5 2 2" xfId="276"/>
    <cellStyle name="Currency 5 2 3" xfId="277"/>
    <cellStyle name="Currency 5 2 4" xfId="278"/>
    <cellStyle name="Currency 5 3" xfId="279"/>
    <cellStyle name="Currency 5 4" xfId="280"/>
    <cellStyle name="Currency 5 5" xfId="281"/>
    <cellStyle name="Currency 6" xfId="282"/>
    <cellStyle name="Currency 7" xfId="283"/>
    <cellStyle name="Currency 7 2" xfId="284"/>
    <cellStyle name="Currency 7 3" xfId="285"/>
    <cellStyle name="Currency 7 4" xfId="286"/>
    <cellStyle name="Currency 8" xfId="287"/>
    <cellStyle name="Currency 9" xfId="288"/>
    <cellStyle name="Explanatory Text" xfId="289"/>
    <cellStyle name="Explanatory Text 2" xfId="290"/>
    <cellStyle name="Followed Hyperlink" xfId="291"/>
    <cellStyle name="Good" xfId="292"/>
    <cellStyle name="Good 2" xfId="293"/>
    <cellStyle name="Heading 1" xfId="294"/>
    <cellStyle name="Heading 1 2" xfId="295"/>
    <cellStyle name="Heading 2" xfId="296"/>
    <cellStyle name="Heading 2 2" xfId="297"/>
    <cellStyle name="Heading 3" xfId="298"/>
    <cellStyle name="Heading 3 2" xfId="299"/>
    <cellStyle name="Heading 4" xfId="300"/>
    <cellStyle name="Heading 4 2" xfId="301"/>
    <cellStyle name="Hyperlink" xfId="302"/>
    <cellStyle name="Input" xfId="303"/>
    <cellStyle name="Input 2" xfId="304"/>
    <cellStyle name="Linked Cell" xfId="305"/>
    <cellStyle name="Linked Cell 2" xfId="306"/>
    <cellStyle name="Neutral" xfId="307"/>
    <cellStyle name="Neutral 2" xfId="308"/>
    <cellStyle name="Normal 10" xfId="309"/>
    <cellStyle name="Normal 11" xfId="310"/>
    <cellStyle name="Normal 12" xfId="311"/>
    <cellStyle name="Normal 13" xfId="312"/>
    <cellStyle name="Normal 14" xfId="313"/>
    <cellStyle name="Normal 2" xfId="314"/>
    <cellStyle name="Normal 2 2" xfId="315"/>
    <cellStyle name="Normal 2 2 2" xfId="316"/>
    <cellStyle name="Normal 2 2 2 2" xfId="317"/>
    <cellStyle name="Normal 2 2 2 2 2" xfId="318"/>
    <cellStyle name="Normal 2 2 2 3" xfId="319"/>
    <cellStyle name="Normal 2 2 3" xfId="320"/>
    <cellStyle name="Normal 2 2 3 2" xfId="321"/>
    <cellStyle name="Normal 2 2 3 2 2" xfId="322"/>
    <cellStyle name="Normal 2 2 3 3" xfId="323"/>
    <cellStyle name="Normal 2 2 4" xfId="324"/>
    <cellStyle name="Normal 2 2 4 2" xfId="325"/>
    <cellStyle name="Normal 2 2 4 2 2" xfId="326"/>
    <cellStyle name="Normal 2 2 4 3" xfId="327"/>
    <cellStyle name="Normal 2 2 5" xfId="328"/>
    <cellStyle name="Normal 2 2 5 2" xfId="329"/>
    <cellStyle name="Normal 2 2 6" xfId="330"/>
    <cellStyle name="Normal 2 3" xfId="331"/>
    <cellStyle name="Normal 2 3 2" xfId="332"/>
    <cellStyle name="Normal 2 3 2 2" xfId="333"/>
    <cellStyle name="Normal 2 3 2 2 2" xfId="334"/>
    <cellStyle name="Normal 2 3 2 3" xfId="335"/>
    <cellStyle name="Normal 2 3 3" xfId="336"/>
    <cellStyle name="Normal 2 3 3 2" xfId="337"/>
    <cellStyle name="Normal 2 3 3 2 2" xfId="338"/>
    <cellStyle name="Normal 2 3 3 3" xfId="339"/>
    <cellStyle name="Normal 2 3 4" xfId="340"/>
    <cellStyle name="Normal 2 3 4 2" xfId="341"/>
    <cellStyle name="Normal 2 3 4 2 2" xfId="342"/>
    <cellStyle name="Normal 2 3 4 3" xfId="343"/>
    <cellStyle name="Normal 2 3 5" xfId="344"/>
    <cellStyle name="Normal 2 4" xfId="345"/>
    <cellStyle name="Normal 2 5" xfId="346"/>
    <cellStyle name="Normal 2 6" xfId="347"/>
    <cellStyle name="Normal 3" xfId="348"/>
    <cellStyle name="Normal 3 2" xfId="349"/>
    <cellStyle name="Normal 3 3" xfId="350"/>
    <cellStyle name="Normal 3 3 2" xfId="351"/>
    <cellStyle name="Normal 3 4" xfId="352"/>
    <cellStyle name="Normal 3 4 2" xfId="353"/>
    <cellStyle name="Normal 3 5" xfId="354"/>
    <cellStyle name="Normal 4" xfId="355"/>
    <cellStyle name="Normal 4 2" xfId="356"/>
    <cellStyle name="Normal 4 2 2" xfId="357"/>
    <cellStyle name="Normal 4 3" xfId="358"/>
    <cellStyle name="Normal 4 3 2" xfId="359"/>
    <cellStyle name="Normal 4 3 2 2" xfId="360"/>
    <cellStyle name="Normal 4 3 2 3" xfId="361"/>
    <cellStyle name="Normal 4 3 2 4" xfId="362"/>
    <cellStyle name="Normal 4 3 3" xfId="363"/>
    <cellStyle name="Normal 4 3 4" xfId="364"/>
    <cellStyle name="Normal 4 3 5" xfId="365"/>
    <cellStyle name="Normal 4 4" xfId="366"/>
    <cellStyle name="Normal 4 4 2" xfId="367"/>
    <cellStyle name="Normal 4 4 3" xfId="368"/>
    <cellStyle name="Normal 4 4 4" xfId="369"/>
    <cellStyle name="Normal 4 5" xfId="370"/>
    <cellStyle name="Normal 4 6" xfId="371"/>
    <cellStyle name="Normal 4 7" xfId="372"/>
    <cellStyle name="Normal 5" xfId="373"/>
    <cellStyle name="Normal 5 2" xfId="374"/>
    <cellStyle name="Normal 5 2 2" xfId="375"/>
    <cellStyle name="Normal 6" xfId="376"/>
    <cellStyle name="Normal 6 2" xfId="377"/>
    <cellStyle name="Normal 6 2 2" xfId="378"/>
    <cellStyle name="Normal 6 2 2 2" xfId="379"/>
    <cellStyle name="Normal 6 2 2 2 2" xfId="380"/>
    <cellStyle name="Normal 6 2 2 2 3" xfId="381"/>
    <cellStyle name="Normal 6 2 2 2 4" xfId="382"/>
    <cellStyle name="Normal 6 2 2 3" xfId="383"/>
    <cellStyle name="Normal 6 2 2 4" xfId="384"/>
    <cellStyle name="Normal 6 2 2 5" xfId="385"/>
    <cellStyle name="Normal 6 2 3" xfId="386"/>
    <cellStyle name="Normal 6 2 3 2" xfId="387"/>
    <cellStyle name="Normal 6 2 3 3" xfId="388"/>
    <cellStyle name="Normal 6 2 3 4" xfId="389"/>
    <cellStyle name="Normal 6 2 4" xfId="390"/>
    <cellStyle name="Normal 6 2 5" xfId="391"/>
    <cellStyle name="Normal 6 2 6" xfId="392"/>
    <cellStyle name="Normal 7" xfId="393"/>
    <cellStyle name="Normal 8" xfId="394"/>
    <cellStyle name="Normal 8 2" xfId="395"/>
    <cellStyle name="Normal 8 2 2" xfId="396"/>
    <cellStyle name="Normal 8 2 3" xfId="397"/>
    <cellStyle name="Normal 8 2 4" xfId="398"/>
    <cellStyle name="Normal 8 3" xfId="399"/>
    <cellStyle name="Normal 8 4" xfId="400"/>
    <cellStyle name="Normal 8 5" xfId="401"/>
    <cellStyle name="Normal 9" xfId="402"/>
    <cellStyle name="Normal 9 2" xfId="403"/>
    <cellStyle name="Normal 9 3" xfId="404"/>
    <cellStyle name="Normal 9 4" xfId="405"/>
    <cellStyle name="Note" xfId="406"/>
    <cellStyle name="Note 2" xfId="407"/>
    <cellStyle name="Note 2 2" xfId="408"/>
    <cellStyle name="Note 2 2 2" xfId="409"/>
    <cellStyle name="Note 2 3" xfId="410"/>
    <cellStyle name="Note 3" xfId="411"/>
    <cellStyle name="Note 3 2" xfId="412"/>
    <cellStyle name="Note 3 2 2" xfId="413"/>
    <cellStyle name="Note 3 3" xfId="414"/>
    <cellStyle name="Note 4" xfId="415"/>
    <cellStyle name="Note 4 2" xfId="416"/>
    <cellStyle name="Note 4 2 2" xfId="417"/>
    <cellStyle name="Note 4 3" xfId="418"/>
    <cellStyle name="Note 5" xfId="419"/>
    <cellStyle name="Note 5 2" xfId="420"/>
    <cellStyle name="Note 6" xfId="421"/>
    <cellStyle name="Note 6 2" xfId="422"/>
    <cellStyle name="Note 6 2 2" xfId="423"/>
    <cellStyle name="Note 6 2 3" xfId="424"/>
    <cellStyle name="Note 6 2 4" xfId="425"/>
    <cellStyle name="Note 6 3" xfId="426"/>
    <cellStyle name="Note 6 4" xfId="427"/>
    <cellStyle name="Note 6 5" xfId="428"/>
    <cellStyle name="Note 7" xfId="429"/>
    <cellStyle name="Note 7 2" xfId="430"/>
    <cellStyle name="Note 7 3" xfId="431"/>
    <cellStyle name="Note 7 4" xfId="432"/>
    <cellStyle name="Note 8" xfId="433"/>
    <cellStyle name="Output" xfId="434"/>
    <cellStyle name="Output 2" xfId="435"/>
    <cellStyle name="Percent" xfId="436"/>
    <cellStyle name="Percent 2" xfId="437"/>
    <cellStyle name="Percent 2 2" xfId="438"/>
    <cellStyle name="Percent 2 2 2" xfId="439"/>
    <cellStyle name="Percent 2 2 2 2" xfId="440"/>
    <cellStyle name="Percent 2 2 2 2 2" xfId="441"/>
    <cellStyle name="Percent 2 2 2 3" xfId="442"/>
    <cellStyle name="Percent 2 2 3" xfId="443"/>
    <cellStyle name="Percent 2 2 3 2" xfId="444"/>
    <cellStyle name="Percent 2 2 3 2 2" xfId="445"/>
    <cellStyle name="Percent 2 2 3 3" xfId="446"/>
    <cellStyle name="Percent 2 2 4" xfId="447"/>
    <cellStyle name="Percent 2 2 4 2" xfId="448"/>
    <cellStyle name="Percent 2 2 4 2 2" xfId="449"/>
    <cellStyle name="Percent 2 2 4 3" xfId="450"/>
    <cellStyle name="Percent 2 2 5" xfId="451"/>
    <cellStyle name="Percent 2 3" xfId="452"/>
    <cellStyle name="Percent 2 3 2" xfId="453"/>
    <cellStyle name="Percent 2 3 2 2" xfId="454"/>
    <cellStyle name="Percent 2 3 2 2 2" xfId="455"/>
    <cellStyle name="Percent 2 3 2 3" xfId="456"/>
    <cellStyle name="Percent 2 3 3" xfId="457"/>
    <cellStyle name="Percent 2 3 3 2" xfId="458"/>
    <cellStyle name="Percent 2 3 3 2 2" xfId="459"/>
    <cellStyle name="Percent 2 3 3 3" xfId="460"/>
    <cellStyle name="Percent 2 3 4" xfId="461"/>
    <cellStyle name="Percent 2 3 4 2" xfId="462"/>
    <cellStyle name="Percent 2 3 4 2 2" xfId="463"/>
    <cellStyle name="Percent 2 3 4 3" xfId="464"/>
    <cellStyle name="Percent 2 3 5" xfId="465"/>
    <cellStyle name="Percent 2 4" xfId="466"/>
    <cellStyle name="Percent 2 4 2" xfId="467"/>
    <cellStyle name="Percent 2 4 2 2" xfId="468"/>
    <cellStyle name="Percent 2 4 3" xfId="469"/>
    <cellStyle name="Percent 2 5" xfId="470"/>
    <cellStyle name="Percent 2 5 2" xfId="471"/>
    <cellStyle name="Percent 2 5 2 2" xfId="472"/>
    <cellStyle name="Percent 2 5 3" xfId="473"/>
    <cellStyle name="Percent 2 6" xfId="474"/>
    <cellStyle name="Percent 2 6 2" xfId="475"/>
    <cellStyle name="Percent 2 6 2 2" xfId="476"/>
    <cellStyle name="Percent 2 6 3" xfId="477"/>
    <cellStyle name="Percent 2 7" xfId="478"/>
    <cellStyle name="Percent 3" xfId="479"/>
    <cellStyle name="Percent 3 2" xfId="480"/>
    <cellStyle name="Percent 3 2 2" xfId="481"/>
    <cellStyle name="Percent 3 2 2 2" xfId="482"/>
    <cellStyle name="Percent 3 2 3" xfId="483"/>
    <cellStyle name="Percent 3 3" xfId="484"/>
    <cellStyle name="Percent 3 3 2" xfId="485"/>
    <cellStyle name="Percent 3 3 2 2" xfId="486"/>
    <cellStyle name="Percent 3 3 3" xfId="487"/>
    <cellStyle name="Percent 3 4" xfId="488"/>
    <cellStyle name="Percent 3 4 2" xfId="489"/>
    <cellStyle name="Percent 3 4 2 2" xfId="490"/>
    <cellStyle name="Percent 3 4 3" xfId="491"/>
    <cellStyle name="Percent 3 5" xfId="492"/>
    <cellStyle name="Percent 3 5 2" xfId="493"/>
    <cellStyle name="Percent 3 6" xfId="494"/>
    <cellStyle name="Percent 4" xfId="495"/>
    <cellStyle name="Percent 5" xfId="496"/>
    <cellStyle name="Percent 5 2" xfId="497"/>
    <cellStyle name="Percent 6" xfId="498"/>
    <cellStyle name="Percent 6 2" xfId="499"/>
    <cellStyle name="Percent 6 3" xfId="500"/>
    <cellStyle name="Percent 6 4" xfId="501"/>
    <cellStyle name="Percent 7" xfId="502"/>
    <cellStyle name="Percent 8" xfId="503"/>
    <cellStyle name="Percent 9" xfId="504"/>
    <cellStyle name="PSChar" xfId="505"/>
    <cellStyle name="PSChar 2" xfId="506"/>
    <cellStyle name="PSChar 2 2" xfId="507"/>
    <cellStyle name="PSChar 3" xfId="508"/>
    <cellStyle name="PSChar 3 2" xfId="509"/>
    <cellStyle name="PSDate" xfId="510"/>
    <cellStyle name="PSDate 2" xfId="511"/>
    <cellStyle name="PSDec" xfId="512"/>
    <cellStyle name="PSDec 2" xfId="513"/>
    <cellStyle name="PSDec 2 2" xfId="514"/>
    <cellStyle name="PSDec 3" xfId="515"/>
    <cellStyle name="PSHeading" xfId="516"/>
    <cellStyle name="PSHeading 2" xfId="517"/>
    <cellStyle name="PSInt" xfId="518"/>
    <cellStyle name="PSInt 2" xfId="519"/>
    <cellStyle name="PSSpacer" xfId="520"/>
    <cellStyle name="PSSpacer 2" xfId="521"/>
    <cellStyle name="Title" xfId="522"/>
    <cellStyle name="Title 2" xfId="523"/>
    <cellStyle name="Total" xfId="524"/>
    <cellStyle name="Total 2" xfId="525"/>
    <cellStyle name="Warning Text" xfId="526"/>
    <cellStyle name="Warning Text 2" xfId="5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B1:R45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" sqref="M9"/>
    </sheetView>
  </sheetViews>
  <sheetFormatPr defaultColWidth="8.8515625" defaultRowHeight="15"/>
  <cols>
    <col min="1" max="2" width="5.57421875" style="2" customWidth="1"/>
    <col min="3" max="3" width="22.421875" style="2" customWidth="1"/>
    <col min="4" max="4" width="7.7109375" style="2" customWidth="1"/>
    <col min="5" max="5" width="10.57421875" style="2" customWidth="1"/>
    <col min="6" max="6" width="7.00390625" style="2" customWidth="1"/>
    <col min="7" max="7" width="12.28125" style="2" customWidth="1"/>
    <col min="8" max="8" width="12.7109375" style="80" customWidth="1"/>
    <col min="9" max="9" width="13.140625" style="2" customWidth="1"/>
    <col min="10" max="10" width="8.8515625" style="2" customWidth="1"/>
    <col min="11" max="11" width="5.57421875" style="2" customWidth="1"/>
    <col min="12" max="12" width="22.421875" style="2" customWidth="1"/>
    <col min="13" max="13" width="8.8515625" style="2" customWidth="1"/>
    <col min="14" max="14" width="10.57421875" style="2" customWidth="1"/>
    <col min="15" max="15" width="8.8515625" style="2" customWidth="1"/>
    <col min="16" max="16" width="12.28125" style="2" customWidth="1"/>
    <col min="17" max="17" width="12.7109375" style="80" customWidth="1"/>
    <col min="18" max="18" width="13.140625" style="2" customWidth="1"/>
    <col min="19" max="16384" width="8.8515625" style="2" customWidth="1"/>
  </cols>
  <sheetData>
    <row r="1" spans="8:17" s="24" customFormat="1" ht="12.75">
      <c r="H1" s="79"/>
      <c r="Q1" s="79"/>
    </row>
    <row r="2" spans="2:17" s="24" customFormat="1" ht="12.75" customHeight="1">
      <c r="B2" s="94" t="s">
        <v>19</v>
      </c>
      <c r="C2" s="94"/>
      <c r="D2" s="94"/>
      <c r="E2" s="94"/>
      <c r="F2" s="94"/>
      <c r="G2" s="94"/>
      <c r="H2" s="94"/>
      <c r="I2" s="94"/>
      <c r="Q2" s="79"/>
    </row>
    <row r="3" spans="2:17" s="24" customFormat="1" ht="12.75" customHeight="1">
      <c r="B3" s="93"/>
      <c r="C3" s="93"/>
      <c r="D3" s="93"/>
      <c r="E3" s="93"/>
      <c r="F3" s="93"/>
      <c r="G3" s="93"/>
      <c r="H3" s="93"/>
      <c r="I3" s="93"/>
      <c r="Q3" s="79"/>
    </row>
    <row r="4" spans="3:9" ht="12.75" customHeight="1" thickBot="1">
      <c r="C4" s="1" t="s">
        <v>0</v>
      </c>
      <c r="D4" s="1"/>
      <c r="E4" s="1"/>
      <c r="F4" s="1"/>
      <c r="G4" s="1"/>
      <c r="H4" s="86"/>
      <c r="I4" s="1"/>
    </row>
    <row r="5" spans="2:9" ht="12.75" customHeight="1">
      <c r="B5" s="98" t="s">
        <v>33</v>
      </c>
      <c r="C5" s="42"/>
      <c r="D5" s="59"/>
      <c r="E5" s="43" t="s">
        <v>2</v>
      </c>
      <c r="F5" s="91" t="s">
        <v>25</v>
      </c>
      <c r="G5" s="44"/>
      <c r="H5" s="43"/>
      <c r="I5" s="60"/>
    </row>
    <row r="6" spans="2:9" ht="12.75" customHeight="1">
      <c r="B6" s="99"/>
      <c r="C6" s="4"/>
      <c r="D6" s="4"/>
      <c r="E6" s="4"/>
      <c r="F6" s="4"/>
      <c r="G6" s="4"/>
      <c r="H6" s="83"/>
      <c r="I6" s="45"/>
    </row>
    <row r="7" spans="2:9" ht="12.75" customHeight="1">
      <c r="B7" s="99"/>
      <c r="C7" s="3" t="s">
        <v>3</v>
      </c>
      <c r="D7" s="6"/>
      <c r="E7" s="4"/>
      <c r="F7" s="4"/>
      <c r="G7" s="7"/>
      <c r="H7" s="83"/>
      <c r="I7" s="45"/>
    </row>
    <row r="8" spans="2:9" ht="12.75" customHeight="1">
      <c r="B8" s="99"/>
      <c r="C8" s="4" t="s">
        <v>41</v>
      </c>
      <c r="D8" s="8">
        <f>1996880259/134103/12</f>
        <v>1240.887140854418</v>
      </c>
      <c r="E8" s="4"/>
      <c r="F8" s="4"/>
      <c r="G8" s="7"/>
      <c r="H8" s="83"/>
      <c r="I8" s="45"/>
    </row>
    <row r="9" spans="2:9" ht="12.75" customHeight="1">
      <c r="B9" s="99"/>
      <c r="C9" s="4" t="s">
        <v>39</v>
      </c>
      <c r="D9" s="8">
        <f>D8*0.16</f>
        <v>198.5419425367069</v>
      </c>
      <c r="E9" s="4"/>
      <c r="F9" s="4"/>
      <c r="G9" s="4"/>
      <c r="H9" s="83"/>
      <c r="I9" s="45"/>
    </row>
    <row r="10" spans="2:9" ht="12.75" customHeight="1">
      <c r="B10" s="99"/>
      <c r="C10" s="4" t="s">
        <v>40</v>
      </c>
      <c r="D10" s="8">
        <f>D8-D9</f>
        <v>1042.345198317711</v>
      </c>
      <c r="E10" s="4"/>
      <c r="F10" s="4"/>
      <c r="G10" s="4"/>
      <c r="H10" s="83"/>
      <c r="I10" s="45"/>
    </row>
    <row r="11" spans="2:9" ht="12.75" customHeight="1" thickBot="1">
      <c r="B11" s="100"/>
      <c r="C11" s="23"/>
      <c r="D11" s="23"/>
      <c r="E11" s="46"/>
      <c r="F11" s="23"/>
      <c r="G11" s="23"/>
      <c r="H11" s="87"/>
      <c r="I11" s="47"/>
    </row>
    <row r="12" spans="2:18" ht="12.75" customHeight="1" thickBot="1">
      <c r="B12" s="95"/>
      <c r="C12" s="96"/>
      <c r="D12" s="96"/>
      <c r="E12" s="96"/>
      <c r="F12" s="96"/>
      <c r="G12" s="96"/>
      <c r="H12" s="96"/>
      <c r="I12" s="97"/>
      <c r="K12" s="95"/>
      <c r="L12" s="96"/>
      <c r="M12" s="96"/>
      <c r="N12" s="96"/>
      <c r="O12" s="96"/>
      <c r="P12" s="96"/>
      <c r="Q12" s="96"/>
      <c r="R12" s="97"/>
    </row>
    <row r="13" spans="2:18" ht="12.75" customHeight="1">
      <c r="B13" s="101" t="s">
        <v>30</v>
      </c>
      <c r="C13" s="30"/>
      <c r="D13" s="30"/>
      <c r="E13" s="30"/>
      <c r="F13" s="30"/>
      <c r="G13" s="30"/>
      <c r="H13" s="81"/>
      <c r="I13" s="49"/>
      <c r="K13" s="101" t="s">
        <v>31</v>
      </c>
      <c r="L13" s="30"/>
      <c r="M13" s="30"/>
      <c r="N13" s="30"/>
      <c r="O13" s="30"/>
      <c r="P13" s="30"/>
      <c r="Q13" s="81"/>
      <c r="R13" s="49"/>
    </row>
    <row r="14" spans="2:18" ht="12.75" customHeight="1">
      <c r="B14" s="102"/>
      <c r="C14" s="31" t="s">
        <v>26</v>
      </c>
      <c r="D14" s="4"/>
      <c r="E14" s="4">
        <v>1</v>
      </c>
      <c r="F14" s="11" t="s">
        <v>6</v>
      </c>
      <c r="G14" s="12">
        <v>17.5</v>
      </c>
      <c r="H14" s="82"/>
      <c r="I14" s="54">
        <f>G14</f>
        <v>17.5</v>
      </c>
      <c r="K14" s="102"/>
      <c r="L14" s="31" t="s">
        <v>26</v>
      </c>
      <c r="M14" s="4"/>
      <c r="N14" s="4">
        <v>1</v>
      </c>
      <c r="O14" s="11" t="s">
        <v>6</v>
      </c>
      <c r="P14" s="12">
        <v>21.25</v>
      </c>
      <c r="Q14" s="82"/>
      <c r="R14" s="54">
        <f>P14</f>
        <v>21.25</v>
      </c>
    </row>
    <row r="15" spans="2:18" ht="12.75" customHeight="1">
      <c r="B15" s="102"/>
      <c r="C15" s="4" t="s">
        <v>38</v>
      </c>
      <c r="D15" s="4"/>
      <c r="E15" s="14">
        <f>D8</f>
        <v>1240.887140854418</v>
      </c>
      <c r="F15" s="11" t="s">
        <v>6</v>
      </c>
      <c r="G15" s="17">
        <v>0.10799</v>
      </c>
      <c r="H15" s="83"/>
      <c r="I15" s="54">
        <f>E15*G15</f>
        <v>134.0034023408686</v>
      </c>
      <c r="K15" s="102"/>
      <c r="L15" s="4" t="s">
        <v>23</v>
      </c>
      <c r="M15" s="4"/>
      <c r="N15" s="14">
        <f>$D$9</f>
        <v>198.5419425367069</v>
      </c>
      <c r="O15" s="11" t="s">
        <v>6</v>
      </c>
      <c r="P15" s="17">
        <v>0.08595</v>
      </c>
      <c r="Q15" s="83"/>
      <c r="R15" s="54">
        <f>N15*P15</f>
        <v>17.064679961029956</v>
      </c>
    </row>
    <row r="16" spans="2:18" ht="12.75" customHeight="1">
      <c r="B16" s="102"/>
      <c r="C16" s="4"/>
      <c r="D16" s="4"/>
      <c r="E16" s="92"/>
      <c r="F16" s="11"/>
      <c r="G16" s="17"/>
      <c r="H16" s="83"/>
      <c r="I16" s="77"/>
      <c r="K16" s="102"/>
      <c r="L16" s="4" t="s">
        <v>37</v>
      </c>
      <c r="M16" s="4"/>
      <c r="N16" s="14">
        <f>$D$10</f>
        <v>1042.345198317711</v>
      </c>
      <c r="O16" s="11" t="s">
        <v>6</v>
      </c>
      <c r="P16" s="17">
        <v>0.05029</v>
      </c>
      <c r="Q16" s="83"/>
      <c r="R16" s="77">
        <f>N16*P16</f>
        <v>52.41954002339769</v>
      </c>
    </row>
    <row r="17" spans="2:18" ht="12.75" customHeight="1">
      <c r="B17" s="102"/>
      <c r="C17" s="4"/>
      <c r="D17" s="5"/>
      <c r="E17" s="15"/>
      <c r="F17" s="16"/>
      <c r="G17" s="15"/>
      <c r="H17" s="84"/>
      <c r="I17" s="76">
        <f>SUM(I14:I16)</f>
        <v>151.5034023408686</v>
      </c>
      <c r="K17" s="102"/>
      <c r="L17" s="4"/>
      <c r="M17" s="5"/>
      <c r="N17" s="15"/>
      <c r="O17" s="16"/>
      <c r="P17" s="15"/>
      <c r="Q17" s="84"/>
      <c r="R17" s="76">
        <f>SUM(R14:R16)</f>
        <v>90.73421998442764</v>
      </c>
    </row>
    <row r="18" spans="2:18" ht="12.75" customHeight="1">
      <c r="B18" s="102"/>
      <c r="C18" s="4"/>
      <c r="D18" s="5"/>
      <c r="E18" s="15"/>
      <c r="F18" s="16"/>
      <c r="G18" s="15"/>
      <c r="H18" s="84"/>
      <c r="I18" s="76"/>
      <c r="K18" s="102"/>
      <c r="L18" s="4"/>
      <c r="M18" s="5"/>
      <c r="N18" s="15"/>
      <c r="O18" s="16"/>
      <c r="P18" s="15"/>
      <c r="Q18" s="84"/>
      <c r="R18" s="76"/>
    </row>
    <row r="19" spans="2:18" ht="12.75" customHeight="1">
      <c r="B19" s="102"/>
      <c r="C19" s="4"/>
      <c r="D19" s="5"/>
      <c r="E19" s="15"/>
      <c r="F19" s="16"/>
      <c r="G19" s="15"/>
      <c r="H19" s="84"/>
      <c r="I19" s="76"/>
      <c r="K19" s="102"/>
      <c r="L19" s="4"/>
      <c r="M19" s="5"/>
      <c r="N19" s="15"/>
      <c r="O19" s="16"/>
      <c r="P19" s="15"/>
      <c r="Q19" s="84"/>
      <c r="R19" s="76"/>
    </row>
    <row r="20" spans="2:18" ht="12.75" customHeight="1">
      <c r="B20" s="102"/>
      <c r="C20" s="4"/>
      <c r="D20" s="5"/>
      <c r="E20" s="15"/>
      <c r="F20" s="16"/>
      <c r="G20" s="15"/>
      <c r="H20" s="84"/>
      <c r="I20" s="53"/>
      <c r="K20" s="102"/>
      <c r="L20" s="4"/>
      <c r="M20" s="5"/>
      <c r="N20" s="15"/>
      <c r="O20" s="16"/>
      <c r="P20" s="15"/>
      <c r="Q20" s="84"/>
      <c r="R20" s="53"/>
    </row>
    <row r="21" spans="2:18" ht="12.75" customHeight="1">
      <c r="B21" s="102"/>
      <c r="C21" s="4" t="s">
        <v>10</v>
      </c>
      <c r="D21" s="4"/>
      <c r="E21" s="14">
        <f>$D$8</f>
        <v>1240.887140854418</v>
      </c>
      <c r="F21" s="11" t="s">
        <v>6</v>
      </c>
      <c r="G21" s="29">
        <v>0.00385</v>
      </c>
      <c r="H21" s="83"/>
      <c r="I21" s="54">
        <f>E21*G21</f>
        <v>4.777415492289509</v>
      </c>
      <c r="K21" s="102"/>
      <c r="L21" s="4" t="s">
        <v>10</v>
      </c>
      <c r="M21" s="4"/>
      <c r="N21" s="14">
        <f>$D$8</f>
        <v>1240.887140854418</v>
      </c>
      <c r="O21" s="11" t="s">
        <v>6</v>
      </c>
      <c r="P21" s="29">
        <v>-0.011584</v>
      </c>
      <c r="Q21" s="83"/>
      <c r="R21" s="54">
        <f>N21*P21</f>
        <v>-14.37443663965758</v>
      </c>
    </row>
    <row r="22" spans="2:18" ht="12.75" customHeight="1">
      <c r="B22" s="102"/>
      <c r="C22" s="4" t="s">
        <v>11</v>
      </c>
      <c r="D22" s="4"/>
      <c r="E22" s="14">
        <f>$D$8</f>
        <v>1240.887140854418</v>
      </c>
      <c r="F22" s="11" t="s">
        <v>6</v>
      </c>
      <c r="G22" s="29">
        <v>4E-05</v>
      </c>
      <c r="H22" s="83" t="s">
        <v>0</v>
      </c>
      <c r="I22" s="55">
        <f>E22*G22</f>
        <v>0.049635485634176725</v>
      </c>
      <c r="K22" s="102"/>
      <c r="L22" s="4"/>
      <c r="M22" s="4"/>
      <c r="N22" s="14"/>
      <c r="O22" s="11"/>
      <c r="P22" s="29"/>
      <c r="Q22" s="83"/>
      <c r="R22" s="55"/>
    </row>
    <row r="23" spans="2:18" ht="12.75" customHeight="1">
      <c r="B23" s="102"/>
      <c r="C23" s="4" t="s">
        <v>27</v>
      </c>
      <c r="D23" s="4"/>
      <c r="E23" s="14">
        <v>1</v>
      </c>
      <c r="F23" s="11" t="s">
        <v>6</v>
      </c>
      <c r="G23" s="62">
        <v>0.3</v>
      </c>
      <c r="H23" s="83"/>
      <c r="I23" s="56">
        <f>G23*E23</f>
        <v>0.3</v>
      </c>
      <c r="K23" s="102"/>
      <c r="L23" s="4"/>
      <c r="M23" s="4"/>
      <c r="N23" s="14"/>
      <c r="O23" s="11"/>
      <c r="P23" s="62"/>
      <c r="Q23" s="83"/>
      <c r="R23" s="56"/>
    </row>
    <row r="24" spans="2:18" ht="12.75" customHeight="1">
      <c r="B24" s="102"/>
      <c r="C24" s="4" t="s">
        <v>20</v>
      </c>
      <c r="D24" s="4"/>
      <c r="E24" s="14">
        <f>$D$8</f>
        <v>1240.887140854418</v>
      </c>
      <c r="F24" s="11" t="s">
        <v>6</v>
      </c>
      <c r="G24" s="61">
        <v>0.000131</v>
      </c>
      <c r="H24" s="83"/>
      <c r="I24" s="56">
        <f>E24*G24</f>
        <v>0.16255621545192878</v>
      </c>
      <c r="K24" s="102"/>
      <c r="L24" s="4"/>
      <c r="M24" s="4"/>
      <c r="N24" s="14"/>
      <c r="O24" s="11"/>
      <c r="P24" s="61"/>
      <c r="Q24" s="83"/>
      <c r="R24" s="56"/>
    </row>
    <row r="25" spans="2:18" ht="12.75" customHeight="1">
      <c r="B25" s="102"/>
      <c r="C25" s="4" t="s">
        <v>12</v>
      </c>
      <c r="D25" s="4"/>
      <c r="E25" s="14">
        <f>$D$8</f>
        <v>1240.887140854418</v>
      </c>
      <c r="F25" s="11" t="s">
        <v>6</v>
      </c>
      <c r="G25" s="61">
        <v>0.001578</v>
      </c>
      <c r="H25" s="83"/>
      <c r="I25" s="56">
        <f>E25*G25</f>
        <v>1.9581199082682716</v>
      </c>
      <c r="K25" s="102"/>
      <c r="L25" s="4"/>
      <c r="M25" s="4"/>
      <c r="N25" s="14"/>
      <c r="O25" s="11"/>
      <c r="P25" s="61"/>
      <c r="Q25" s="83"/>
      <c r="R25" s="56"/>
    </row>
    <row r="26" spans="2:18" ht="12.75" customHeight="1">
      <c r="B26" s="102"/>
      <c r="C26" s="4" t="s">
        <v>17</v>
      </c>
      <c r="D26" s="4"/>
      <c r="E26" s="14">
        <f>$D$8</f>
        <v>1240.887140854418</v>
      </c>
      <c r="F26" s="11" t="s">
        <v>6</v>
      </c>
      <c r="G26" s="61">
        <v>0.00367</v>
      </c>
      <c r="H26" s="83"/>
      <c r="I26" s="56">
        <f>E26*G26</f>
        <v>4.554055806935715</v>
      </c>
      <c r="K26" s="102"/>
      <c r="L26" s="4"/>
      <c r="M26" s="4"/>
      <c r="N26" s="14"/>
      <c r="O26" s="11"/>
      <c r="P26" s="61"/>
      <c r="Q26" s="83"/>
      <c r="R26" s="56"/>
    </row>
    <row r="27" spans="2:18" ht="12.75" customHeight="1">
      <c r="B27" s="102"/>
      <c r="C27" s="4" t="s">
        <v>24</v>
      </c>
      <c r="D27" s="4"/>
      <c r="E27" s="14">
        <f>$D$8</f>
        <v>1240.887140854418</v>
      </c>
      <c r="F27" s="11" t="s">
        <v>6</v>
      </c>
      <c r="G27" s="61">
        <v>-0.0001</v>
      </c>
      <c r="H27" s="83"/>
      <c r="I27" s="57">
        <f>E27*G27</f>
        <v>-0.12408871408544181</v>
      </c>
      <c r="K27" s="102"/>
      <c r="L27" s="4"/>
      <c r="M27" s="4"/>
      <c r="N27" s="14"/>
      <c r="O27" s="11"/>
      <c r="P27" s="61"/>
      <c r="Q27" s="83"/>
      <c r="R27" s="57"/>
    </row>
    <row r="28" spans="2:18" ht="12.75" customHeight="1">
      <c r="B28" s="102"/>
      <c r="C28" s="4"/>
      <c r="D28" s="4"/>
      <c r="E28" s="14"/>
      <c r="F28" s="11"/>
      <c r="G28" s="18"/>
      <c r="H28" s="84"/>
      <c r="I28" s="63">
        <f>(SUM(I21:I27))</f>
        <v>11.677694194494158</v>
      </c>
      <c r="K28" s="102"/>
      <c r="L28" s="4"/>
      <c r="M28" s="4"/>
      <c r="N28" s="14"/>
      <c r="O28" s="11"/>
      <c r="P28" s="18"/>
      <c r="Q28" s="84"/>
      <c r="R28" s="63">
        <f>(SUM(R21:R27))</f>
        <v>-14.37443663965758</v>
      </c>
    </row>
    <row r="29" spans="2:18" ht="12.75" customHeight="1">
      <c r="B29" s="102"/>
      <c r="C29" s="4"/>
      <c r="D29" s="4"/>
      <c r="E29" s="14"/>
      <c r="F29" s="11"/>
      <c r="G29" s="18"/>
      <c r="H29" s="83"/>
      <c r="I29" s="56"/>
      <c r="K29" s="102"/>
      <c r="L29" s="4"/>
      <c r="M29" s="4"/>
      <c r="N29" s="14"/>
      <c r="O29" s="11"/>
      <c r="P29" s="18"/>
      <c r="Q29" s="83"/>
      <c r="R29" s="56"/>
    </row>
    <row r="30" spans="2:18" ht="12.75" customHeight="1">
      <c r="B30" s="102"/>
      <c r="C30" s="4"/>
      <c r="D30" s="5"/>
      <c r="E30" s="4"/>
      <c r="F30" s="11"/>
      <c r="G30" s="19"/>
      <c r="H30" s="84" t="s">
        <v>34</v>
      </c>
      <c r="I30" s="64">
        <f>ROUND(I17+I28,2)</f>
        <v>163.18</v>
      </c>
      <c r="K30" s="102"/>
      <c r="L30" s="4"/>
      <c r="M30" s="5"/>
      <c r="N30" s="4"/>
      <c r="O30" s="11"/>
      <c r="P30" s="19"/>
      <c r="Q30" s="84" t="s">
        <v>34</v>
      </c>
      <c r="R30" s="64">
        <f>ROUND(R17+R28,2)</f>
        <v>76.36</v>
      </c>
    </row>
    <row r="31" spans="2:18" ht="12.75" customHeight="1">
      <c r="B31" s="102"/>
      <c r="C31" s="4"/>
      <c r="D31" s="5"/>
      <c r="E31" s="4"/>
      <c r="F31" s="11"/>
      <c r="G31" s="19"/>
      <c r="H31" s="84"/>
      <c r="I31" s="64"/>
      <c r="K31" s="102"/>
      <c r="L31" s="4"/>
      <c r="M31" s="5"/>
      <c r="N31" s="4"/>
      <c r="O31" s="11"/>
      <c r="P31" s="19"/>
      <c r="Q31" s="84"/>
      <c r="R31" s="64"/>
    </row>
    <row r="32" spans="2:18" ht="12.75" customHeight="1">
      <c r="B32" s="102"/>
      <c r="C32" s="4" t="s">
        <v>18</v>
      </c>
      <c r="D32" s="3"/>
      <c r="E32" s="20">
        <f>$I$30</f>
        <v>163.18</v>
      </c>
      <c r="F32" s="11" t="s">
        <v>6</v>
      </c>
      <c r="G32" s="21">
        <v>0.053548</v>
      </c>
      <c r="H32" s="83"/>
      <c r="I32" s="56">
        <f>E32*G32</f>
        <v>8.73796264</v>
      </c>
      <c r="K32" s="102"/>
      <c r="L32" s="4"/>
      <c r="M32" s="3"/>
      <c r="N32" s="20"/>
      <c r="O32" s="11"/>
      <c r="P32" s="21"/>
      <c r="Q32" s="83"/>
      <c r="R32" s="56"/>
    </row>
    <row r="33" spans="2:18" ht="12.75" customHeight="1">
      <c r="B33" s="102"/>
      <c r="C33" s="4" t="s">
        <v>13</v>
      </c>
      <c r="D33" s="4"/>
      <c r="E33" s="22">
        <f>$I$30</f>
        <v>163.18</v>
      </c>
      <c r="F33" s="11" t="s">
        <v>6</v>
      </c>
      <c r="G33" s="21">
        <v>0.065264</v>
      </c>
      <c r="H33" s="83"/>
      <c r="I33" s="58">
        <f>ROUND(+E33*G33,3)</f>
        <v>10.65</v>
      </c>
      <c r="K33" s="102"/>
      <c r="L33" s="4" t="s">
        <v>13</v>
      </c>
      <c r="M33" s="4"/>
      <c r="N33" s="22">
        <f>$R$30</f>
        <v>76.36</v>
      </c>
      <c r="O33" s="11" t="s">
        <v>6</v>
      </c>
      <c r="P33" s="21">
        <v>0.1243</v>
      </c>
      <c r="Q33" s="83"/>
      <c r="R33" s="58">
        <f>ROUND(+N33*P33,3)</f>
        <v>9.492</v>
      </c>
    </row>
    <row r="34" spans="2:18" ht="12.75" customHeight="1">
      <c r="B34" s="102"/>
      <c r="C34" s="4"/>
      <c r="D34" s="4"/>
      <c r="E34" s="4"/>
      <c r="F34" s="4"/>
      <c r="G34" s="4"/>
      <c r="H34" s="84"/>
      <c r="I34" s="63">
        <f>ROUND(SUM(I30:I33),2)</f>
        <v>182.57</v>
      </c>
      <c r="K34" s="102"/>
      <c r="L34" s="4"/>
      <c r="M34" s="4"/>
      <c r="N34" s="4"/>
      <c r="O34" s="4"/>
      <c r="P34" s="4"/>
      <c r="Q34" s="84"/>
      <c r="R34" s="63">
        <f>ROUND(SUM(R30:R33),2)</f>
        <v>85.85</v>
      </c>
    </row>
    <row r="35" spans="2:18" ht="12.75" customHeight="1">
      <c r="B35" s="102"/>
      <c r="C35" s="4"/>
      <c r="D35" s="4"/>
      <c r="E35" s="4"/>
      <c r="F35" s="4"/>
      <c r="G35" s="4"/>
      <c r="H35" s="84"/>
      <c r="I35" s="63"/>
      <c r="K35" s="102"/>
      <c r="L35" s="4"/>
      <c r="M35" s="4"/>
      <c r="N35" s="4"/>
      <c r="O35" s="4"/>
      <c r="P35" s="4"/>
      <c r="Q35" s="84"/>
      <c r="R35" s="63"/>
    </row>
    <row r="36" spans="2:18" ht="12.75" customHeight="1">
      <c r="B36" s="102"/>
      <c r="C36" s="4" t="s">
        <v>32</v>
      </c>
      <c r="D36" s="3"/>
      <c r="E36" s="78">
        <v>0.03</v>
      </c>
      <c r="F36" s="11" t="s">
        <v>6</v>
      </c>
      <c r="G36" s="88">
        <f>I34</f>
        <v>182.57</v>
      </c>
      <c r="H36" s="83"/>
      <c r="I36" s="56">
        <f>E36*G36</f>
        <v>5.477099999999999</v>
      </c>
      <c r="K36" s="102"/>
      <c r="L36" s="4" t="s">
        <v>32</v>
      </c>
      <c r="M36" s="3"/>
      <c r="N36" s="78">
        <v>0.03</v>
      </c>
      <c r="O36" s="11" t="s">
        <v>6</v>
      </c>
      <c r="P36" s="88">
        <f>R34</f>
        <v>85.85</v>
      </c>
      <c r="Q36" s="83"/>
      <c r="R36" s="56">
        <f>N36*P36</f>
        <v>2.5755</v>
      </c>
    </row>
    <row r="37" spans="2:18" ht="12.75" customHeight="1">
      <c r="B37" s="102"/>
      <c r="C37" s="4"/>
      <c r="D37" s="3"/>
      <c r="E37" s="78"/>
      <c r="F37" s="11"/>
      <c r="G37" s="4"/>
      <c r="H37" s="83"/>
      <c r="I37" s="56"/>
      <c r="K37" s="102"/>
      <c r="L37" s="4"/>
      <c r="M37" s="3"/>
      <c r="N37" s="78"/>
      <c r="O37" s="11"/>
      <c r="P37" s="4"/>
      <c r="Q37" s="83"/>
      <c r="R37" s="56"/>
    </row>
    <row r="38" spans="2:18" ht="12.75" customHeight="1">
      <c r="B38" s="102"/>
      <c r="C38" s="4"/>
      <c r="D38" s="4"/>
      <c r="E38" s="4"/>
      <c r="F38" s="4"/>
      <c r="G38" s="4"/>
      <c r="H38" s="84" t="s">
        <v>14</v>
      </c>
      <c r="I38" s="9">
        <f>SUM(I34:I36)</f>
        <v>188.0471</v>
      </c>
      <c r="K38" s="102"/>
      <c r="L38" s="4"/>
      <c r="M38" s="4"/>
      <c r="N38" s="4"/>
      <c r="O38" s="4"/>
      <c r="P38" s="4"/>
      <c r="Q38" s="84" t="s">
        <v>14</v>
      </c>
      <c r="R38" s="9">
        <f>SUM(R34:R36)</f>
        <v>88.4255</v>
      </c>
    </row>
    <row r="39" spans="2:18" ht="12.75" customHeight="1" thickBot="1">
      <c r="B39" s="103"/>
      <c r="C39" s="23"/>
      <c r="D39" s="23"/>
      <c r="E39" s="23"/>
      <c r="F39" s="23"/>
      <c r="G39" s="23"/>
      <c r="H39" s="85"/>
      <c r="I39" s="69"/>
      <c r="K39" s="103"/>
      <c r="L39" s="23"/>
      <c r="M39" s="23"/>
      <c r="N39" s="23"/>
      <c r="O39" s="23"/>
      <c r="P39" s="23"/>
      <c r="Q39" s="85"/>
      <c r="R39" s="69"/>
    </row>
    <row r="40" spans="3:9" ht="12.75">
      <c r="C40" s="1"/>
      <c r="D40" s="1"/>
      <c r="E40" s="1"/>
      <c r="F40" s="1"/>
      <c r="G40" s="1"/>
      <c r="H40" s="86"/>
      <c r="I40" s="1"/>
    </row>
    <row r="41" spans="8:9" ht="12.75">
      <c r="H41" s="86"/>
      <c r="I41" s="1"/>
    </row>
    <row r="42" spans="8:9" ht="12.75">
      <c r="H42" s="86"/>
      <c r="I42" s="1"/>
    </row>
    <row r="43" spans="8:9" ht="12.75">
      <c r="H43" s="86"/>
      <c r="I43" s="1"/>
    </row>
    <row r="44" spans="8:9" ht="12.75">
      <c r="H44" s="86"/>
      <c r="I44" s="1"/>
    </row>
    <row r="45" spans="8:9" ht="12.75">
      <c r="H45" s="86"/>
      <c r="I45" s="1"/>
    </row>
  </sheetData>
  <sheetProtection/>
  <mergeCells count="7">
    <mergeCell ref="B3:I3"/>
    <mergeCell ref="B2:I2"/>
    <mergeCell ref="B12:I12"/>
    <mergeCell ref="B5:B11"/>
    <mergeCell ref="K13:K39"/>
    <mergeCell ref="B13:B39"/>
    <mergeCell ref="K12:R12"/>
  </mergeCells>
  <printOptions/>
  <pageMargins left="0.7" right="0.7" top="0.75" bottom="0.75" header="0.3" footer="0.3"/>
  <pageSetup horizontalDpi="600" verticalDpi="600" orientation="portrait" r:id="rId3"/>
  <ignoredErrors>
    <ignoredError sqref="I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99"/>
  </sheetPr>
  <dimension ref="B1:R4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3" sqref="M23"/>
    </sheetView>
  </sheetViews>
  <sheetFormatPr defaultColWidth="8.8515625" defaultRowHeight="15"/>
  <cols>
    <col min="1" max="2" width="5.57421875" style="2" customWidth="1"/>
    <col min="3" max="3" width="22.421875" style="2" customWidth="1"/>
    <col min="4" max="4" width="7.7109375" style="2" customWidth="1"/>
    <col min="5" max="5" width="10.7109375" style="2" customWidth="1"/>
    <col min="6" max="6" width="7.00390625" style="2" customWidth="1"/>
    <col min="7" max="7" width="12.28125" style="2" customWidth="1"/>
    <col min="8" max="8" width="12.7109375" style="80" customWidth="1"/>
    <col min="9" max="9" width="13.140625" style="2" customWidth="1"/>
    <col min="10" max="10" width="8.8515625" style="2" customWidth="1"/>
    <col min="11" max="11" width="5.57421875" style="2" customWidth="1"/>
    <col min="12" max="12" width="22.421875" style="2" customWidth="1"/>
    <col min="13" max="13" width="8.8515625" style="2" customWidth="1"/>
    <col min="14" max="14" width="10.57421875" style="2" customWidth="1"/>
    <col min="15" max="15" width="8.8515625" style="2" customWidth="1"/>
    <col min="16" max="16" width="12.28125" style="2" customWidth="1"/>
    <col min="17" max="17" width="12.7109375" style="80" customWidth="1"/>
    <col min="18" max="18" width="13.140625" style="2" customWidth="1"/>
    <col min="19" max="19" width="8.8515625" style="2" customWidth="1"/>
    <col min="20" max="20" width="13.8515625" style="2" customWidth="1"/>
    <col min="21" max="21" width="18.140625" style="2" customWidth="1"/>
    <col min="22" max="16384" width="8.8515625" style="2" customWidth="1"/>
  </cols>
  <sheetData>
    <row r="1" spans="8:17" s="24" customFormat="1" ht="12.75">
      <c r="H1" s="79"/>
      <c r="Q1" s="79"/>
    </row>
    <row r="2" spans="2:17" s="24" customFormat="1" ht="12.75" customHeight="1">
      <c r="B2" s="94" t="s">
        <v>42</v>
      </c>
      <c r="C2" s="94"/>
      <c r="D2" s="94"/>
      <c r="E2" s="94"/>
      <c r="F2" s="94"/>
      <c r="G2" s="94"/>
      <c r="H2" s="94"/>
      <c r="I2" s="94"/>
      <c r="Q2" s="79"/>
    </row>
    <row r="3" spans="2:17" s="24" customFormat="1" ht="12.75" customHeight="1">
      <c r="B3" s="93"/>
      <c r="C3" s="93"/>
      <c r="D3" s="93"/>
      <c r="E3" s="93"/>
      <c r="F3" s="93"/>
      <c r="G3" s="93"/>
      <c r="H3" s="93"/>
      <c r="I3" s="93"/>
      <c r="Q3" s="79"/>
    </row>
    <row r="4" spans="3:9" ht="12.75" customHeight="1" thickBot="1">
      <c r="C4" s="1" t="s">
        <v>0</v>
      </c>
      <c r="D4" s="1"/>
      <c r="E4" s="1"/>
      <c r="F4" s="1"/>
      <c r="G4" s="1"/>
      <c r="H4" s="86"/>
      <c r="I4" s="1"/>
    </row>
    <row r="5" spans="2:9" ht="12.75" customHeight="1">
      <c r="B5" s="98" t="s">
        <v>33</v>
      </c>
      <c r="C5" s="42"/>
      <c r="D5" s="59"/>
      <c r="E5" s="43" t="s">
        <v>2</v>
      </c>
      <c r="F5" s="91" t="s">
        <v>25</v>
      </c>
      <c r="G5" s="44"/>
      <c r="H5" s="43"/>
      <c r="I5" s="60"/>
    </row>
    <row r="6" spans="2:9" ht="12.75" customHeight="1">
      <c r="B6" s="99"/>
      <c r="C6" s="4"/>
      <c r="D6" s="4"/>
      <c r="E6" s="4"/>
      <c r="F6" s="4"/>
      <c r="G6" s="4"/>
      <c r="H6" s="83"/>
      <c r="I6" s="45"/>
    </row>
    <row r="7" spans="2:9" ht="12.75" customHeight="1">
      <c r="B7" s="99"/>
      <c r="C7" s="3" t="s">
        <v>3</v>
      </c>
      <c r="D7" s="6"/>
      <c r="E7" s="4"/>
      <c r="F7" s="4"/>
      <c r="G7" s="7"/>
      <c r="H7" s="83"/>
      <c r="I7" s="45"/>
    </row>
    <row r="8" spans="2:9" ht="12.75" customHeight="1">
      <c r="B8" s="99"/>
      <c r="C8" s="4" t="s">
        <v>41</v>
      </c>
      <c r="D8" s="8">
        <f>1996880259/134103/12</f>
        <v>1240.887140854418</v>
      </c>
      <c r="E8" s="4"/>
      <c r="F8" s="4"/>
      <c r="G8" s="7"/>
      <c r="H8" s="83"/>
      <c r="I8" s="45"/>
    </row>
    <row r="9" spans="2:9" ht="12.75" customHeight="1">
      <c r="B9" s="99"/>
      <c r="C9" s="4" t="s">
        <v>39</v>
      </c>
      <c r="D9" s="8">
        <f>D8*0.16</f>
        <v>198.5419425367069</v>
      </c>
      <c r="E9" s="4"/>
      <c r="F9" s="4"/>
      <c r="G9" s="4"/>
      <c r="H9" s="83"/>
      <c r="I9" s="45"/>
    </row>
    <row r="10" spans="2:9" ht="12.75" customHeight="1">
      <c r="B10" s="99"/>
      <c r="C10" s="4" t="s">
        <v>40</v>
      </c>
      <c r="D10" s="8">
        <f>D8-D9</f>
        <v>1042.345198317711</v>
      </c>
      <c r="E10" s="4"/>
      <c r="F10" s="4"/>
      <c r="G10" s="4"/>
      <c r="H10" s="83"/>
      <c r="I10" s="45"/>
    </row>
    <row r="11" spans="2:9" ht="12.75" customHeight="1" thickBot="1">
      <c r="B11" s="100"/>
      <c r="C11" s="23"/>
      <c r="D11" s="23"/>
      <c r="E11" s="46"/>
      <c r="F11" s="23"/>
      <c r="G11" s="23"/>
      <c r="H11" s="87"/>
      <c r="I11" s="47"/>
    </row>
    <row r="12" spans="2:18" ht="12.75" customHeight="1" thickBot="1">
      <c r="B12" s="95"/>
      <c r="C12" s="96"/>
      <c r="D12" s="96"/>
      <c r="E12" s="96"/>
      <c r="F12" s="96"/>
      <c r="G12" s="96"/>
      <c r="H12" s="96"/>
      <c r="I12" s="97"/>
      <c r="K12" s="95"/>
      <c r="L12" s="96"/>
      <c r="M12" s="96"/>
      <c r="N12" s="96"/>
      <c r="O12" s="96"/>
      <c r="P12" s="96"/>
      <c r="Q12" s="96"/>
      <c r="R12" s="97"/>
    </row>
    <row r="13" spans="2:18" ht="12.75" customHeight="1">
      <c r="B13" s="101" t="s">
        <v>30</v>
      </c>
      <c r="C13" s="30"/>
      <c r="D13" s="30"/>
      <c r="E13" s="30"/>
      <c r="F13" s="30"/>
      <c r="G13" s="30"/>
      <c r="H13" s="81"/>
      <c r="I13" s="49"/>
      <c r="K13" s="101" t="s">
        <v>31</v>
      </c>
      <c r="L13" s="30"/>
      <c r="M13" s="30"/>
      <c r="N13" s="30"/>
      <c r="O13" s="30"/>
      <c r="P13" s="30"/>
      <c r="Q13" s="81"/>
      <c r="R13" s="49"/>
    </row>
    <row r="14" spans="2:18" ht="12.75" customHeight="1">
      <c r="B14" s="102"/>
      <c r="C14" s="31" t="s">
        <v>26</v>
      </c>
      <c r="D14" s="4"/>
      <c r="E14" s="4">
        <v>1</v>
      </c>
      <c r="F14" s="11" t="s">
        <v>6</v>
      </c>
      <c r="G14" s="12">
        <v>21</v>
      </c>
      <c r="H14" s="82"/>
      <c r="I14" s="54">
        <f>G14</f>
        <v>21</v>
      </c>
      <c r="K14" s="102"/>
      <c r="L14" s="31" t="s">
        <v>26</v>
      </c>
      <c r="M14" s="4"/>
      <c r="N14" s="4">
        <v>1</v>
      </c>
      <c r="O14" s="11" t="s">
        <v>6</v>
      </c>
      <c r="P14" s="12">
        <v>21.25</v>
      </c>
      <c r="Q14" s="82"/>
      <c r="R14" s="54">
        <f>P14</f>
        <v>21.25</v>
      </c>
    </row>
    <row r="15" spans="2:18" ht="12.75" customHeight="1">
      <c r="B15" s="102"/>
      <c r="C15" s="4" t="s">
        <v>23</v>
      </c>
      <c r="D15" s="4"/>
      <c r="E15" s="14">
        <f>D9</f>
        <v>198.5419425367069</v>
      </c>
      <c r="F15" s="11" t="s">
        <v>6</v>
      </c>
      <c r="G15" s="17">
        <v>0.14773</v>
      </c>
      <c r="H15" s="83"/>
      <c r="I15" s="54">
        <f>E15*G15</f>
        <v>29.33060117094771</v>
      </c>
      <c r="K15" s="102"/>
      <c r="L15" s="4" t="s">
        <v>23</v>
      </c>
      <c r="M15" s="4"/>
      <c r="N15" s="14">
        <f>$D$9</f>
        <v>198.5419425367069</v>
      </c>
      <c r="O15" s="11" t="s">
        <v>6</v>
      </c>
      <c r="P15" s="17">
        <v>0.08595</v>
      </c>
      <c r="Q15" s="83"/>
      <c r="R15" s="54">
        <f>N15*P15</f>
        <v>17.064679961029956</v>
      </c>
    </row>
    <row r="16" spans="2:18" ht="12.75" customHeight="1">
      <c r="B16" s="102"/>
      <c r="C16" s="4" t="s">
        <v>37</v>
      </c>
      <c r="D16" s="4"/>
      <c r="E16" s="92">
        <f>D10</f>
        <v>1042.345198317711</v>
      </c>
      <c r="F16" s="11"/>
      <c r="G16" s="17">
        <v>0.08127</v>
      </c>
      <c r="H16" s="83"/>
      <c r="I16" s="54">
        <f>E16*G16</f>
        <v>84.71139426728037</v>
      </c>
      <c r="K16" s="102"/>
      <c r="L16" s="4" t="s">
        <v>37</v>
      </c>
      <c r="M16" s="4"/>
      <c r="N16" s="14">
        <f>$D$10</f>
        <v>1042.345198317711</v>
      </c>
      <c r="O16" s="11" t="s">
        <v>6</v>
      </c>
      <c r="P16" s="17">
        <v>0.05029</v>
      </c>
      <c r="Q16" s="83"/>
      <c r="R16" s="77">
        <f>N16*P16</f>
        <v>52.41954002339769</v>
      </c>
    </row>
    <row r="17" spans="2:18" ht="12.75" customHeight="1">
      <c r="B17" s="102"/>
      <c r="C17" s="4"/>
      <c r="D17" s="5"/>
      <c r="E17" s="15"/>
      <c r="F17" s="16"/>
      <c r="G17" s="15"/>
      <c r="H17" s="84"/>
      <c r="I17" s="76">
        <f>SUM(I14:I16)</f>
        <v>135.04199543822807</v>
      </c>
      <c r="K17" s="102"/>
      <c r="L17" s="4"/>
      <c r="M17" s="5"/>
      <c r="N17" s="15"/>
      <c r="O17" s="16"/>
      <c r="P17" s="15"/>
      <c r="Q17" s="84"/>
      <c r="R17" s="76">
        <f>SUM(R14:R16)</f>
        <v>90.73421998442764</v>
      </c>
    </row>
    <row r="18" spans="2:18" ht="12.75" customHeight="1">
      <c r="B18" s="102"/>
      <c r="C18" s="4"/>
      <c r="D18" s="5"/>
      <c r="E18" s="15"/>
      <c r="F18" s="16"/>
      <c r="G18" s="15"/>
      <c r="H18" s="84"/>
      <c r="I18" s="76"/>
      <c r="K18" s="102"/>
      <c r="L18" s="4"/>
      <c r="M18" s="5"/>
      <c r="N18" s="15"/>
      <c r="O18" s="16"/>
      <c r="P18" s="15"/>
      <c r="Q18" s="84"/>
      <c r="R18" s="76"/>
    </row>
    <row r="19" spans="2:18" ht="12.75" customHeight="1">
      <c r="B19" s="102"/>
      <c r="C19" s="4"/>
      <c r="D19" s="5"/>
      <c r="E19" s="15"/>
      <c r="F19" s="16"/>
      <c r="G19" s="15"/>
      <c r="H19" s="84"/>
      <c r="I19" s="76"/>
      <c r="K19" s="102"/>
      <c r="L19" s="4"/>
      <c r="M19" s="5"/>
      <c r="N19" s="15"/>
      <c r="O19" s="16"/>
      <c r="P19" s="15"/>
      <c r="Q19" s="84"/>
      <c r="R19" s="76"/>
    </row>
    <row r="20" spans="2:18" ht="12.75" customHeight="1">
      <c r="B20" s="102"/>
      <c r="C20" s="4"/>
      <c r="D20" s="5"/>
      <c r="E20" s="15"/>
      <c r="F20" s="16"/>
      <c r="G20" s="15"/>
      <c r="H20" s="84"/>
      <c r="I20" s="53"/>
      <c r="K20" s="102"/>
      <c r="L20" s="4"/>
      <c r="M20" s="5"/>
      <c r="N20" s="15"/>
      <c r="O20" s="16"/>
      <c r="P20" s="15"/>
      <c r="Q20" s="84"/>
      <c r="R20" s="53"/>
    </row>
    <row r="21" spans="2:18" ht="12.75" customHeight="1">
      <c r="B21" s="102"/>
      <c r="C21" s="4" t="s">
        <v>10</v>
      </c>
      <c r="D21" s="4"/>
      <c r="E21" s="14">
        <f>$D$8</f>
        <v>1240.887140854418</v>
      </c>
      <c r="F21" s="11" t="s">
        <v>6</v>
      </c>
      <c r="G21" s="29">
        <v>0.00385</v>
      </c>
      <c r="H21" s="83"/>
      <c r="I21" s="54">
        <f>E21*G21</f>
        <v>4.777415492289509</v>
      </c>
      <c r="K21" s="102"/>
      <c r="L21" s="4" t="s">
        <v>10</v>
      </c>
      <c r="M21" s="4"/>
      <c r="N21" s="14">
        <f>$D$8</f>
        <v>1240.887140854418</v>
      </c>
      <c r="O21" s="11" t="s">
        <v>6</v>
      </c>
      <c r="P21" s="29">
        <v>-0.011584</v>
      </c>
      <c r="Q21" s="83"/>
      <c r="R21" s="54">
        <f>N21*P21</f>
        <v>-14.37443663965758</v>
      </c>
    </row>
    <row r="22" spans="2:18" ht="12.75" customHeight="1">
      <c r="B22" s="102"/>
      <c r="C22" s="4" t="s">
        <v>11</v>
      </c>
      <c r="D22" s="4"/>
      <c r="E22" s="14">
        <f>$D$8</f>
        <v>1240.887140854418</v>
      </c>
      <c r="F22" s="11" t="s">
        <v>6</v>
      </c>
      <c r="G22" s="29">
        <v>4E-05</v>
      </c>
      <c r="H22" s="83" t="s">
        <v>0</v>
      </c>
      <c r="I22" s="55">
        <f>E22*G22</f>
        <v>0.049635485634176725</v>
      </c>
      <c r="K22" s="102"/>
      <c r="L22" s="4"/>
      <c r="M22" s="4"/>
      <c r="N22" s="14"/>
      <c r="O22" s="11"/>
      <c r="P22" s="29"/>
      <c r="Q22" s="83"/>
      <c r="R22" s="55"/>
    </row>
    <row r="23" spans="2:18" ht="12.75" customHeight="1">
      <c r="B23" s="102"/>
      <c r="C23" s="4" t="s">
        <v>27</v>
      </c>
      <c r="D23" s="4"/>
      <c r="E23" s="14">
        <v>1</v>
      </c>
      <c r="F23" s="11" t="s">
        <v>6</v>
      </c>
      <c r="G23" s="62">
        <v>0.3</v>
      </c>
      <c r="H23" s="83"/>
      <c r="I23" s="56">
        <f>G23*E23</f>
        <v>0.3</v>
      </c>
      <c r="K23" s="102"/>
      <c r="L23" s="4"/>
      <c r="M23" s="4"/>
      <c r="N23" s="14"/>
      <c r="O23" s="11"/>
      <c r="P23" s="62"/>
      <c r="Q23" s="83"/>
      <c r="R23" s="56"/>
    </row>
    <row r="24" spans="2:18" ht="12.75" customHeight="1">
      <c r="B24" s="102"/>
      <c r="C24" s="4" t="s">
        <v>20</v>
      </c>
      <c r="D24" s="4"/>
      <c r="E24" s="14">
        <f>$D$8</f>
        <v>1240.887140854418</v>
      </c>
      <c r="F24" s="11" t="s">
        <v>6</v>
      </c>
      <c r="G24" s="61">
        <v>0.000131</v>
      </c>
      <c r="H24" s="83"/>
      <c r="I24" s="56">
        <f>E24*G24</f>
        <v>0.16255621545192878</v>
      </c>
      <c r="K24" s="102"/>
      <c r="L24" s="4"/>
      <c r="M24" s="4"/>
      <c r="N24" s="14"/>
      <c r="O24" s="11"/>
      <c r="P24" s="61"/>
      <c r="Q24" s="83"/>
      <c r="R24" s="56"/>
    </row>
    <row r="25" spans="2:18" ht="12.75" customHeight="1">
      <c r="B25" s="102"/>
      <c r="C25" s="4" t="s">
        <v>12</v>
      </c>
      <c r="D25" s="4"/>
      <c r="E25" s="14">
        <f>$D$8</f>
        <v>1240.887140854418</v>
      </c>
      <c r="F25" s="11" t="s">
        <v>6</v>
      </c>
      <c r="G25" s="61">
        <v>0.001578</v>
      </c>
      <c r="H25" s="83"/>
      <c r="I25" s="56">
        <f>E25*G25</f>
        <v>1.9581199082682716</v>
      </c>
      <c r="K25" s="102"/>
      <c r="L25" s="4"/>
      <c r="M25" s="4"/>
      <c r="N25" s="14"/>
      <c r="O25" s="11"/>
      <c r="P25" s="61"/>
      <c r="Q25" s="83"/>
      <c r="R25" s="56"/>
    </row>
    <row r="26" spans="2:18" ht="12.75" customHeight="1">
      <c r="B26" s="102"/>
      <c r="C26" s="4" t="s">
        <v>17</v>
      </c>
      <c r="D26" s="4"/>
      <c r="E26" s="14">
        <f>$D$8</f>
        <v>1240.887140854418</v>
      </c>
      <c r="F26" s="11" t="s">
        <v>6</v>
      </c>
      <c r="G26" s="61">
        <v>0.00367</v>
      </c>
      <c r="H26" s="83"/>
      <c r="I26" s="56">
        <f>E26*G26</f>
        <v>4.554055806935715</v>
      </c>
      <c r="K26" s="102"/>
      <c r="L26" s="4"/>
      <c r="M26" s="4"/>
      <c r="N26" s="14"/>
      <c r="O26" s="11"/>
      <c r="P26" s="61"/>
      <c r="Q26" s="83"/>
      <c r="R26" s="56"/>
    </row>
    <row r="27" spans="2:18" ht="12.75" customHeight="1">
      <c r="B27" s="102"/>
      <c r="C27" s="4" t="s">
        <v>24</v>
      </c>
      <c r="D27" s="4"/>
      <c r="E27" s="14">
        <f>$D$8</f>
        <v>1240.887140854418</v>
      </c>
      <c r="F27" s="11" t="s">
        <v>6</v>
      </c>
      <c r="G27" s="61">
        <v>-0.0001</v>
      </c>
      <c r="H27" s="83"/>
      <c r="I27" s="57">
        <f>E27*G27</f>
        <v>-0.12408871408544181</v>
      </c>
      <c r="K27" s="102"/>
      <c r="L27" s="4"/>
      <c r="M27" s="4"/>
      <c r="N27" s="14"/>
      <c r="O27" s="11"/>
      <c r="P27" s="61"/>
      <c r="Q27" s="83"/>
      <c r="R27" s="57"/>
    </row>
    <row r="28" spans="2:18" ht="12.75" customHeight="1">
      <c r="B28" s="102"/>
      <c r="C28" s="4"/>
      <c r="D28" s="4"/>
      <c r="E28" s="14"/>
      <c r="F28" s="11"/>
      <c r="G28" s="18"/>
      <c r="H28" s="84"/>
      <c r="I28" s="63">
        <f>(SUM(I21:I27))</f>
        <v>11.677694194494158</v>
      </c>
      <c r="K28" s="102"/>
      <c r="L28" s="4"/>
      <c r="M28" s="4"/>
      <c r="N28" s="14"/>
      <c r="O28" s="11"/>
      <c r="P28" s="18"/>
      <c r="Q28" s="84"/>
      <c r="R28" s="63">
        <f>(SUM(R21:R27))</f>
        <v>-14.37443663965758</v>
      </c>
    </row>
    <row r="29" spans="2:18" ht="12.75" customHeight="1">
      <c r="B29" s="102"/>
      <c r="C29" s="4"/>
      <c r="D29" s="4"/>
      <c r="E29" s="14"/>
      <c r="F29" s="11"/>
      <c r="G29" s="18"/>
      <c r="H29" s="83"/>
      <c r="I29" s="56"/>
      <c r="K29" s="102"/>
      <c r="L29" s="4"/>
      <c r="M29" s="4"/>
      <c r="N29" s="14"/>
      <c r="O29" s="11"/>
      <c r="P29" s="18"/>
      <c r="Q29" s="83"/>
      <c r="R29" s="56"/>
    </row>
    <row r="30" spans="2:18" ht="12.75" customHeight="1">
      <c r="B30" s="102"/>
      <c r="C30" s="4"/>
      <c r="D30" s="5"/>
      <c r="E30" s="4"/>
      <c r="F30" s="11"/>
      <c r="G30" s="19"/>
      <c r="H30" s="84" t="s">
        <v>34</v>
      </c>
      <c r="I30" s="64">
        <f>ROUND(I17+I28,2)</f>
        <v>146.72</v>
      </c>
      <c r="K30" s="102"/>
      <c r="L30" s="4"/>
      <c r="M30" s="5"/>
      <c r="N30" s="4"/>
      <c r="O30" s="11"/>
      <c r="P30" s="19"/>
      <c r="Q30" s="84" t="s">
        <v>34</v>
      </c>
      <c r="R30" s="64">
        <f>ROUND(R17+R28,2)</f>
        <v>76.36</v>
      </c>
    </row>
    <row r="31" spans="2:18" ht="12.75" customHeight="1">
      <c r="B31" s="102"/>
      <c r="C31" s="4"/>
      <c r="D31" s="5"/>
      <c r="E31" s="4"/>
      <c r="F31" s="11"/>
      <c r="G31" s="19"/>
      <c r="H31" s="84"/>
      <c r="I31" s="64"/>
      <c r="K31" s="102"/>
      <c r="L31" s="4"/>
      <c r="M31" s="5"/>
      <c r="N31" s="4"/>
      <c r="O31" s="11"/>
      <c r="P31" s="19"/>
      <c r="Q31" s="84"/>
      <c r="R31" s="64"/>
    </row>
    <row r="32" spans="2:18" ht="12.75" customHeight="1">
      <c r="B32" s="102"/>
      <c r="C32" s="4" t="s">
        <v>18</v>
      </c>
      <c r="D32" s="3"/>
      <c r="E32" s="20">
        <f>$I$30</f>
        <v>146.72</v>
      </c>
      <c r="F32" s="11" t="s">
        <v>6</v>
      </c>
      <c r="G32" s="21">
        <v>0.053548</v>
      </c>
      <c r="H32" s="83"/>
      <c r="I32" s="56">
        <f>E32*G32</f>
        <v>7.8565625599999995</v>
      </c>
      <c r="K32" s="102"/>
      <c r="L32" s="4"/>
      <c r="M32" s="3"/>
      <c r="N32" s="20"/>
      <c r="O32" s="11"/>
      <c r="P32" s="21"/>
      <c r="Q32" s="83"/>
      <c r="R32" s="56"/>
    </row>
    <row r="33" spans="2:18" ht="12.75" customHeight="1">
      <c r="B33" s="102"/>
      <c r="C33" s="4" t="s">
        <v>13</v>
      </c>
      <c r="D33" s="4"/>
      <c r="E33" s="22">
        <f>$I$30</f>
        <v>146.72</v>
      </c>
      <c r="F33" s="11" t="s">
        <v>6</v>
      </c>
      <c r="G33" s="21">
        <v>0.065264</v>
      </c>
      <c r="H33" s="83"/>
      <c r="I33" s="58">
        <f>ROUND(+E33*G33,3)</f>
        <v>9.576</v>
      </c>
      <c r="K33" s="102"/>
      <c r="L33" s="4" t="s">
        <v>13</v>
      </c>
      <c r="M33" s="4"/>
      <c r="N33" s="22">
        <f>$R$30</f>
        <v>76.36</v>
      </c>
      <c r="O33" s="11" t="s">
        <v>6</v>
      </c>
      <c r="P33" s="21">
        <v>0.1243</v>
      </c>
      <c r="Q33" s="83"/>
      <c r="R33" s="58">
        <f>ROUND(+N33*P33,3)</f>
        <v>9.492</v>
      </c>
    </row>
    <row r="34" spans="2:18" ht="12.75" customHeight="1">
      <c r="B34" s="102"/>
      <c r="C34" s="4"/>
      <c r="D34" s="4"/>
      <c r="E34" s="4"/>
      <c r="F34" s="4"/>
      <c r="G34" s="4"/>
      <c r="H34" s="84"/>
      <c r="I34" s="63">
        <f>ROUND(SUM(I30:I33),2)</f>
        <v>164.15</v>
      </c>
      <c r="K34" s="102"/>
      <c r="L34" s="4"/>
      <c r="M34" s="4"/>
      <c r="N34" s="4"/>
      <c r="O34" s="4"/>
      <c r="P34" s="4"/>
      <c r="Q34" s="84"/>
      <c r="R34" s="63">
        <f>ROUND(SUM(R30:R33),2)</f>
        <v>85.85</v>
      </c>
    </row>
    <row r="35" spans="2:18" ht="12.75" customHeight="1">
      <c r="B35" s="102"/>
      <c r="C35" s="4"/>
      <c r="D35" s="4"/>
      <c r="E35" s="4"/>
      <c r="F35" s="4"/>
      <c r="G35" s="4"/>
      <c r="H35" s="84"/>
      <c r="I35" s="63"/>
      <c r="K35" s="102"/>
      <c r="L35" s="4"/>
      <c r="M35" s="4"/>
      <c r="N35" s="4"/>
      <c r="O35" s="4"/>
      <c r="P35" s="4"/>
      <c r="Q35" s="84"/>
      <c r="R35" s="63"/>
    </row>
    <row r="36" spans="2:18" ht="12.75" customHeight="1">
      <c r="B36" s="102"/>
      <c r="C36" s="4" t="s">
        <v>32</v>
      </c>
      <c r="D36" s="3"/>
      <c r="E36" s="78">
        <v>0.03</v>
      </c>
      <c r="F36" s="11" t="s">
        <v>6</v>
      </c>
      <c r="G36" s="88">
        <f>I34</f>
        <v>164.15</v>
      </c>
      <c r="H36" s="83"/>
      <c r="I36" s="56">
        <f>E36*G36</f>
        <v>4.9245</v>
      </c>
      <c r="K36" s="102"/>
      <c r="L36" s="4" t="s">
        <v>32</v>
      </c>
      <c r="M36" s="3"/>
      <c r="N36" s="78">
        <v>0.03</v>
      </c>
      <c r="O36" s="11" t="s">
        <v>6</v>
      </c>
      <c r="P36" s="88">
        <f>R34</f>
        <v>85.85</v>
      </c>
      <c r="Q36" s="83"/>
      <c r="R36" s="56">
        <f>N36*P36</f>
        <v>2.5755</v>
      </c>
    </row>
    <row r="37" spans="2:18" ht="12.75" customHeight="1">
      <c r="B37" s="102"/>
      <c r="C37" s="4"/>
      <c r="D37" s="3"/>
      <c r="E37" s="78"/>
      <c r="F37" s="11"/>
      <c r="G37" s="4"/>
      <c r="H37" s="83"/>
      <c r="I37" s="56"/>
      <c r="K37" s="102"/>
      <c r="L37" s="4"/>
      <c r="M37" s="3"/>
      <c r="N37" s="78"/>
      <c r="O37" s="11"/>
      <c r="P37" s="4"/>
      <c r="Q37" s="83"/>
      <c r="R37" s="56"/>
    </row>
    <row r="38" spans="2:18" ht="12.75" customHeight="1">
      <c r="B38" s="102"/>
      <c r="C38" s="4"/>
      <c r="D38" s="4"/>
      <c r="E38" s="4"/>
      <c r="F38" s="4"/>
      <c r="G38" s="4"/>
      <c r="H38" s="84" t="s">
        <v>14</v>
      </c>
      <c r="I38" s="9">
        <f>SUM(I34:I36)</f>
        <v>169.0745</v>
      </c>
      <c r="K38" s="102"/>
      <c r="L38" s="4"/>
      <c r="M38" s="4"/>
      <c r="N38" s="4"/>
      <c r="O38" s="4"/>
      <c r="P38" s="4"/>
      <c r="Q38" s="84" t="s">
        <v>14</v>
      </c>
      <c r="R38" s="9">
        <f>SUM(R34:R36)</f>
        <v>88.4255</v>
      </c>
    </row>
    <row r="39" spans="2:18" ht="12.75" customHeight="1" thickBot="1">
      <c r="B39" s="103"/>
      <c r="C39" s="23"/>
      <c r="D39" s="23"/>
      <c r="E39" s="23"/>
      <c r="F39" s="23"/>
      <c r="G39" s="23"/>
      <c r="H39" s="85"/>
      <c r="I39" s="69"/>
      <c r="K39" s="103"/>
      <c r="L39" s="23"/>
      <c r="M39" s="23"/>
      <c r="N39" s="23"/>
      <c r="O39" s="23"/>
      <c r="P39" s="23"/>
      <c r="Q39" s="85"/>
      <c r="R39" s="69"/>
    </row>
    <row r="40" spans="3:9" ht="12.75">
      <c r="C40" s="1"/>
      <c r="D40" s="1"/>
      <c r="E40" s="1"/>
      <c r="F40" s="1"/>
      <c r="G40" s="1"/>
      <c r="H40" s="86"/>
      <c r="I40" s="1"/>
    </row>
    <row r="41" spans="8:9" ht="12.75">
      <c r="H41" s="86"/>
      <c r="I41" s="1"/>
    </row>
    <row r="42" spans="8:9" ht="12.75">
      <c r="H42" s="86"/>
      <c r="I42" s="1"/>
    </row>
    <row r="43" spans="8:9" ht="12.75">
      <c r="H43" s="86"/>
      <c r="I43" s="1"/>
    </row>
    <row r="44" spans="8:9" ht="12.75">
      <c r="H44" s="86"/>
      <c r="I44" s="1"/>
    </row>
    <row r="45" spans="8:9" ht="12.75">
      <c r="H45" s="86"/>
      <c r="I45" s="1"/>
    </row>
  </sheetData>
  <sheetProtection/>
  <mergeCells count="7">
    <mergeCell ref="B2:I2"/>
    <mergeCell ref="B3:I3"/>
    <mergeCell ref="B5:B11"/>
    <mergeCell ref="B12:I12"/>
    <mergeCell ref="K12:R12"/>
    <mergeCell ref="B13:B39"/>
    <mergeCell ref="K13:K3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R46"/>
  <sheetViews>
    <sheetView showGridLines="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4" sqref="I44"/>
    </sheetView>
  </sheetViews>
  <sheetFormatPr defaultColWidth="8.8515625" defaultRowHeight="15"/>
  <cols>
    <col min="1" max="1" width="5.57421875" style="2" customWidth="1"/>
    <col min="2" max="2" width="6.7109375" style="2" customWidth="1"/>
    <col min="3" max="3" width="14.140625" style="2" customWidth="1"/>
    <col min="4" max="4" width="10.00390625" style="2" customWidth="1"/>
    <col min="5" max="5" width="11.57421875" style="2" customWidth="1"/>
    <col min="6" max="6" width="7.00390625" style="2" customWidth="1"/>
    <col min="7" max="7" width="13.57421875" style="2" customWidth="1"/>
    <col min="8" max="8" width="14.7109375" style="2" customWidth="1"/>
    <col min="9" max="9" width="14.00390625" style="2" customWidth="1"/>
    <col min="10" max="10" width="8.8515625" style="2" customWidth="1"/>
    <col min="11" max="11" width="6.7109375" style="2" customWidth="1"/>
    <col min="12" max="12" width="14.140625" style="2" customWidth="1"/>
    <col min="13" max="15" width="8.8515625" style="2" customWidth="1"/>
    <col min="16" max="16" width="13.57421875" style="2" customWidth="1"/>
    <col min="17" max="16384" width="8.8515625" style="2" customWidth="1"/>
  </cols>
  <sheetData>
    <row r="1" s="24" customFormat="1" ht="12.75"/>
    <row r="2" spans="2:9" s="24" customFormat="1" ht="12.75" customHeight="1">
      <c r="B2" s="94" t="s">
        <v>35</v>
      </c>
      <c r="C2" s="94"/>
      <c r="D2" s="94"/>
      <c r="E2" s="94"/>
      <c r="F2" s="94"/>
      <c r="G2" s="94"/>
      <c r="H2" s="94"/>
      <c r="I2" s="94"/>
    </row>
    <row r="3" spans="2:9" s="24" customFormat="1" ht="12.75" customHeight="1">
      <c r="B3" s="93"/>
      <c r="C3" s="93"/>
      <c r="D3" s="93"/>
      <c r="E3" s="93"/>
      <c r="F3" s="93"/>
      <c r="G3" s="93"/>
      <c r="H3" s="93"/>
      <c r="I3" s="93"/>
    </row>
    <row r="4" spans="3:9" s="24" customFormat="1" ht="12.75" customHeight="1" thickBot="1">
      <c r="C4" s="10" t="s">
        <v>0</v>
      </c>
      <c r="D4" s="10"/>
      <c r="E4" s="10"/>
      <c r="F4" s="10"/>
      <c r="G4" s="10"/>
      <c r="H4" s="10"/>
      <c r="I4" s="10"/>
    </row>
    <row r="5" spans="2:9" ht="12.75" customHeight="1">
      <c r="B5" s="98" t="s">
        <v>33</v>
      </c>
      <c r="C5" s="42" t="s">
        <v>1</v>
      </c>
      <c r="D5" s="59"/>
      <c r="E5" s="43" t="s">
        <v>2</v>
      </c>
      <c r="F5" s="91" t="s">
        <v>25</v>
      </c>
      <c r="G5" s="44"/>
      <c r="H5" s="43"/>
      <c r="I5" s="60"/>
    </row>
    <row r="6" spans="2:9" ht="12.75" customHeight="1">
      <c r="B6" s="99"/>
      <c r="C6" s="4"/>
      <c r="D6" s="4"/>
      <c r="E6" s="4"/>
      <c r="F6" s="4"/>
      <c r="G6" s="4"/>
      <c r="H6" s="4"/>
      <c r="I6" s="45"/>
    </row>
    <row r="7" spans="2:9" ht="12.75" customHeight="1">
      <c r="B7" s="99"/>
      <c r="C7" s="3" t="s">
        <v>3</v>
      </c>
      <c r="D7" s="6"/>
      <c r="E7" s="4"/>
      <c r="F7" s="4"/>
      <c r="G7" s="7"/>
      <c r="H7" s="4"/>
      <c r="I7" s="45"/>
    </row>
    <row r="8" spans="2:9" ht="12.75" customHeight="1">
      <c r="B8" s="99"/>
      <c r="C8" s="4" t="s">
        <v>4</v>
      </c>
      <c r="D8" s="8">
        <v>40</v>
      </c>
      <c r="E8" s="4"/>
      <c r="F8" s="4"/>
      <c r="G8" s="4"/>
      <c r="H8" s="4"/>
      <c r="I8" s="45"/>
    </row>
    <row r="9" spans="2:9" ht="12.75" customHeight="1">
      <c r="B9" s="99"/>
      <c r="C9" s="4" t="s">
        <v>29</v>
      </c>
      <c r="D9" s="8">
        <v>0</v>
      </c>
      <c r="E9" s="4"/>
      <c r="F9" s="4"/>
      <c r="G9" s="4"/>
      <c r="H9" s="4"/>
      <c r="I9" s="45"/>
    </row>
    <row r="10" spans="2:9" ht="12.75" customHeight="1" thickBot="1">
      <c r="B10" s="100"/>
      <c r="C10" s="23"/>
      <c r="D10" s="23"/>
      <c r="E10" s="46"/>
      <c r="F10" s="23"/>
      <c r="G10" s="23"/>
      <c r="H10" s="23"/>
      <c r="I10" s="47"/>
    </row>
    <row r="11" spans="2:9" ht="12.75" customHeight="1" thickBot="1">
      <c r="B11" s="65"/>
      <c r="C11" s="66"/>
      <c r="D11" s="66"/>
      <c r="E11" s="66"/>
      <c r="F11" s="66"/>
      <c r="G11" s="66"/>
      <c r="H11" s="66"/>
      <c r="I11" s="67"/>
    </row>
    <row r="12" spans="2:18" ht="12.75" customHeight="1">
      <c r="B12" s="101" t="s">
        <v>36</v>
      </c>
      <c r="C12" s="30"/>
      <c r="D12" s="30"/>
      <c r="E12" s="30"/>
      <c r="F12" s="30"/>
      <c r="G12" s="30"/>
      <c r="H12" s="48"/>
      <c r="I12" s="49"/>
      <c r="K12" s="101" t="s">
        <v>31</v>
      </c>
      <c r="L12" s="30"/>
      <c r="M12" s="30"/>
      <c r="N12" s="30"/>
      <c r="O12" s="30"/>
      <c r="P12" s="30"/>
      <c r="Q12" s="48"/>
      <c r="R12" s="49"/>
    </row>
    <row r="13" spans="2:18" ht="12.75" customHeight="1">
      <c r="B13" s="102"/>
      <c r="C13" s="4" t="s">
        <v>7</v>
      </c>
      <c r="D13" s="4"/>
      <c r="E13" s="4">
        <v>1</v>
      </c>
      <c r="F13" s="11" t="s">
        <v>6</v>
      </c>
      <c r="G13" s="12">
        <v>25</v>
      </c>
      <c r="H13" s="13"/>
      <c r="I13" s="50">
        <f>G13</f>
        <v>25</v>
      </c>
      <c r="K13" s="102"/>
      <c r="L13" s="31" t="s">
        <v>26</v>
      </c>
      <c r="M13" s="4"/>
      <c r="N13" s="4">
        <v>1</v>
      </c>
      <c r="O13" s="11" t="s">
        <v>6</v>
      </c>
      <c r="P13" s="12">
        <v>21.25</v>
      </c>
      <c r="Q13" s="13"/>
      <c r="R13" s="50">
        <f>P13</f>
        <v>21.25</v>
      </c>
    </row>
    <row r="14" spans="2:18" ht="12.75" customHeight="1">
      <c r="B14" s="102"/>
      <c r="C14" s="4" t="s">
        <v>9</v>
      </c>
      <c r="D14" s="4"/>
      <c r="E14" s="14">
        <f>IF($D$8&lt;4450,$D$8,4450)</f>
        <v>40</v>
      </c>
      <c r="F14" s="11" t="s">
        <v>6</v>
      </c>
      <c r="G14" s="17">
        <v>0.10907</v>
      </c>
      <c r="H14" s="4"/>
      <c r="I14" s="50">
        <f>E14*G14</f>
        <v>4.3628</v>
      </c>
      <c r="K14" s="102"/>
      <c r="L14" s="4" t="s">
        <v>23</v>
      </c>
      <c r="M14" s="4"/>
      <c r="N14" s="14">
        <f>IF($D$8&lt;4450,$D$8,4450)</f>
        <v>40</v>
      </c>
      <c r="O14" s="11" t="s">
        <v>6</v>
      </c>
      <c r="P14" s="17">
        <v>0.08595</v>
      </c>
      <c r="Q14" s="4"/>
      <c r="R14" s="50">
        <f>N14*P14</f>
        <v>3.4379999999999997</v>
      </c>
    </row>
    <row r="15" spans="2:18" ht="12.75" customHeight="1">
      <c r="B15" s="102"/>
      <c r="C15" s="4" t="s">
        <v>21</v>
      </c>
      <c r="D15" s="5"/>
      <c r="E15" s="14">
        <f>IF($E$14&gt;=$D$8,0,$D$8-$E$14)</f>
        <v>0</v>
      </c>
      <c r="F15" s="11" t="s">
        <v>6</v>
      </c>
      <c r="G15" s="17">
        <v>0.10201</v>
      </c>
      <c r="H15" s="3"/>
      <c r="I15" s="50">
        <f>E15*G15</f>
        <v>0</v>
      </c>
      <c r="K15" s="102"/>
      <c r="L15" s="4"/>
      <c r="M15" s="5"/>
      <c r="N15" s="14"/>
      <c r="O15" s="11"/>
      <c r="P15" s="17"/>
      <c r="Q15" s="3"/>
      <c r="R15" s="50"/>
    </row>
    <row r="16" spans="2:18" ht="12.75" customHeight="1">
      <c r="B16" s="102"/>
      <c r="C16" s="4" t="s">
        <v>22</v>
      </c>
      <c r="D16" s="5"/>
      <c r="E16" s="14">
        <f>IF($D$9&gt;10,$D$9-10,0)</f>
        <v>0</v>
      </c>
      <c r="F16" s="11" t="s">
        <v>6</v>
      </c>
      <c r="G16" s="17">
        <v>6.61</v>
      </c>
      <c r="H16" s="3"/>
      <c r="I16" s="51">
        <f>E16*G16</f>
        <v>0</v>
      </c>
      <c r="K16" s="102"/>
      <c r="L16" s="4"/>
      <c r="M16" s="5"/>
      <c r="N16" s="14"/>
      <c r="O16" s="11"/>
      <c r="P16" s="17"/>
      <c r="Q16" s="3"/>
      <c r="R16" s="51"/>
    </row>
    <row r="17" spans="2:18" ht="12.75" customHeight="1">
      <c r="B17" s="102"/>
      <c r="C17" s="4"/>
      <c r="D17" s="5"/>
      <c r="E17" s="15"/>
      <c r="F17" s="16"/>
      <c r="G17" s="15"/>
      <c r="H17" s="3"/>
      <c r="I17" s="52">
        <f>SUM(I13:I16)</f>
        <v>29.3628</v>
      </c>
      <c r="K17" s="102"/>
      <c r="L17" s="4"/>
      <c r="M17" s="5"/>
      <c r="N17" s="15"/>
      <c r="O17" s="16"/>
      <c r="P17" s="15"/>
      <c r="Q17" s="3"/>
      <c r="R17" s="52">
        <f>SUM(R13:R16)</f>
        <v>24.688</v>
      </c>
    </row>
    <row r="18" spans="2:18" ht="12.75" customHeight="1">
      <c r="B18" s="102"/>
      <c r="C18" s="4"/>
      <c r="D18" s="5"/>
      <c r="E18" s="15"/>
      <c r="F18" s="16"/>
      <c r="G18" s="15"/>
      <c r="H18" s="3"/>
      <c r="I18" s="53"/>
      <c r="K18" s="102"/>
      <c r="L18" s="4"/>
      <c r="M18" s="5"/>
      <c r="N18" s="15"/>
      <c r="O18" s="16"/>
      <c r="P18" s="15"/>
      <c r="Q18" s="3"/>
      <c r="R18" s="53"/>
    </row>
    <row r="19" spans="2:18" ht="12.75" customHeight="1">
      <c r="B19" s="102"/>
      <c r="C19" s="4" t="s">
        <v>10</v>
      </c>
      <c r="D19" s="4"/>
      <c r="E19" s="14">
        <f>$D$8</f>
        <v>40</v>
      </c>
      <c r="F19" s="11" t="s">
        <v>6</v>
      </c>
      <c r="G19" s="29">
        <v>0.00385</v>
      </c>
      <c r="H19" s="4"/>
      <c r="I19" s="54">
        <f aca="true" t="shared" si="0" ref="I19:I25">E19*G19</f>
        <v>0.154</v>
      </c>
      <c r="K19" s="102"/>
      <c r="L19" s="4" t="s">
        <v>10</v>
      </c>
      <c r="M19" s="4"/>
      <c r="N19" s="14">
        <f>$D$8</f>
        <v>40</v>
      </c>
      <c r="O19" s="11" t="s">
        <v>6</v>
      </c>
      <c r="P19" s="29">
        <v>-0.011584</v>
      </c>
      <c r="Q19" s="4"/>
      <c r="R19" s="54">
        <f>N19*P19</f>
        <v>-0.46336</v>
      </c>
    </row>
    <row r="20" spans="2:18" ht="12.75" customHeight="1">
      <c r="B20" s="102"/>
      <c r="C20" s="4" t="s">
        <v>11</v>
      </c>
      <c r="D20" s="4"/>
      <c r="E20" s="14">
        <f>$D$8</f>
        <v>40</v>
      </c>
      <c r="F20" s="11" t="s">
        <v>6</v>
      </c>
      <c r="G20" s="29">
        <v>4E-05</v>
      </c>
      <c r="H20" s="4"/>
      <c r="I20" s="55">
        <f t="shared" si="0"/>
        <v>0.0016</v>
      </c>
      <c r="K20" s="102"/>
      <c r="L20" s="4"/>
      <c r="M20" s="4"/>
      <c r="N20" s="14"/>
      <c r="O20" s="11"/>
      <c r="P20" s="29"/>
      <c r="Q20" s="4"/>
      <c r="R20" s="55"/>
    </row>
    <row r="21" spans="2:18" ht="12.75" customHeight="1">
      <c r="B21" s="102"/>
      <c r="C21" s="4" t="s">
        <v>16</v>
      </c>
      <c r="D21" s="4"/>
      <c r="E21" s="14">
        <v>1</v>
      </c>
      <c r="F21" s="11" t="s">
        <v>6</v>
      </c>
      <c r="G21" s="62">
        <v>1</v>
      </c>
      <c r="H21" s="4"/>
      <c r="I21" s="55">
        <f t="shared" si="0"/>
        <v>1</v>
      </c>
      <c r="K21" s="102"/>
      <c r="L21" s="4"/>
      <c r="M21" s="4"/>
      <c r="N21" s="14"/>
      <c r="O21" s="11"/>
      <c r="P21" s="62"/>
      <c r="Q21" s="4"/>
      <c r="R21" s="55"/>
    </row>
    <row r="22" spans="2:18" ht="12.75" customHeight="1">
      <c r="B22" s="102"/>
      <c r="C22" s="4" t="s">
        <v>20</v>
      </c>
      <c r="D22" s="4"/>
      <c r="E22" s="14">
        <f>$D$8</f>
        <v>40</v>
      </c>
      <c r="F22" s="11" t="s">
        <v>6</v>
      </c>
      <c r="G22" s="61">
        <v>1.8E-05</v>
      </c>
      <c r="H22" s="4"/>
      <c r="I22" s="56">
        <f t="shared" si="0"/>
        <v>0.00072</v>
      </c>
      <c r="K22" s="102"/>
      <c r="L22" s="4"/>
      <c r="M22" s="4"/>
      <c r="N22" s="14"/>
      <c r="O22" s="11"/>
      <c r="P22" s="61"/>
      <c r="Q22" s="4"/>
      <c r="R22" s="56"/>
    </row>
    <row r="23" spans="2:18" ht="12.75" customHeight="1">
      <c r="B23" s="102"/>
      <c r="C23" s="4" t="s">
        <v>12</v>
      </c>
      <c r="D23" s="4"/>
      <c r="E23" s="14">
        <f>$D$8</f>
        <v>40</v>
      </c>
      <c r="F23" s="11" t="s">
        <v>6</v>
      </c>
      <c r="G23" s="61">
        <v>0.001578</v>
      </c>
      <c r="H23" s="4"/>
      <c r="I23" s="56">
        <f t="shared" si="0"/>
        <v>0.06312</v>
      </c>
      <c r="K23" s="102"/>
      <c r="L23" s="4"/>
      <c r="M23" s="4"/>
      <c r="N23" s="14"/>
      <c r="O23" s="11"/>
      <c r="P23" s="61"/>
      <c r="Q23" s="4"/>
      <c r="R23" s="56"/>
    </row>
    <row r="24" spans="2:18" ht="12.75" customHeight="1">
      <c r="B24" s="102"/>
      <c r="C24" s="4" t="s">
        <v>17</v>
      </c>
      <c r="D24" s="4"/>
      <c r="E24" s="14">
        <f>$D$8</f>
        <v>40</v>
      </c>
      <c r="F24" s="11" t="s">
        <v>6</v>
      </c>
      <c r="G24" s="61">
        <v>0.00301</v>
      </c>
      <c r="H24" s="4"/>
      <c r="I24" s="56">
        <f t="shared" si="0"/>
        <v>0.12040000000000001</v>
      </c>
      <c r="K24" s="102"/>
      <c r="L24" s="4"/>
      <c r="M24" s="4"/>
      <c r="N24" s="14"/>
      <c r="O24" s="11"/>
      <c r="P24" s="61"/>
      <c r="Q24" s="4"/>
      <c r="R24" s="56"/>
    </row>
    <row r="25" spans="2:18" ht="12.75" customHeight="1">
      <c r="B25" s="102"/>
      <c r="C25" s="4" t="s">
        <v>24</v>
      </c>
      <c r="D25" s="4"/>
      <c r="E25" s="14">
        <f>$D$8</f>
        <v>40</v>
      </c>
      <c r="F25" s="11" t="s">
        <v>6</v>
      </c>
      <c r="G25" s="61">
        <v>-0.00672</v>
      </c>
      <c r="H25" s="4"/>
      <c r="I25" s="57">
        <f t="shared" si="0"/>
        <v>-0.26880000000000004</v>
      </c>
      <c r="K25" s="102"/>
      <c r="L25" s="4"/>
      <c r="M25" s="4"/>
      <c r="N25" s="14"/>
      <c r="O25" s="11"/>
      <c r="P25" s="61"/>
      <c r="Q25" s="4"/>
      <c r="R25" s="57"/>
    </row>
    <row r="26" spans="2:18" ht="12.75" customHeight="1">
      <c r="B26" s="102"/>
      <c r="C26" s="4"/>
      <c r="D26" s="4"/>
      <c r="E26" s="14"/>
      <c r="F26" s="11"/>
      <c r="G26" s="18"/>
      <c r="H26" s="3"/>
      <c r="I26" s="63">
        <f>(SUM(I19:I25))</f>
        <v>1.07104</v>
      </c>
      <c r="K26" s="102"/>
      <c r="L26" s="4"/>
      <c r="M26" s="4"/>
      <c r="N26" s="14"/>
      <c r="O26" s="11"/>
      <c r="P26" s="18"/>
      <c r="Q26" s="3"/>
      <c r="R26" s="63">
        <f>(SUM(R19:R25))</f>
        <v>-0.46336</v>
      </c>
    </row>
    <row r="27" spans="2:18" ht="12.75" customHeight="1">
      <c r="B27" s="102"/>
      <c r="C27" s="4"/>
      <c r="D27" s="4"/>
      <c r="E27" s="14"/>
      <c r="F27" s="11"/>
      <c r="G27" s="18"/>
      <c r="H27" s="4"/>
      <c r="I27" s="56"/>
      <c r="K27" s="102"/>
      <c r="L27" s="4"/>
      <c r="M27" s="4"/>
      <c r="N27" s="14"/>
      <c r="O27" s="11"/>
      <c r="P27" s="18"/>
      <c r="Q27" s="4"/>
      <c r="R27" s="56"/>
    </row>
    <row r="28" spans="2:18" ht="12.75" customHeight="1">
      <c r="B28" s="102"/>
      <c r="C28" s="4"/>
      <c r="D28" s="5"/>
      <c r="E28" s="4"/>
      <c r="F28" s="11"/>
      <c r="G28" s="19"/>
      <c r="H28" s="84" t="s">
        <v>34</v>
      </c>
      <c r="I28" s="64">
        <f>ROUND(I17+I26,2)</f>
        <v>30.43</v>
      </c>
      <c r="K28" s="102"/>
      <c r="L28" s="4"/>
      <c r="M28" s="5"/>
      <c r="N28" s="4"/>
      <c r="O28" s="11"/>
      <c r="P28" s="19"/>
      <c r="Q28" s="84" t="s">
        <v>34</v>
      </c>
      <c r="R28" s="64">
        <f>ROUND(R17+R26,2)</f>
        <v>24.22</v>
      </c>
    </row>
    <row r="29" spans="2:18" ht="12.75" customHeight="1">
      <c r="B29" s="102"/>
      <c r="C29" s="4"/>
      <c r="D29" s="5"/>
      <c r="E29" s="4"/>
      <c r="F29" s="11"/>
      <c r="G29" s="19"/>
      <c r="H29" s="3"/>
      <c r="I29" s="64"/>
      <c r="K29" s="102"/>
      <c r="L29" s="4"/>
      <c r="M29" s="5"/>
      <c r="N29" s="4"/>
      <c r="O29" s="11"/>
      <c r="P29" s="19"/>
      <c r="Q29" s="3"/>
      <c r="R29" s="64"/>
    </row>
    <row r="30" spans="2:18" ht="12.75" customHeight="1">
      <c r="B30" s="102"/>
      <c r="C30" s="4" t="s">
        <v>18</v>
      </c>
      <c r="D30" s="3"/>
      <c r="E30" s="20">
        <f>$G$46</f>
        <v>29.2276</v>
      </c>
      <c r="F30" s="11" t="s">
        <v>6</v>
      </c>
      <c r="G30" s="21">
        <v>0.081229</v>
      </c>
      <c r="H30" s="4"/>
      <c r="I30" s="56">
        <f>E30*G30</f>
        <v>2.3741287204</v>
      </c>
      <c r="K30" s="102"/>
      <c r="L30" s="4"/>
      <c r="M30" s="3"/>
      <c r="N30" s="20"/>
      <c r="O30" s="11"/>
      <c r="P30" s="21"/>
      <c r="Q30" s="4"/>
      <c r="R30" s="56"/>
    </row>
    <row r="31" spans="2:18" ht="12.75" customHeight="1">
      <c r="B31" s="102"/>
      <c r="C31" s="4" t="s">
        <v>13</v>
      </c>
      <c r="D31" s="4"/>
      <c r="E31" s="22">
        <f>E30</f>
        <v>29.2276</v>
      </c>
      <c r="F31" s="11" t="s">
        <v>6</v>
      </c>
      <c r="G31" s="21">
        <v>0.103613</v>
      </c>
      <c r="H31" s="4"/>
      <c r="I31" s="58">
        <f>ROUND(+E31*G31,3)</f>
        <v>3.028</v>
      </c>
      <c r="K31" s="102"/>
      <c r="L31" s="4" t="s">
        <v>13</v>
      </c>
      <c r="M31" s="4"/>
      <c r="N31" s="22">
        <f>R28</f>
        <v>24.22</v>
      </c>
      <c r="O31" s="11" t="s">
        <v>6</v>
      </c>
      <c r="P31" s="21">
        <v>0.1243</v>
      </c>
      <c r="Q31" s="4"/>
      <c r="R31" s="58">
        <f>ROUND(+N31*P31,3)</f>
        <v>3.011</v>
      </c>
    </row>
    <row r="32" spans="2:18" ht="12.75" customHeight="1">
      <c r="B32" s="102"/>
      <c r="C32" s="4"/>
      <c r="D32" s="4"/>
      <c r="E32" s="4"/>
      <c r="F32" s="4"/>
      <c r="G32" s="4"/>
      <c r="H32" s="3"/>
      <c r="I32" s="63">
        <f>ROUND(SUM(I28:I31),2)</f>
        <v>35.83</v>
      </c>
      <c r="K32" s="102"/>
      <c r="L32" s="4"/>
      <c r="M32" s="4"/>
      <c r="N32" s="4"/>
      <c r="O32" s="4"/>
      <c r="P32" s="4"/>
      <c r="Q32" s="3"/>
      <c r="R32" s="63">
        <f>ROUND(SUM(R28:R31),2)</f>
        <v>27.23</v>
      </c>
    </row>
    <row r="33" spans="2:18" ht="12.75" customHeight="1">
      <c r="B33" s="102"/>
      <c r="C33" s="4"/>
      <c r="D33" s="4"/>
      <c r="E33" s="4"/>
      <c r="F33" s="4"/>
      <c r="G33" s="4"/>
      <c r="H33" s="3"/>
      <c r="I33" s="9"/>
      <c r="K33" s="102"/>
      <c r="L33" s="4"/>
      <c r="M33" s="4"/>
      <c r="N33" s="4"/>
      <c r="O33" s="4"/>
      <c r="P33" s="4"/>
      <c r="Q33" s="3"/>
      <c r="R33" s="9"/>
    </row>
    <row r="34" spans="2:18" ht="12.75" customHeight="1">
      <c r="B34" s="102"/>
      <c r="C34" s="4" t="s">
        <v>32</v>
      </c>
      <c r="D34" s="3"/>
      <c r="E34" s="78">
        <v>0.03</v>
      </c>
      <c r="F34" s="11" t="s">
        <v>6</v>
      </c>
      <c r="G34" s="88">
        <f>I32</f>
        <v>35.83</v>
      </c>
      <c r="H34" s="84"/>
      <c r="I34" s="56">
        <f>E34*G34</f>
        <v>1.0749</v>
      </c>
      <c r="K34" s="102"/>
      <c r="L34" s="4" t="s">
        <v>32</v>
      </c>
      <c r="M34" s="3"/>
      <c r="N34" s="78">
        <v>0.03</v>
      </c>
      <c r="O34" s="11" t="s">
        <v>6</v>
      </c>
      <c r="P34" s="88">
        <f>R32</f>
        <v>27.23</v>
      </c>
      <c r="Q34" s="84"/>
      <c r="R34" s="56">
        <f>N34*P34</f>
        <v>0.8169</v>
      </c>
    </row>
    <row r="35" spans="2:18" ht="12.75" customHeight="1">
      <c r="B35" s="102"/>
      <c r="C35" s="4"/>
      <c r="D35" s="3"/>
      <c r="E35" s="78"/>
      <c r="F35" s="11"/>
      <c r="G35" s="78"/>
      <c r="H35" s="84"/>
      <c r="I35" s="56"/>
      <c r="K35" s="102"/>
      <c r="L35" s="4"/>
      <c r="M35" s="3"/>
      <c r="N35" s="78"/>
      <c r="O35" s="11"/>
      <c r="P35" s="78"/>
      <c r="Q35" s="84"/>
      <c r="R35" s="56"/>
    </row>
    <row r="36" spans="2:18" ht="12.75" customHeight="1">
      <c r="B36" s="102"/>
      <c r="C36" s="4"/>
      <c r="D36" s="3"/>
      <c r="E36" s="78"/>
      <c r="F36" s="11"/>
      <c r="G36" s="78"/>
      <c r="H36" s="84" t="s">
        <v>14</v>
      </c>
      <c r="I36" s="56">
        <f>SUM(I32:I34)</f>
        <v>36.9049</v>
      </c>
      <c r="K36" s="102"/>
      <c r="L36" s="4"/>
      <c r="M36" s="3"/>
      <c r="N36" s="78"/>
      <c r="O36" s="11"/>
      <c r="P36" s="78"/>
      <c r="Q36" s="84" t="s">
        <v>14</v>
      </c>
      <c r="R36" s="56">
        <f>SUM(R32:R34)</f>
        <v>28.0469</v>
      </c>
    </row>
    <row r="37" spans="2:18" ht="12.75" customHeight="1" thickBot="1">
      <c r="B37" s="103"/>
      <c r="C37" s="23"/>
      <c r="D37" s="23"/>
      <c r="E37" s="90"/>
      <c r="F37" s="23"/>
      <c r="G37" s="23"/>
      <c r="H37" s="68"/>
      <c r="I37" s="69"/>
      <c r="K37" s="103"/>
      <c r="L37" s="23"/>
      <c r="M37" s="23"/>
      <c r="N37" s="90"/>
      <c r="O37" s="23"/>
      <c r="P37" s="23"/>
      <c r="Q37" s="68"/>
      <c r="R37" s="69"/>
    </row>
    <row r="38" spans="3:9" ht="12.75" customHeight="1">
      <c r="C38" s="4"/>
      <c r="D38" s="4"/>
      <c r="E38" s="20"/>
      <c r="F38" s="4"/>
      <c r="G38" s="4"/>
      <c r="H38" s="3"/>
      <c r="I38" s="89"/>
    </row>
    <row r="39" spans="3:9" ht="12.75">
      <c r="C39" s="1"/>
      <c r="D39" s="1"/>
      <c r="E39" s="1"/>
      <c r="F39" s="1"/>
      <c r="G39" s="1"/>
      <c r="H39" s="1"/>
      <c r="I39" s="1"/>
    </row>
    <row r="40" spans="4:7" ht="12.75">
      <c r="D40" s="25"/>
      <c r="E40" s="26"/>
      <c r="F40" s="27"/>
      <c r="G40" s="27"/>
    </row>
    <row r="41" spans="4:7" ht="12.75">
      <c r="D41" s="25"/>
      <c r="E41" s="26"/>
      <c r="F41" s="27"/>
      <c r="G41" s="27"/>
    </row>
    <row r="42" spans="4:7" ht="13.5" thickBot="1">
      <c r="D42" s="28"/>
      <c r="E42" s="28"/>
      <c r="F42" s="1"/>
      <c r="G42" s="70"/>
    </row>
    <row r="43" spans="2:7" ht="12.75">
      <c r="B43" s="104"/>
      <c r="C43" s="33" t="s">
        <v>15</v>
      </c>
      <c r="D43" s="34"/>
      <c r="E43" s="34"/>
      <c r="F43" s="71"/>
      <c r="G43" s="35">
        <f>$I$28</f>
        <v>30.43</v>
      </c>
    </row>
    <row r="44" spans="2:7" ht="12.75">
      <c r="B44" s="104"/>
      <c r="C44" s="36" t="s">
        <v>5</v>
      </c>
      <c r="D44" s="32">
        <f>$D$8</f>
        <v>40</v>
      </c>
      <c r="E44" s="16" t="s">
        <v>6</v>
      </c>
      <c r="F44" s="72">
        <v>0.02621</v>
      </c>
      <c r="G44" s="37">
        <f>D44*F44</f>
        <v>1.0484</v>
      </c>
    </row>
    <row r="45" spans="2:7" ht="12.75">
      <c r="B45" s="104"/>
      <c r="C45" s="36" t="s">
        <v>8</v>
      </c>
      <c r="D45" s="32"/>
      <c r="E45" s="16"/>
      <c r="F45" s="73"/>
      <c r="G45" s="38">
        <f>$I$19</f>
        <v>0.154</v>
      </c>
    </row>
    <row r="46" spans="2:7" ht="13.5" thickBot="1">
      <c r="B46" s="104"/>
      <c r="C46" s="39" t="s">
        <v>28</v>
      </c>
      <c r="D46" s="40"/>
      <c r="E46" s="41"/>
      <c r="F46" s="74"/>
      <c r="G46" s="75">
        <f>G43-G44-G45</f>
        <v>29.2276</v>
      </c>
    </row>
  </sheetData>
  <sheetProtection/>
  <mergeCells count="6">
    <mergeCell ref="K12:K37"/>
    <mergeCell ref="B43:B46"/>
    <mergeCell ref="B5:B10"/>
    <mergeCell ref="B12:B37"/>
    <mergeCell ref="B2:I2"/>
    <mergeCell ref="B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s290792</cp:lastModifiedBy>
  <dcterms:created xsi:type="dcterms:W3CDTF">2015-03-12T20:54:45Z</dcterms:created>
  <dcterms:modified xsi:type="dcterms:W3CDTF">2021-10-18T18:25:00Z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facdc7c2-8fb6-482d-8f16-7348cce6f7c7</vt:lpwstr>
  </property>
  <property fmtid="{D5CDD505-2E9C-101B-9397-08002B2CF9AE}" pid="3" name="bjDocumentSecurityLabel">
    <vt:lpwstr>Uncategorized</vt:lpwstr>
  </property>
  <property fmtid="{D5CDD505-2E9C-101B-9397-08002B2CF9AE}" pid="4" name="bjSaver">
    <vt:lpwstr>Yzo6iu4RCOp5VcJWjy40zzIEO7NbA0wx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