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North Mercer Water District\18029 - 2019 Water System Improvments\Notes\Summary Addendum\"/>
    </mc:Choice>
  </mc:AlternateContent>
  <xr:revisionPtr revIDLastSave="0" documentId="8_{1F229F51-14D4-48B7-8436-1AFFCE014B2C}" xr6:coauthVersionLast="47" xr6:coauthVersionMax="47" xr10:uidLastSave="{00000000-0000-0000-0000-000000000000}"/>
  <bookViews>
    <workbookView xWindow="28680" yWindow="-120" windowWidth="29040" windowHeight="16440" activeTab="2" xr2:uid="{F1E247B0-7751-4610-AD2A-AE2B09DCAEAA}"/>
  </bookViews>
  <sheets>
    <sheet name="NMWD Usage" sheetId="1" r:id="rId1"/>
    <sheet name="Existing Water Income" sheetId="3" r:id="rId2"/>
    <sheet name="Forecasted Water Income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25" i="1" s="1"/>
  <c r="K20" i="1"/>
  <c r="K25" i="1" s="1"/>
  <c r="H20" i="1"/>
  <c r="H25" i="1" s="1"/>
  <c r="E20" i="1"/>
  <c r="E25" i="1" s="1"/>
  <c r="L19" i="1"/>
  <c r="I17" i="1"/>
  <c r="F17" i="1"/>
  <c r="I16" i="1"/>
  <c r="F16" i="1"/>
  <c r="I13" i="1"/>
  <c r="F13" i="1"/>
  <c r="F20" i="1" s="1"/>
  <c r="I12" i="1"/>
  <c r="F12" i="1"/>
  <c r="L9" i="1"/>
  <c r="I9" i="1"/>
  <c r="F9" i="1"/>
  <c r="I8" i="1"/>
  <c r="I20" i="1" s="1"/>
  <c r="F8" i="1"/>
  <c r="I25" i="1" l="1"/>
  <c r="I22" i="1"/>
  <c r="F22" i="1"/>
  <c r="F25" i="1"/>
  <c r="L22" i="1"/>
</calcChain>
</file>

<file path=xl/sharedStrings.xml><?xml version="1.0" encoding="utf-8"?>
<sst xmlns="http://schemas.openxmlformats.org/spreadsheetml/2006/main" count="122" uniqueCount="41">
  <si>
    <t>ANALYSIS OF ACTUAL WATER USAGE - EXISTING SYSTEM</t>
  </si>
  <si>
    <t>Residential</t>
  </si>
  <si>
    <t>Commercial</t>
  </si>
  <si>
    <t>Bulk</t>
  </si>
  <si>
    <t>MONTHLY WATER  USAGE</t>
  </si>
  <si>
    <t xml:space="preserve">No. of </t>
  </si>
  <si>
    <t>Usage</t>
  </si>
  <si>
    <t>Average</t>
  </si>
  <si>
    <t>Users</t>
  </si>
  <si>
    <t>1,000</t>
  </si>
  <si>
    <t>5/8" meter</t>
  </si>
  <si>
    <t xml:space="preserve">         0 -   1,000 Gal.</t>
  </si>
  <si>
    <t xml:space="preserve">1,000 &amp; Over Gal. </t>
  </si>
  <si>
    <t>1" meter</t>
  </si>
  <si>
    <t>0 - 2,500 Gal.</t>
  </si>
  <si>
    <t>2,500 &amp; Over Gal.</t>
  </si>
  <si>
    <t>2" meter</t>
  </si>
  <si>
    <t>0 - 10,000 Gal.</t>
  </si>
  <si>
    <t>10,000 &amp; Over Gal.</t>
  </si>
  <si>
    <t>Bulk Sales</t>
  </si>
  <si>
    <t>Subtotal</t>
  </si>
  <si>
    <t xml:space="preserve">Average Monthly Usage </t>
  </si>
  <si>
    <t>Totals</t>
  </si>
  <si>
    <t>Total Water Purchased and/or Produced</t>
  </si>
  <si>
    <t>Total Water Sold (Gallons)</t>
  </si>
  <si>
    <t>(226,335,000 Sales + 10,489,000 Leak Adjustment)</t>
  </si>
  <si>
    <t>XXV. FORECAST OF WATER USAGE - INCOME -  EXISTING SYSTEM</t>
  </si>
  <si>
    <t>MONTHLY WATER USAGE</t>
  </si>
  <si>
    <t>AVERAGE</t>
  </si>
  <si>
    <t>RATE</t>
  </si>
  <si>
    <t>Income</t>
  </si>
  <si>
    <t>5/8 x 3/4 meter</t>
  </si>
  <si>
    <t xml:space="preserve">   1,000 &amp; Over Gal.</t>
  </si>
  <si>
    <t xml:space="preserve">         0 -   2,500 Gal.</t>
  </si>
  <si>
    <t xml:space="preserve">   2,500 &amp; Over Gal.</t>
  </si>
  <si>
    <t xml:space="preserve">         0 -   10,000 Gal.</t>
  </si>
  <si>
    <t xml:space="preserve">   10,000 &amp; Over Gal.</t>
  </si>
  <si>
    <t>Sub-Total</t>
  </si>
  <si>
    <t>Average Monthly Rate</t>
  </si>
  <si>
    <t>WATER - INCOME -  EXISTING SYSTEM</t>
  </si>
  <si>
    <t>1,000 &amp; Over 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</si>
</sst>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General_)"/>
    <numFmt numFmtId="169" formatCode="&quot;$&quot;#,##0"/>
    <numFmt numFmtId="170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0"/>
      <name val="Helvetica"/>
      <family val="2"/>
    </font>
    <font>
      <sz val="10"/>
      <name val="Helvetica"/>
      <family val="2"/>
    </font>
    <font>
      <u/>
      <sz val="10"/>
      <name val="Helvetica"/>
      <family val="2"/>
    </font>
    <font>
      <i/>
      <sz val="10"/>
      <name val="Helvetica"/>
      <family val="2"/>
    </font>
    <font>
      <i/>
      <sz val="10"/>
      <name val="Helv"/>
    </font>
    <font>
      <sz val="10"/>
      <name val="Arial"/>
      <family val="2"/>
    </font>
    <font>
      <i/>
      <sz val="10"/>
      <name val="Helvetica"/>
    </font>
    <font>
      <sz val="10"/>
      <name val="Helvetica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u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lightGray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/>
  </cellStyleXfs>
  <cellXfs count="101">
    <xf numFmtId="0" fontId="0" fillId="0" borderId="0" xfId="0"/>
    <xf numFmtId="164" fontId="3" fillId="0" borderId="0" xfId="1" applyFont="1" applyAlignment="1">
      <alignment horizontal="left"/>
    </xf>
    <xf numFmtId="164" fontId="4" fillId="0" borderId="0" xfId="1" applyFont="1"/>
    <xf numFmtId="164" fontId="2" fillId="0" borderId="0" xfId="1"/>
    <xf numFmtId="164" fontId="3" fillId="0" borderId="0" xfId="1" applyFont="1"/>
    <xf numFmtId="0" fontId="4" fillId="0" borderId="0" xfId="0" applyFont="1"/>
    <xf numFmtId="164" fontId="5" fillId="0" borderId="0" xfId="1" applyFont="1"/>
    <xf numFmtId="164" fontId="5" fillId="0" borderId="0" xfId="1" applyFont="1" applyAlignment="1">
      <alignment horizontal="left"/>
    </xf>
    <xf numFmtId="164" fontId="4" fillId="0" borderId="1" xfId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2" xfId="0" applyFont="1" applyBorder="1"/>
    <xf numFmtId="164" fontId="4" fillId="2" borderId="0" xfId="1" applyFont="1" applyFill="1" applyAlignment="1">
      <alignment horizontal="center"/>
    </xf>
    <xf numFmtId="164" fontId="4" fillId="0" borderId="3" xfId="1" applyFont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0" borderId="4" xfId="1" applyFont="1" applyBorder="1" applyAlignment="1">
      <alignment horizontal="center"/>
    </xf>
    <xf numFmtId="164" fontId="2" fillId="0" borderId="0" xfId="1" applyAlignment="1">
      <alignment horizontal="center"/>
    </xf>
    <xf numFmtId="164" fontId="5" fillId="0" borderId="1" xfId="1" applyFont="1" applyBorder="1" applyAlignment="1">
      <alignment horizontal="center"/>
    </xf>
    <xf numFmtId="164" fontId="4" fillId="0" borderId="1" xfId="1" applyFont="1" applyBorder="1"/>
    <xf numFmtId="164" fontId="5" fillId="0" borderId="5" xfId="1" applyFont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5" fillId="0" borderId="7" xfId="1" applyFont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5" fillId="0" borderId="6" xfId="1" applyFont="1" applyBorder="1" applyAlignment="1">
      <alignment horizontal="center"/>
    </xf>
    <xf numFmtId="164" fontId="4" fillId="0" borderId="8" xfId="1" applyFont="1" applyBorder="1" applyAlignment="1">
      <alignment horizontal="center"/>
    </xf>
    <xf numFmtId="164" fontId="6" fillId="0" borderId="9" xfId="1" applyFont="1" applyBorder="1" applyAlignment="1">
      <alignment horizontal="center"/>
    </xf>
    <xf numFmtId="164" fontId="7" fillId="0" borderId="0" xfId="1" applyFont="1"/>
    <xf numFmtId="164" fontId="4" fillId="0" borderId="0" xfId="1" applyFont="1" applyAlignment="1">
      <alignment horizontal="right"/>
    </xf>
    <xf numFmtId="37" fontId="8" fillId="0" borderId="0" xfId="1" applyNumberFormat="1" applyFont="1"/>
    <xf numFmtId="164" fontId="8" fillId="0" borderId="0" xfId="1" applyFont="1"/>
    <xf numFmtId="37" fontId="4" fillId="0" borderId="0" xfId="1" applyNumberFormat="1" applyFont="1"/>
    <xf numFmtId="164" fontId="2" fillId="0" borderId="0" xfId="1" applyAlignment="1">
      <alignment horizontal="left"/>
    </xf>
    <xf numFmtId="37" fontId="2" fillId="0" borderId="0" xfId="1" applyNumberFormat="1"/>
    <xf numFmtId="164" fontId="8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164" fontId="9" fillId="0" borderId="0" xfId="1" applyFont="1" applyAlignment="1">
      <alignment horizontal="center"/>
    </xf>
    <xf numFmtId="164" fontId="2" fillId="0" borderId="0" xfId="1" applyAlignment="1">
      <alignment horizontal="right"/>
    </xf>
    <xf numFmtId="164" fontId="10" fillId="0" borderId="0" xfId="1" applyFont="1" applyAlignment="1">
      <alignment horizontal="right"/>
    </xf>
    <xf numFmtId="164" fontId="10" fillId="0" borderId="0" xfId="1" applyFont="1" applyAlignment="1">
      <alignment horizontal="right"/>
    </xf>
    <xf numFmtId="39" fontId="4" fillId="0" borderId="0" xfId="1" applyNumberFormat="1" applyFont="1"/>
    <xf numFmtId="0" fontId="6" fillId="0" borderId="0" xfId="0" applyFont="1"/>
    <xf numFmtId="164" fontId="11" fillId="0" borderId="10" xfId="1" applyFont="1" applyBorder="1"/>
    <xf numFmtId="37" fontId="11" fillId="0" borderId="10" xfId="1" applyNumberFormat="1" applyFont="1" applyBorder="1"/>
    <xf numFmtId="37" fontId="11" fillId="0" borderId="11" xfId="1" applyNumberFormat="1" applyFont="1" applyBorder="1"/>
    <xf numFmtId="39" fontId="11" fillId="0" borderId="10" xfId="1" applyNumberFormat="1" applyFont="1" applyBorder="1"/>
    <xf numFmtId="164" fontId="4" fillId="0" borderId="0" xfId="1" applyFont="1" applyAlignment="1">
      <alignment horizontal="left"/>
    </xf>
    <xf numFmtId="164" fontId="4" fillId="0" borderId="11" xfId="1" applyFont="1" applyBorder="1"/>
    <xf numFmtId="164" fontId="2" fillId="0" borderId="11" xfId="1" applyBorder="1" applyAlignment="1">
      <alignment horizontal="left"/>
    </xf>
    <xf numFmtId="164" fontId="2" fillId="0" borderId="11" xfId="1" applyBorder="1"/>
    <xf numFmtId="37" fontId="7" fillId="0" borderId="0" xfId="1" applyNumberFormat="1" applyFont="1"/>
    <xf numFmtId="164" fontId="4" fillId="0" borderId="12" xfId="1" applyFont="1" applyBorder="1"/>
    <xf numFmtId="37" fontId="8" fillId="0" borderId="12" xfId="1" applyNumberFormat="1" applyFont="1" applyBorder="1"/>
    <xf numFmtId="164" fontId="8" fillId="0" borderId="12" xfId="1" applyFont="1" applyBorder="1"/>
    <xf numFmtId="164" fontId="8" fillId="0" borderId="12" xfId="1" applyFont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164" fontId="11" fillId="0" borderId="1" xfId="1" applyFont="1" applyBorder="1"/>
    <xf numFmtId="164" fontId="8" fillId="0" borderId="1" xfId="1" applyFont="1" applyBorder="1"/>
    <xf numFmtId="164" fontId="3" fillId="0" borderId="12" xfId="1" applyFont="1" applyBorder="1"/>
    <xf numFmtId="164" fontId="12" fillId="0" borderId="12" xfId="1" applyFont="1" applyBorder="1"/>
    <xf numFmtId="3" fontId="0" fillId="0" borderId="1" xfId="0" applyNumberFormat="1" applyBorder="1" applyAlignment="1">
      <alignment horizontal="center"/>
    </xf>
    <xf numFmtId="37" fontId="8" fillId="0" borderId="11" xfId="1" applyNumberFormat="1" applyFont="1" applyBorder="1" applyAlignment="1">
      <alignment horizontal="center"/>
    </xf>
    <xf numFmtId="164" fontId="13" fillId="0" borderId="0" xfId="1" applyFont="1"/>
    <xf numFmtId="0" fontId="14" fillId="0" borderId="0" xfId="0" applyFont="1"/>
    <xf numFmtId="0" fontId="0" fillId="0" borderId="1" xfId="0" applyBorder="1"/>
    <xf numFmtId="0" fontId="0" fillId="0" borderId="11" xfId="0" applyBorder="1"/>
    <xf numFmtId="44" fontId="15" fillId="0" borderId="0" xfId="0" applyNumberFormat="1" applyFont="1"/>
    <xf numFmtId="44" fontId="15" fillId="0" borderId="1" xfId="0" applyNumberFormat="1" applyFont="1" applyBorder="1"/>
    <xf numFmtId="1" fontId="0" fillId="0" borderId="0" xfId="0" applyNumberFormat="1"/>
    <xf numFmtId="3" fontId="0" fillId="0" borderId="0" xfId="0" applyNumberFormat="1"/>
    <xf numFmtId="3" fontId="16" fillId="0" borderId="0" xfId="0" applyNumberFormat="1" applyFont="1"/>
    <xf numFmtId="0" fontId="17" fillId="0" borderId="11" xfId="0" applyFont="1" applyBorder="1"/>
    <xf numFmtId="3" fontId="17" fillId="0" borderId="11" xfId="0" applyNumberFormat="1" applyFont="1" applyBorder="1"/>
    <xf numFmtId="169" fontId="18" fillId="0" borderId="11" xfId="0" applyNumberFormat="1" applyFont="1" applyBorder="1"/>
    <xf numFmtId="0" fontId="16" fillId="0" borderId="0" xfId="0" applyFont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4" fillId="0" borderId="1" xfId="0" applyFont="1" applyBorder="1"/>
    <xf numFmtId="0" fontId="0" fillId="0" borderId="16" xfId="0" applyBorder="1"/>
    <xf numFmtId="0" fontId="0" fillId="0" borderId="5" xfId="0" applyBorder="1"/>
    <xf numFmtId="44" fontId="15" fillId="0" borderId="11" xfId="0" applyNumberFormat="1" applyFont="1" applyBorder="1"/>
    <xf numFmtId="0" fontId="0" fillId="0" borderId="12" xfId="0" applyBorder="1"/>
    <xf numFmtId="3" fontId="0" fillId="0" borderId="12" xfId="0" applyNumberFormat="1" applyBorder="1"/>
    <xf numFmtId="0" fontId="17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/>
    <xf numFmtId="1" fontId="16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/>
    <xf numFmtId="170" fontId="15" fillId="0" borderId="1" xfId="0" applyNumberFormat="1" applyFont="1" applyBorder="1"/>
    <xf numFmtId="0" fontId="1" fillId="0" borderId="12" xfId="0" applyFont="1" applyBorder="1"/>
    <xf numFmtId="3" fontId="1" fillId="0" borderId="12" xfId="0" applyNumberFormat="1" applyFont="1" applyBorder="1"/>
    <xf numFmtId="169" fontId="1" fillId="0" borderId="12" xfId="0" applyNumberFormat="1" applyFont="1" applyBorder="1"/>
    <xf numFmtId="0" fontId="1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</cellXfs>
  <cellStyles count="2">
    <cellStyle name="Normal" xfId="0" builtinId="0"/>
    <cellStyle name="Normal_MTN-USE" xfId="1" xr:uid="{7F7A277E-5AD4-4DC3-9D6D-11EA554060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F2B3-E4BC-4F04-972E-CDF35646CAF5}">
  <dimension ref="A1:M30"/>
  <sheetViews>
    <sheetView workbookViewId="0">
      <selection activeCell="O24" sqref="O24"/>
    </sheetView>
  </sheetViews>
  <sheetFormatPr defaultRowHeight="15" x14ac:dyDescent="0.25"/>
  <cols>
    <col min="9" max="9" width="11.71093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x14ac:dyDescent="0.25">
      <c r="A2" s="4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</row>
    <row r="4" spans="1:13" x14ac:dyDescent="0.25">
      <c r="A4" s="5"/>
      <c r="B4" s="6"/>
      <c r="C4" s="6"/>
      <c r="D4" s="7"/>
      <c r="E4" s="8" t="s">
        <v>1</v>
      </c>
      <c r="F4" s="8"/>
      <c r="G4" s="9"/>
      <c r="H4" s="8" t="s">
        <v>2</v>
      </c>
      <c r="I4" s="8"/>
      <c r="J4" s="9"/>
      <c r="K4" s="10" t="s">
        <v>3</v>
      </c>
      <c r="L4" s="10"/>
      <c r="M4" s="11"/>
    </row>
    <row r="5" spans="1:13" x14ac:dyDescent="0.25">
      <c r="A5" s="7" t="s">
        <v>4</v>
      </c>
      <c r="B5" s="2"/>
      <c r="C5" s="2"/>
      <c r="D5" s="12"/>
      <c r="E5" s="13" t="s">
        <v>5</v>
      </c>
      <c r="F5" s="14" t="s">
        <v>6</v>
      </c>
      <c r="G5" s="14"/>
      <c r="H5" s="15" t="s">
        <v>5</v>
      </c>
      <c r="I5" s="14" t="s">
        <v>6</v>
      </c>
      <c r="J5" s="14"/>
      <c r="K5" s="15" t="s">
        <v>5</v>
      </c>
      <c r="L5" s="16" t="s">
        <v>6</v>
      </c>
      <c r="M5" s="17"/>
    </row>
    <row r="6" spans="1:13" x14ac:dyDescent="0.25">
      <c r="A6" s="18"/>
      <c r="B6" s="19"/>
      <c r="C6" s="19"/>
      <c r="D6" s="20" t="s">
        <v>7</v>
      </c>
      <c r="E6" s="21" t="s">
        <v>8</v>
      </c>
      <c r="F6" s="22" t="s">
        <v>9</v>
      </c>
      <c r="G6" s="23" t="s">
        <v>7</v>
      </c>
      <c r="H6" s="24" t="s">
        <v>8</v>
      </c>
      <c r="I6" s="22" t="s">
        <v>9</v>
      </c>
      <c r="J6" s="25" t="s">
        <v>7</v>
      </c>
      <c r="K6" s="24" t="s">
        <v>8</v>
      </c>
      <c r="L6" s="26" t="s">
        <v>9</v>
      </c>
      <c r="M6" s="17"/>
    </row>
    <row r="7" spans="1:13" x14ac:dyDescent="0.25">
      <c r="A7" s="27" t="s">
        <v>10</v>
      </c>
      <c r="B7" s="27"/>
      <c r="C7" s="2"/>
      <c r="D7" s="2"/>
      <c r="E7" s="2"/>
      <c r="F7" s="2"/>
      <c r="G7" s="2"/>
      <c r="H7" s="2"/>
      <c r="I7" s="2"/>
      <c r="J7" s="2"/>
      <c r="K7" s="28"/>
      <c r="L7" s="3"/>
      <c r="M7" s="3"/>
    </row>
    <row r="8" spans="1:13" x14ac:dyDescent="0.25">
      <c r="A8" s="29" t="s">
        <v>11</v>
      </c>
      <c r="B8" s="29"/>
      <c r="C8" s="2"/>
      <c r="D8" s="30">
        <v>983</v>
      </c>
      <c r="E8" s="31">
        <v>860</v>
      </c>
      <c r="F8" s="30">
        <f>(E8*D8)/1000</f>
        <v>845.38</v>
      </c>
      <c r="G8" s="30">
        <v>989</v>
      </c>
      <c r="H8" s="31">
        <v>100</v>
      </c>
      <c r="I8" s="30">
        <f>(H8*G8)/1000</f>
        <v>98.9</v>
      </c>
      <c r="J8" s="32"/>
      <c r="K8" s="33"/>
      <c r="L8" s="3"/>
      <c r="M8" s="34"/>
    </row>
    <row r="9" spans="1:13" x14ac:dyDescent="0.25">
      <c r="A9" s="29" t="s">
        <v>12</v>
      </c>
      <c r="B9" s="29"/>
      <c r="C9" s="2"/>
      <c r="D9" s="30">
        <v>4268</v>
      </c>
      <c r="E9" s="31">
        <v>3824</v>
      </c>
      <c r="F9" s="30">
        <f>(E9*D9)/1000</f>
        <v>16320.832</v>
      </c>
      <c r="G9" s="30">
        <v>13691</v>
      </c>
      <c r="H9" s="31">
        <v>75</v>
      </c>
      <c r="I9" s="30">
        <f>(H9*G9)/1000</f>
        <v>1026.825</v>
      </c>
      <c r="J9" s="30"/>
      <c r="K9" s="35"/>
      <c r="L9" s="30">
        <f>(K9*J9)/1000</f>
        <v>0</v>
      </c>
      <c r="M9" s="34"/>
    </row>
    <row r="10" spans="1:13" x14ac:dyDescent="0.25">
      <c r="A10" s="36"/>
      <c r="B10" s="36"/>
      <c r="C10" s="2"/>
      <c r="D10" s="30"/>
      <c r="E10" s="31"/>
      <c r="F10" s="30"/>
      <c r="G10" s="30"/>
      <c r="H10" s="31"/>
      <c r="I10" s="30"/>
      <c r="J10" s="30"/>
      <c r="K10" s="35"/>
      <c r="L10" s="30"/>
      <c r="M10" s="34"/>
    </row>
    <row r="11" spans="1:13" x14ac:dyDescent="0.25">
      <c r="A11" s="37" t="s">
        <v>13</v>
      </c>
      <c r="B11" s="37"/>
      <c r="C11" s="2"/>
      <c r="D11" s="30"/>
      <c r="E11" s="31"/>
      <c r="F11" s="30"/>
      <c r="G11" s="30"/>
      <c r="H11" s="31"/>
      <c r="I11" s="30"/>
      <c r="J11" s="30"/>
      <c r="K11" s="35"/>
      <c r="L11" s="30"/>
      <c r="M11" s="34"/>
    </row>
    <row r="12" spans="1:13" x14ac:dyDescent="0.25">
      <c r="A12" s="29" t="s">
        <v>14</v>
      </c>
      <c r="B12" s="29"/>
      <c r="C12" s="2"/>
      <c r="D12" s="32">
        <v>1988</v>
      </c>
      <c r="E12" s="31">
        <v>4</v>
      </c>
      <c r="F12" s="30">
        <f>(E12*D12)/1000</f>
        <v>7.952</v>
      </c>
      <c r="G12" s="32">
        <v>2250</v>
      </c>
      <c r="H12" s="2">
        <v>2</v>
      </c>
      <c r="I12" s="30">
        <f>(H12*G12)/1000</f>
        <v>4.5</v>
      </c>
      <c r="J12" s="32"/>
      <c r="K12" s="38"/>
      <c r="L12" s="32"/>
      <c r="M12" s="34"/>
    </row>
    <row r="13" spans="1:13" x14ac:dyDescent="0.25">
      <c r="A13" s="39" t="s">
        <v>15</v>
      </c>
      <c r="B13" s="39"/>
      <c r="C13" s="2"/>
      <c r="D13" s="32">
        <v>11742</v>
      </c>
      <c r="E13" s="31">
        <v>21</v>
      </c>
      <c r="F13" s="30">
        <f>(E13*D13)/1000</f>
        <v>246.58199999999999</v>
      </c>
      <c r="G13" s="32">
        <v>25113</v>
      </c>
      <c r="H13" s="2">
        <v>5</v>
      </c>
      <c r="I13" s="30">
        <f>(H13*G13)/1000</f>
        <v>125.565</v>
      </c>
      <c r="J13" s="32"/>
      <c r="K13" s="38"/>
      <c r="L13" s="32"/>
      <c r="M13" s="34"/>
    </row>
    <row r="14" spans="1:13" x14ac:dyDescent="0.25">
      <c r="A14" s="40"/>
      <c r="B14" s="40"/>
      <c r="C14" s="2"/>
      <c r="D14" s="32"/>
      <c r="E14" s="31"/>
      <c r="F14" s="30"/>
      <c r="G14" s="32"/>
      <c r="H14" s="2"/>
      <c r="I14" s="30"/>
      <c r="J14" s="32"/>
      <c r="K14" s="38"/>
      <c r="L14" s="32"/>
      <c r="M14" s="34"/>
    </row>
    <row r="15" spans="1:13" x14ac:dyDescent="0.25">
      <c r="A15" s="37" t="s">
        <v>16</v>
      </c>
      <c r="B15" s="37"/>
      <c r="C15" s="2"/>
      <c r="D15" s="32"/>
      <c r="E15" s="31"/>
      <c r="F15" s="30"/>
      <c r="G15" s="32"/>
      <c r="H15" s="2"/>
      <c r="I15" s="30"/>
      <c r="J15" s="32"/>
      <c r="K15" s="38"/>
      <c r="L15" s="32"/>
      <c r="M15" s="34"/>
    </row>
    <row r="16" spans="1:13" x14ac:dyDescent="0.25">
      <c r="A16" s="29" t="s">
        <v>17</v>
      </c>
      <c r="B16" s="29"/>
      <c r="C16" s="2"/>
      <c r="D16" s="32">
        <v>7900</v>
      </c>
      <c r="E16" s="31">
        <v>1</v>
      </c>
      <c r="F16" s="30">
        <f>(E16*D16)/1000</f>
        <v>7.9</v>
      </c>
      <c r="G16" s="32">
        <v>5733</v>
      </c>
      <c r="H16" s="2">
        <v>1</v>
      </c>
      <c r="I16" s="30">
        <f>(H16*G16)/1000</f>
        <v>5.7329999999999997</v>
      </c>
      <c r="J16" s="32"/>
      <c r="K16" s="38"/>
      <c r="L16" s="32"/>
      <c r="M16" s="34"/>
    </row>
    <row r="17" spans="1:13" x14ac:dyDescent="0.25">
      <c r="A17" s="29" t="s">
        <v>18</v>
      </c>
      <c r="B17" s="29"/>
      <c r="C17" s="2"/>
      <c r="D17" s="32">
        <v>59542</v>
      </c>
      <c r="E17" s="31">
        <v>1</v>
      </c>
      <c r="F17" s="30">
        <f>(E17*D17)/1000</f>
        <v>59.542000000000002</v>
      </c>
      <c r="G17" s="32">
        <v>37168</v>
      </c>
      <c r="H17" s="2">
        <v>3</v>
      </c>
      <c r="I17" s="30">
        <f>(H17*G17)/1000</f>
        <v>111.504</v>
      </c>
      <c r="J17" s="32"/>
      <c r="K17" s="38"/>
      <c r="L17" s="32"/>
      <c r="M17" s="34"/>
    </row>
    <row r="18" spans="1:13" x14ac:dyDescent="0.25">
      <c r="A18" s="36"/>
      <c r="B18" s="36"/>
      <c r="C18" s="2"/>
      <c r="D18" s="32"/>
      <c r="E18" s="31"/>
      <c r="F18" s="32"/>
      <c r="G18" s="32"/>
      <c r="H18" s="2"/>
      <c r="I18" s="32"/>
      <c r="J18" s="32"/>
      <c r="K18" s="38"/>
      <c r="L18" s="32"/>
      <c r="M18" s="34"/>
    </row>
    <row r="19" spans="1:13" x14ac:dyDescent="0.25">
      <c r="A19" s="37" t="s">
        <v>19</v>
      </c>
      <c r="B19" s="37"/>
      <c r="C19" s="2"/>
      <c r="D19" s="32"/>
      <c r="E19" s="31"/>
      <c r="F19" s="32"/>
      <c r="G19" s="32"/>
      <c r="H19" s="2"/>
      <c r="I19" s="32"/>
      <c r="J19" s="32">
        <v>35</v>
      </c>
      <c r="K19" s="38">
        <v>1</v>
      </c>
      <c r="L19" s="41">
        <f>(J19*K19)/1000</f>
        <v>3.5000000000000003E-2</v>
      </c>
      <c r="M19" s="34"/>
    </row>
    <row r="20" spans="1:13" x14ac:dyDescent="0.25">
      <c r="A20" s="2"/>
      <c r="B20" s="2"/>
      <c r="C20" s="2"/>
      <c r="D20" s="42" t="s">
        <v>20</v>
      </c>
      <c r="E20" s="43">
        <f>SUM(E8:E19)</f>
        <v>4711</v>
      </c>
      <c r="F20" s="44">
        <f>SUM(F8:F19)</f>
        <v>17488.188000000002</v>
      </c>
      <c r="G20" s="44"/>
      <c r="H20" s="43">
        <f>SUM(H8:H19)</f>
        <v>186</v>
      </c>
      <c r="I20" s="44">
        <f>SUM(I8:I19)</f>
        <v>1373.027</v>
      </c>
      <c r="J20" s="45"/>
      <c r="K20" s="43">
        <f>SUM(K8:K19)</f>
        <v>1</v>
      </c>
      <c r="L20" s="46">
        <f>SUM(L8:L19)</f>
        <v>3.5000000000000003E-2</v>
      </c>
      <c r="M20" s="34"/>
    </row>
    <row r="21" spans="1:13" x14ac:dyDescent="0.25">
      <c r="A21" s="47"/>
      <c r="B21" s="2"/>
      <c r="C21" s="2"/>
      <c r="D21" s="2"/>
      <c r="E21" s="2"/>
      <c r="F21" s="2"/>
      <c r="G21" s="2"/>
      <c r="H21" s="2"/>
      <c r="I21" s="2"/>
      <c r="J21" s="48"/>
      <c r="K21" s="49"/>
      <c r="L21" s="50"/>
      <c r="M21" s="51"/>
    </row>
    <row r="22" spans="1:13" ht="15.75" thickBot="1" x14ac:dyDescent="0.3">
      <c r="A22" s="47" t="s">
        <v>21</v>
      </c>
      <c r="B22" s="2"/>
      <c r="C22" s="2"/>
      <c r="D22" s="2"/>
      <c r="E22" s="52"/>
      <c r="F22" s="53">
        <f>(F20*1000)/E20</f>
        <v>3712.2029293143714</v>
      </c>
      <c r="G22" s="53"/>
      <c r="H22" s="54"/>
      <c r="I22" s="53">
        <f>(I20*1000)/H20</f>
        <v>7381.8655913978491</v>
      </c>
      <c r="J22" s="53"/>
      <c r="K22" s="55"/>
      <c r="L22" s="53">
        <f>(L20*1000)/K20</f>
        <v>35</v>
      </c>
      <c r="M22" s="3"/>
    </row>
    <row r="23" spans="1:13" ht="15.75" thickTop="1" x14ac:dyDescent="0.25">
      <c r="A23" s="2"/>
      <c r="B23" s="2"/>
      <c r="C23" s="2"/>
      <c r="D23" s="2"/>
      <c r="E23" s="2"/>
      <c r="F23" s="30"/>
      <c r="G23" s="30"/>
      <c r="H23" s="31"/>
      <c r="I23" s="30"/>
      <c r="J23" s="30"/>
      <c r="K23" s="31"/>
      <c r="L23" s="31"/>
      <c r="M23" s="34"/>
    </row>
    <row r="24" spans="1:13" x14ac:dyDescent="0.25">
      <c r="A24" s="5"/>
      <c r="B24" s="5"/>
      <c r="C24" s="5"/>
      <c r="D24" s="5"/>
      <c r="E24" s="5"/>
      <c r="F24" s="56"/>
      <c r="G24" s="56"/>
      <c r="H24" s="56"/>
      <c r="I24" s="56"/>
      <c r="J24" s="57"/>
      <c r="K24" s="58"/>
      <c r="L24" s="59"/>
      <c r="M24" s="34"/>
    </row>
    <row r="25" spans="1:13" ht="15.75" thickBot="1" x14ac:dyDescent="0.3">
      <c r="A25" s="5"/>
      <c r="B25" s="5"/>
      <c r="C25" s="5"/>
      <c r="D25" s="60" t="s">
        <v>22</v>
      </c>
      <c r="E25" s="61">
        <f>+E20</f>
        <v>4711</v>
      </c>
      <c r="F25" s="61">
        <f>+F20</f>
        <v>17488.188000000002</v>
      </c>
      <c r="G25" s="61"/>
      <c r="H25" s="61">
        <f>+H20</f>
        <v>186</v>
      </c>
      <c r="I25" s="61">
        <f>+I20</f>
        <v>1373.027</v>
      </c>
      <c r="J25" s="61"/>
      <c r="K25" s="61">
        <f>+K20</f>
        <v>1</v>
      </c>
      <c r="L25" s="61">
        <f>+L20</f>
        <v>3.5000000000000003E-2</v>
      </c>
      <c r="M25" s="34"/>
    </row>
    <row r="26" spans="1:13" ht="15.75" thickTop="1" x14ac:dyDescent="0.25">
      <c r="J26" s="3"/>
      <c r="K26" s="3"/>
      <c r="L26" s="34"/>
      <c r="M26" s="34"/>
    </row>
    <row r="27" spans="1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4"/>
      <c r="M27" s="34"/>
    </row>
    <row r="28" spans="1:13" x14ac:dyDescent="0.25">
      <c r="A28" s="28"/>
      <c r="B28" s="3"/>
      <c r="C28" s="3"/>
      <c r="D28" s="56" t="s">
        <v>23</v>
      </c>
      <c r="I28" s="62">
        <v>281933000</v>
      </c>
      <c r="J28" s="3"/>
      <c r="K28" s="3"/>
      <c r="L28" s="34"/>
      <c r="M28" s="34"/>
    </row>
    <row r="29" spans="1:13" x14ac:dyDescent="0.25">
      <c r="A29" s="33"/>
      <c r="B29" s="3"/>
      <c r="C29" s="3"/>
      <c r="D29" s="30" t="s">
        <v>24</v>
      </c>
      <c r="E29" s="3"/>
      <c r="F29" s="34"/>
      <c r="G29" s="34"/>
      <c r="H29" s="3"/>
      <c r="I29" s="63">
        <v>236824000</v>
      </c>
      <c r="J29" s="64" t="s">
        <v>25</v>
      </c>
      <c r="K29" s="3"/>
      <c r="L29" s="34"/>
      <c r="M29" s="34"/>
    </row>
    <row r="30" spans="1:13" x14ac:dyDescent="0.25">
      <c r="A30" s="33"/>
      <c r="B30" s="3"/>
      <c r="C30" s="3"/>
      <c r="D30" s="34"/>
      <c r="E30" s="3"/>
      <c r="F30" s="34"/>
      <c r="G30" s="34"/>
      <c r="H30" s="3"/>
      <c r="I30" s="34"/>
      <c r="J30" s="3"/>
      <c r="K30" s="3"/>
      <c r="L30" s="34"/>
      <c r="M30" s="34"/>
    </row>
  </sheetData>
  <mergeCells count="13">
    <mergeCell ref="A16:B16"/>
    <mergeCell ref="A17:B17"/>
    <mergeCell ref="A7:B7"/>
    <mergeCell ref="A11:B11"/>
    <mergeCell ref="A15:B15"/>
    <mergeCell ref="A19:B19"/>
    <mergeCell ref="E4:F4"/>
    <mergeCell ref="H4:I4"/>
    <mergeCell ref="A12:B12"/>
    <mergeCell ref="A13:B13"/>
    <mergeCell ref="K4:L4"/>
    <mergeCell ref="A9:B9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CC574-FB58-4FAE-8D05-4ED87C37DDEC}">
  <dimension ref="A1:Q27"/>
  <sheetViews>
    <sheetView workbookViewId="0">
      <selection activeCell="G31" sqref="G31"/>
    </sheetView>
  </sheetViews>
  <sheetFormatPr defaultRowHeight="15" x14ac:dyDescent="0.25"/>
  <cols>
    <col min="3" max="3" width="11" bestFit="1" customWidth="1"/>
    <col min="4" max="4" width="11.5703125" bestFit="1" customWidth="1"/>
    <col min="5" max="5" width="6.5703125" customWidth="1"/>
    <col min="6" max="6" width="12" bestFit="1" customWidth="1"/>
    <col min="7" max="7" width="11.5703125" bestFit="1" customWidth="1"/>
    <col min="8" max="9" width="7.7109375" customWidth="1"/>
    <col min="12" max="12" width="7.5703125" customWidth="1"/>
    <col min="15" max="15" width="7.28515625" customWidth="1"/>
  </cols>
  <sheetData>
    <row r="1" spans="1:17" x14ac:dyDescent="0.25">
      <c r="A1" t="s">
        <v>39</v>
      </c>
    </row>
    <row r="5" spans="1:17" x14ac:dyDescent="0.25">
      <c r="A5" s="65" t="s">
        <v>27</v>
      </c>
      <c r="F5" s="91" t="s">
        <v>28</v>
      </c>
      <c r="G5" s="91"/>
      <c r="H5" s="91"/>
      <c r="I5" s="66"/>
      <c r="J5" s="66" t="s">
        <v>1</v>
      </c>
      <c r="K5" s="66"/>
      <c r="L5" s="66"/>
      <c r="M5" s="66" t="s">
        <v>2</v>
      </c>
      <c r="N5" s="66"/>
      <c r="O5" s="66"/>
      <c r="P5" s="66" t="s">
        <v>3</v>
      </c>
      <c r="Q5" s="66"/>
    </row>
    <row r="6" spans="1:17" x14ac:dyDescent="0.25">
      <c r="C6" s="87" t="s">
        <v>28</v>
      </c>
      <c r="D6" s="87"/>
      <c r="E6" s="87"/>
      <c r="F6" s="88" t="s">
        <v>29</v>
      </c>
      <c r="G6" s="88"/>
      <c r="H6" s="88"/>
      <c r="I6" s="77" t="s">
        <v>5</v>
      </c>
      <c r="J6" s="99" t="s">
        <v>6</v>
      </c>
      <c r="K6" s="99" t="s">
        <v>30</v>
      </c>
      <c r="L6" s="77" t="s">
        <v>5</v>
      </c>
      <c r="M6" s="99" t="s">
        <v>6</v>
      </c>
      <c r="N6" s="99" t="s">
        <v>30</v>
      </c>
      <c r="O6" s="77" t="s">
        <v>5</v>
      </c>
      <c r="P6" s="99" t="s">
        <v>6</v>
      </c>
      <c r="Q6" s="99" t="s">
        <v>30</v>
      </c>
    </row>
    <row r="7" spans="1:17" x14ac:dyDescent="0.25">
      <c r="A7" s="66"/>
      <c r="B7" s="66"/>
      <c r="C7" s="80" t="s">
        <v>1</v>
      </c>
      <c r="D7" s="80" t="s">
        <v>2</v>
      </c>
      <c r="E7" s="97" t="s">
        <v>3</v>
      </c>
      <c r="F7" s="89" t="s">
        <v>1</v>
      </c>
      <c r="G7" s="89" t="s">
        <v>2</v>
      </c>
      <c r="H7" s="98" t="s">
        <v>3</v>
      </c>
      <c r="I7" s="78" t="s">
        <v>8</v>
      </c>
      <c r="J7" s="100" t="s">
        <v>9</v>
      </c>
      <c r="K7" s="100"/>
      <c r="L7" s="78" t="s">
        <v>8</v>
      </c>
      <c r="M7" s="100" t="s">
        <v>9</v>
      </c>
      <c r="N7" s="100"/>
      <c r="O7" s="78" t="s">
        <v>8</v>
      </c>
      <c r="P7" s="100" t="s">
        <v>9</v>
      </c>
      <c r="Q7" s="100"/>
    </row>
    <row r="8" spans="1:17" x14ac:dyDescent="0.25">
      <c r="A8" s="86" t="s">
        <v>10</v>
      </c>
      <c r="F8" s="92"/>
      <c r="G8" s="92"/>
      <c r="H8" s="92"/>
    </row>
    <row r="9" spans="1:17" x14ac:dyDescent="0.25">
      <c r="A9" t="s">
        <v>11</v>
      </c>
      <c r="C9" s="71">
        <v>983</v>
      </c>
      <c r="D9" s="71">
        <v>989</v>
      </c>
      <c r="F9" s="68">
        <v>18.22</v>
      </c>
      <c r="G9" s="68">
        <v>18.22</v>
      </c>
      <c r="H9" s="92"/>
      <c r="I9">
        <v>860</v>
      </c>
      <c r="J9" s="71">
        <v>845.38</v>
      </c>
      <c r="K9" s="72">
        <v>15669.199999999999</v>
      </c>
      <c r="L9">
        <v>100</v>
      </c>
      <c r="M9" s="71">
        <v>98.9</v>
      </c>
      <c r="N9" s="72">
        <v>1822</v>
      </c>
    </row>
    <row r="10" spans="1:17" x14ac:dyDescent="0.25">
      <c r="A10" t="s">
        <v>40</v>
      </c>
      <c r="C10" s="71">
        <v>4268</v>
      </c>
      <c r="D10" s="71">
        <v>13691</v>
      </c>
      <c r="F10" s="68">
        <v>43.350920000000002</v>
      </c>
      <c r="G10" s="68">
        <v>115.81379000000001</v>
      </c>
      <c r="H10" s="92"/>
      <c r="I10">
        <v>3824</v>
      </c>
      <c r="J10" s="71">
        <v>16320.832</v>
      </c>
      <c r="K10" s="72">
        <v>165773.91808</v>
      </c>
      <c r="L10">
        <v>75</v>
      </c>
      <c r="M10" s="71">
        <v>1026.825</v>
      </c>
      <c r="N10" s="72">
        <v>8686.0342500000006</v>
      </c>
    </row>
    <row r="11" spans="1:17" x14ac:dyDescent="0.25">
      <c r="F11" s="92"/>
      <c r="G11" s="92"/>
      <c r="H11" s="92"/>
    </row>
    <row r="12" spans="1:17" x14ac:dyDescent="0.25">
      <c r="A12" s="86" t="s">
        <v>13</v>
      </c>
      <c r="F12" s="92"/>
      <c r="G12" s="92"/>
      <c r="H12" s="92"/>
    </row>
    <row r="13" spans="1:17" x14ac:dyDescent="0.25">
      <c r="A13" t="s">
        <v>14</v>
      </c>
      <c r="C13" s="71">
        <v>1988</v>
      </c>
      <c r="D13" s="71">
        <v>2250</v>
      </c>
      <c r="F13" s="68">
        <v>29.76</v>
      </c>
      <c r="G13" s="68">
        <v>29.76</v>
      </c>
      <c r="H13" s="92"/>
      <c r="I13">
        <v>4</v>
      </c>
      <c r="J13" s="71">
        <v>7.952</v>
      </c>
      <c r="K13" s="72">
        <v>119.04</v>
      </c>
      <c r="L13">
        <v>2</v>
      </c>
      <c r="M13" s="71">
        <v>4.5</v>
      </c>
      <c r="N13" s="72">
        <v>59.52</v>
      </c>
    </row>
    <row r="14" spans="1:17" x14ac:dyDescent="0.25">
      <c r="A14" t="s">
        <v>15</v>
      </c>
      <c r="C14" s="71">
        <v>11742</v>
      </c>
      <c r="D14" s="71">
        <v>25113</v>
      </c>
      <c r="F14" s="68">
        <v>100.83098000000001</v>
      </c>
      <c r="G14" s="68">
        <v>203.65397000000002</v>
      </c>
      <c r="H14" s="92"/>
      <c r="I14">
        <v>21</v>
      </c>
      <c r="J14" s="71">
        <v>246.58199999999999</v>
      </c>
      <c r="K14" s="72">
        <v>2117.4505800000002</v>
      </c>
      <c r="L14">
        <v>5</v>
      </c>
      <c r="M14" s="71">
        <v>125.565</v>
      </c>
      <c r="N14" s="72">
        <v>1018.2698500000001</v>
      </c>
    </row>
    <row r="15" spans="1:17" x14ac:dyDescent="0.25">
      <c r="F15" s="92"/>
      <c r="G15" s="92"/>
      <c r="H15" s="92"/>
    </row>
    <row r="16" spans="1:17" x14ac:dyDescent="0.25">
      <c r="A16" s="86" t="s">
        <v>16</v>
      </c>
      <c r="F16" s="92"/>
      <c r="G16" s="92"/>
      <c r="H16" s="92"/>
    </row>
    <row r="17" spans="1:17" x14ac:dyDescent="0.25">
      <c r="A17" t="s">
        <v>17</v>
      </c>
      <c r="C17" s="71">
        <v>7900</v>
      </c>
      <c r="D17" s="71">
        <v>5733</v>
      </c>
      <c r="F17" s="68">
        <v>87.43</v>
      </c>
      <c r="G17" s="68">
        <v>87.43</v>
      </c>
      <c r="H17" s="92"/>
      <c r="I17">
        <v>1</v>
      </c>
      <c r="J17" s="71">
        <v>7.9</v>
      </c>
      <c r="K17" s="72">
        <v>87.43</v>
      </c>
      <c r="L17">
        <v>1</v>
      </c>
      <c r="M17" s="71">
        <v>5.7329999999999997</v>
      </c>
      <c r="N17" s="72">
        <v>87.43</v>
      </c>
    </row>
    <row r="18" spans="1:17" x14ac:dyDescent="0.25">
      <c r="A18" t="s">
        <v>18</v>
      </c>
      <c r="C18" s="71">
        <v>59542</v>
      </c>
      <c r="D18" s="71">
        <v>37168</v>
      </c>
      <c r="F18" s="68">
        <v>468.40798000000007</v>
      </c>
      <c r="G18" s="68">
        <v>296.35192000000006</v>
      </c>
      <c r="H18" s="92"/>
      <c r="I18">
        <v>1</v>
      </c>
      <c r="J18" s="71">
        <v>59.542000000000002</v>
      </c>
      <c r="K18" s="72">
        <v>468.40798000000007</v>
      </c>
      <c r="L18">
        <v>3</v>
      </c>
      <c r="M18" s="71">
        <v>111.504</v>
      </c>
      <c r="N18" s="72">
        <v>889.05576000000019</v>
      </c>
    </row>
    <row r="19" spans="1:17" x14ac:dyDescent="0.25">
      <c r="F19" s="92"/>
      <c r="G19" s="92"/>
      <c r="H19" s="92"/>
    </row>
    <row r="20" spans="1:17" x14ac:dyDescent="0.25">
      <c r="A20" s="86" t="s">
        <v>3</v>
      </c>
      <c r="E20">
        <v>35</v>
      </c>
      <c r="F20" s="92"/>
      <c r="G20" s="92"/>
      <c r="H20" s="93">
        <v>218.75</v>
      </c>
      <c r="O20" s="70">
        <v>1</v>
      </c>
      <c r="P20" s="70">
        <v>3.5000000000000003E-2</v>
      </c>
      <c r="Q20" s="90">
        <v>218.75</v>
      </c>
    </row>
    <row r="21" spans="1:17" x14ac:dyDescent="0.2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5">
      <c r="C22" s="73" t="s">
        <v>37</v>
      </c>
      <c r="D22" s="67"/>
      <c r="E22" s="67"/>
      <c r="F22" s="67"/>
      <c r="G22" s="67"/>
      <c r="H22" s="67"/>
      <c r="I22" s="73">
        <v>4711</v>
      </c>
      <c r="J22" s="74">
        <v>17488.188000000002</v>
      </c>
      <c r="K22" s="75">
        <v>184235.44664000001</v>
      </c>
      <c r="L22" s="73">
        <v>186</v>
      </c>
      <c r="M22" s="74">
        <v>1373.027</v>
      </c>
      <c r="N22" s="75">
        <v>12562.309860000001</v>
      </c>
      <c r="O22" s="73">
        <v>1</v>
      </c>
      <c r="P22" s="74">
        <v>3.5000000000000003E-2</v>
      </c>
      <c r="Q22" s="75">
        <v>218.75</v>
      </c>
    </row>
    <row r="23" spans="1:17" x14ac:dyDescent="0.25">
      <c r="A23" t="s">
        <v>38</v>
      </c>
      <c r="F23" s="83">
        <v>31.386840526427516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5.75" thickBot="1" x14ac:dyDescent="0.3">
      <c r="A24" t="s">
        <v>21</v>
      </c>
      <c r="F24" s="84"/>
      <c r="G24" s="84"/>
      <c r="H24" s="84"/>
      <c r="I24" s="84"/>
      <c r="J24" s="85">
        <v>3712.2029293143714</v>
      </c>
      <c r="K24" s="84"/>
      <c r="L24" s="84"/>
      <c r="M24" s="85">
        <v>7381.8655913978491</v>
      </c>
      <c r="N24" s="84"/>
      <c r="O24" s="84"/>
      <c r="P24" s="84">
        <v>35</v>
      </c>
      <c r="Q24" s="84"/>
    </row>
    <row r="25" spans="1:17" ht="15.75" thickTop="1" x14ac:dyDescent="0.25"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1:17" ht="15.75" thickBot="1" x14ac:dyDescent="0.3">
      <c r="C26" s="94" t="s">
        <v>22</v>
      </c>
      <c r="D26" s="94"/>
      <c r="E26" s="94"/>
      <c r="F26" s="94"/>
      <c r="G26" s="94"/>
      <c r="H26" s="94"/>
      <c r="I26" s="94">
        <v>4711</v>
      </c>
      <c r="J26" s="95">
        <v>17488.188000000002</v>
      </c>
      <c r="K26" s="96">
        <v>184235.44664000001</v>
      </c>
      <c r="L26" s="94">
        <v>186</v>
      </c>
      <c r="M26" s="95">
        <v>1373.027</v>
      </c>
      <c r="N26" s="96">
        <v>12562.309860000001</v>
      </c>
      <c r="O26" s="94">
        <v>1</v>
      </c>
      <c r="P26" s="95">
        <v>3.5000000000000003E-2</v>
      </c>
      <c r="Q26" s="96">
        <v>218.75</v>
      </c>
    </row>
    <row r="27" spans="1:17" ht="15.75" thickTop="1" x14ac:dyDescent="0.25"/>
  </sheetData>
  <mergeCells count="3">
    <mergeCell ref="C6:E6"/>
    <mergeCell ref="F5:H5"/>
    <mergeCell ref="F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66BA-B4A6-4E87-9739-2362D76B2E48}">
  <dimension ref="A1:Q27"/>
  <sheetViews>
    <sheetView tabSelected="1" workbookViewId="0">
      <selection activeCell="N31" sqref="N31"/>
    </sheetView>
  </sheetViews>
  <sheetFormatPr defaultRowHeight="15" x14ac:dyDescent="0.25"/>
  <cols>
    <col min="3" max="3" width="11" bestFit="1" customWidth="1"/>
    <col min="4" max="4" width="11.5703125" bestFit="1" customWidth="1"/>
    <col min="5" max="5" width="8.28515625" customWidth="1"/>
    <col min="6" max="6" width="12" bestFit="1" customWidth="1"/>
    <col min="7" max="7" width="11.5703125" bestFit="1" customWidth="1"/>
    <col min="8" max="8" width="6.7109375" customWidth="1"/>
    <col min="9" max="9" width="6.85546875" customWidth="1"/>
    <col min="12" max="12" width="7.28515625" customWidth="1"/>
    <col min="15" max="15" width="7.7109375" customWidth="1"/>
  </cols>
  <sheetData>
    <row r="1" spans="1:17" x14ac:dyDescent="0.25">
      <c r="A1" t="s">
        <v>26</v>
      </c>
    </row>
    <row r="5" spans="1:17" x14ac:dyDescent="0.25">
      <c r="A5" s="65" t="s">
        <v>27</v>
      </c>
      <c r="F5" s="88" t="s">
        <v>28</v>
      </c>
      <c r="G5" s="88"/>
      <c r="H5" s="88"/>
      <c r="I5" s="66"/>
      <c r="J5" s="66" t="s">
        <v>1</v>
      </c>
      <c r="K5" s="66"/>
      <c r="L5" s="66"/>
      <c r="M5" s="66" t="s">
        <v>2</v>
      </c>
      <c r="N5" s="66"/>
      <c r="O5" s="66"/>
      <c r="P5" s="66" t="s">
        <v>3</v>
      </c>
      <c r="Q5" s="66"/>
    </row>
    <row r="6" spans="1:17" x14ac:dyDescent="0.25">
      <c r="C6" s="87" t="s">
        <v>28</v>
      </c>
      <c r="D6" s="87"/>
      <c r="E6" s="87"/>
      <c r="F6" s="88" t="s">
        <v>29</v>
      </c>
      <c r="G6" s="88"/>
      <c r="H6" s="88"/>
      <c r="I6" s="79" t="s">
        <v>5</v>
      </c>
      <c r="J6" s="99" t="s">
        <v>6</v>
      </c>
      <c r="K6" t="s">
        <v>30</v>
      </c>
      <c r="L6" s="79" t="s">
        <v>5</v>
      </c>
      <c r="M6" s="99" t="s">
        <v>6</v>
      </c>
      <c r="N6" t="s">
        <v>30</v>
      </c>
      <c r="O6" s="79" t="s">
        <v>5</v>
      </c>
      <c r="P6" s="99" t="s">
        <v>6</v>
      </c>
      <c r="Q6" s="81" t="s">
        <v>30</v>
      </c>
    </row>
    <row r="7" spans="1:17" x14ac:dyDescent="0.25">
      <c r="A7" s="66"/>
      <c r="B7" s="66"/>
      <c r="C7" s="80" t="s">
        <v>1</v>
      </c>
      <c r="D7" s="80" t="s">
        <v>2</v>
      </c>
      <c r="E7" s="80" t="s">
        <v>3</v>
      </c>
      <c r="F7" s="89" t="s">
        <v>1</v>
      </c>
      <c r="G7" s="89" t="s">
        <v>2</v>
      </c>
      <c r="H7" s="89" t="s">
        <v>3</v>
      </c>
      <c r="I7" s="78" t="s">
        <v>8</v>
      </c>
      <c r="J7" s="100" t="s">
        <v>9</v>
      </c>
      <c r="K7" s="66"/>
      <c r="L7" s="78" t="s">
        <v>8</v>
      </c>
      <c r="M7" s="100" t="s">
        <v>9</v>
      </c>
      <c r="N7" s="66"/>
      <c r="O7" s="78" t="s">
        <v>8</v>
      </c>
      <c r="P7" s="100" t="s">
        <v>9</v>
      </c>
      <c r="Q7" s="82"/>
    </row>
    <row r="8" spans="1:17" x14ac:dyDescent="0.25">
      <c r="A8" s="86" t="s">
        <v>31</v>
      </c>
    </row>
    <row r="9" spans="1:17" x14ac:dyDescent="0.25">
      <c r="A9" t="s">
        <v>11</v>
      </c>
      <c r="C9">
        <v>983</v>
      </c>
      <c r="D9">
        <v>989</v>
      </c>
      <c r="F9" s="68">
        <v>20</v>
      </c>
      <c r="G9" s="68">
        <v>20</v>
      </c>
      <c r="I9">
        <v>860</v>
      </c>
      <c r="J9" s="71">
        <v>845.38</v>
      </c>
      <c r="K9" s="72">
        <v>17200</v>
      </c>
      <c r="L9">
        <v>100</v>
      </c>
      <c r="M9" s="71">
        <v>98.9</v>
      </c>
      <c r="N9" s="72">
        <v>2000</v>
      </c>
    </row>
    <row r="10" spans="1:17" x14ac:dyDescent="0.25">
      <c r="A10" t="s">
        <v>32</v>
      </c>
      <c r="C10">
        <v>4268</v>
      </c>
      <c r="D10">
        <v>13691</v>
      </c>
      <c r="F10" s="68">
        <v>50.719200000000001</v>
      </c>
      <c r="G10" s="68">
        <v>139.2954</v>
      </c>
      <c r="I10">
        <v>3824</v>
      </c>
      <c r="J10" s="71">
        <v>16320.832</v>
      </c>
      <c r="K10" s="72">
        <v>193950.22080000001</v>
      </c>
      <c r="L10">
        <v>75</v>
      </c>
      <c r="M10" s="71">
        <v>1026.825</v>
      </c>
      <c r="N10" s="72">
        <v>10447.155000000001</v>
      </c>
    </row>
    <row r="12" spans="1:17" x14ac:dyDescent="0.25">
      <c r="A12" s="86" t="s">
        <v>13</v>
      </c>
    </row>
    <row r="13" spans="1:17" x14ac:dyDescent="0.25">
      <c r="A13" t="s">
        <v>33</v>
      </c>
      <c r="C13">
        <v>1988</v>
      </c>
      <c r="D13">
        <v>2250</v>
      </c>
      <c r="F13" s="68">
        <v>35.5</v>
      </c>
      <c r="G13" s="68">
        <v>35.5</v>
      </c>
      <c r="I13">
        <v>4</v>
      </c>
      <c r="J13" s="71">
        <v>7.952</v>
      </c>
      <c r="K13" s="72">
        <v>142</v>
      </c>
      <c r="L13">
        <v>2</v>
      </c>
      <c r="M13" s="71">
        <v>4.5</v>
      </c>
      <c r="N13" s="72">
        <v>71</v>
      </c>
    </row>
    <row r="14" spans="1:17" x14ac:dyDescent="0.25">
      <c r="A14" t="s">
        <v>34</v>
      </c>
      <c r="C14">
        <v>11742</v>
      </c>
      <c r="D14">
        <v>25113</v>
      </c>
      <c r="F14" s="68">
        <v>122.37480000000001</v>
      </c>
      <c r="G14" s="68">
        <v>248.06220000000002</v>
      </c>
      <c r="I14">
        <v>21</v>
      </c>
      <c r="J14" s="71">
        <v>246.58199999999999</v>
      </c>
      <c r="K14" s="72">
        <v>2569.8708000000001</v>
      </c>
      <c r="L14">
        <v>5</v>
      </c>
      <c r="M14" s="71">
        <v>125.565</v>
      </c>
      <c r="N14" s="72">
        <v>1240.3110000000001</v>
      </c>
    </row>
    <row r="16" spans="1:17" x14ac:dyDescent="0.25">
      <c r="A16" s="86" t="s">
        <v>16</v>
      </c>
    </row>
    <row r="17" spans="1:17" x14ac:dyDescent="0.25">
      <c r="A17" t="s">
        <v>35</v>
      </c>
      <c r="C17">
        <v>7900</v>
      </c>
      <c r="D17">
        <v>5733</v>
      </c>
      <c r="F17" s="68">
        <v>105</v>
      </c>
      <c r="G17" s="68">
        <v>105</v>
      </c>
      <c r="I17">
        <v>1</v>
      </c>
      <c r="J17" s="71">
        <v>7.9</v>
      </c>
      <c r="K17" s="72">
        <v>105</v>
      </c>
      <c r="L17">
        <v>1</v>
      </c>
      <c r="M17" s="71">
        <v>5.7329999999999997</v>
      </c>
      <c r="N17" s="72">
        <v>105</v>
      </c>
    </row>
    <row r="18" spans="1:17" x14ac:dyDescent="0.25">
      <c r="A18" t="s">
        <v>36</v>
      </c>
      <c r="C18">
        <v>59542</v>
      </c>
      <c r="D18">
        <v>37168</v>
      </c>
      <c r="F18" s="68">
        <v>570.69479999999999</v>
      </c>
      <c r="G18" s="68">
        <v>360.37919999999997</v>
      </c>
      <c r="I18">
        <v>1</v>
      </c>
      <c r="J18" s="71">
        <v>59.542000000000002</v>
      </c>
      <c r="K18" s="72">
        <v>570.69479999999999</v>
      </c>
      <c r="L18">
        <v>3</v>
      </c>
      <c r="M18" s="71">
        <v>111.504</v>
      </c>
      <c r="N18" s="72">
        <v>1081.1376</v>
      </c>
    </row>
    <row r="20" spans="1:17" x14ac:dyDescent="0.25">
      <c r="A20" s="86" t="s">
        <v>3</v>
      </c>
      <c r="E20">
        <v>35</v>
      </c>
      <c r="H20" s="69">
        <v>1.7500000000000002E-2</v>
      </c>
      <c r="O20">
        <v>1</v>
      </c>
      <c r="P20" s="70">
        <v>3.5000000000000003E-2</v>
      </c>
      <c r="Q20" s="76">
        <v>219</v>
      </c>
    </row>
    <row r="21" spans="1:17" x14ac:dyDescent="0.2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x14ac:dyDescent="0.25">
      <c r="C22" s="67" t="s">
        <v>37</v>
      </c>
      <c r="D22" s="67"/>
      <c r="E22" s="67"/>
      <c r="F22" s="67"/>
      <c r="G22" s="67"/>
      <c r="H22" s="67"/>
      <c r="I22" s="74">
        <v>4711</v>
      </c>
      <c r="J22" s="74">
        <v>17488.188000000002</v>
      </c>
      <c r="K22" s="75">
        <v>214537.78640000001</v>
      </c>
      <c r="L22" s="74">
        <v>186</v>
      </c>
      <c r="M22" s="74">
        <v>1373.027</v>
      </c>
      <c r="N22" s="75">
        <v>14944.6036</v>
      </c>
      <c r="O22" s="74">
        <v>1</v>
      </c>
      <c r="P22" s="74">
        <v>3.5000000000000003E-2</v>
      </c>
      <c r="Q22" s="75">
        <v>219</v>
      </c>
    </row>
    <row r="23" spans="1:17" x14ac:dyDescent="0.25">
      <c r="A23" t="s">
        <v>38</v>
      </c>
      <c r="F23" s="83">
        <v>36.094707535555088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15.75" thickBot="1" x14ac:dyDescent="0.3">
      <c r="A24" t="s">
        <v>21</v>
      </c>
      <c r="F24" s="84"/>
      <c r="G24" s="84"/>
      <c r="H24" s="84"/>
      <c r="I24" s="84"/>
      <c r="J24" s="85">
        <v>3712.2029293143714</v>
      </c>
      <c r="K24" s="84"/>
      <c r="L24" s="84"/>
      <c r="M24" s="85">
        <v>7381.8655913978491</v>
      </c>
      <c r="N24" s="84"/>
      <c r="O24" s="84"/>
      <c r="P24" s="84">
        <v>35</v>
      </c>
      <c r="Q24" s="84"/>
    </row>
    <row r="25" spans="1:17" ht="15.75" thickTop="1" x14ac:dyDescent="0.25"/>
    <row r="26" spans="1:17" ht="15.75" thickBot="1" x14ac:dyDescent="0.3">
      <c r="C26" s="94" t="s">
        <v>22</v>
      </c>
      <c r="D26" s="94"/>
      <c r="E26" s="94"/>
      <c r="F26" s="94"/>
      <c r="G26" s="94"/>
      <c r="H26" s="94"/>
      <c r="I26" s="94">
        <v>4711</v>
      </c>
      <c r="J26" s="95">
        <v>17488.188000000002</v>
      </c>
      <c r="K26" s="96">
        <v>214537.78640000001</v>
      </c>
      <c r="L26" s="94">
        <v>186</v>
      </c>
      <c r="M26" s="95">
        <v>1373.027</v>
      </c>
      <c r="N26" s="96">
        <v>14944.6036</v>
      </c>
      <c r="O26" s="94">
        <v>1</v>
      </c>
      <c r="P26" s="95">
        <v>3.5000000000000003E-2</v>
      </c>
      <c r="Q26" s="96">
        <v>219</v>
      </c>
    </row>
    <row r="27" spans="1:17" ht="15.75" thickTop="1" x14ac:dyDescent="0.25"/>
  </sheetData>
  <mergeCells count="3">
    <mergeCell ref="F5:H5"/>
    <mergeCell ref="F6:H6"/>
    <mergeCell ref="C6:E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NMWD Usage</vt:lpstr>
      <vt:lpstr>Existing Water Income</vt:lpstr>
      <vt:lpstr>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2021-08-02T14:41:49Z</dcterms:created>
  <dcterms:modified xsi:type="dcterms:W3CDTF">2021-08-02T15:56:28Z</dcterms:modified>
</cp:coreProperties>
</file>