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Columbia-Adair County\PSC Application\"/>
    </mc:Choice>
  </mc:AlternateContent>
  <xr:revisionPtr revIDLastSave="0" documentId="13_ncr:1_{683C9440-29CA-4E71-873F-459D98B4A934}" xr6:coauthVersionLast="47" xr6:coauthVersionMax="47" xr10:uidLastSave="{00000000-0000-0000-0000-000000000000}"/>
  <bookViews>
    <workbookView xWindow="30" yWindow="30" windowWidth="20460" windowHeight="10890" activeTab="1" xr2:uid="{2E375725-CDC7-4000-9D68-E2DD49F7E6EB}"/>
  </bookViews>
  <sheets>
    <sheet name="Water" sheetId="1" r:id="rId1"/>
    <sheet name="Sew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2" l="1"/>
  <c r="F59" i="2"/>
  <c r="F56" i="2" l="1"/>
  <c r="F54" i="2"/>
  <c r="E54" i="2"/>
  <c r="F52" i="2"/>
  <c r="E52" i="2"/>
  <c r="F51" i="2"/>
  <c r="F50" i="2"/>
  <c r="E51" i="2"/>
  <c r="E50" i="2"/>
  <c r="F49" i="2"/>
  <c r="E49" i="2"/>
  <c r="E48" i="2"/>
  <c r="F48" i="2"/>
  <c r="F47" i="2"/>
  <c r="E47" i="2"/>
  <c r="E46" i="2"/>
  <c r="F46" i="2"/>
  <c r="E45" i="2"/>
  <c r="F45" i="2"/>
  <c r="E198" i="1"/>
  <c r="F198" i="1"/>
  <c r="E44" i="2"/>
  <c r="F44" i="2"/>
  <c r="F43" i="2"/>
  <c r="E43" i="2"/>
  <c r="F42" i="2"/>
  <c r="E42" i="2"/>
  <c r="F41" i="2"/>
  <c r="E41" i="2"/>
  <c r="F40" i="2"/>
  <c r="E40" i="2"/>
  <c r="F39" i="2"/>
  <c r="F38" i="2"/>
  <c r="F37" i="2"/>
  <c r="E39" i="2"/>
  <c r="E38" i="2"/>
  <c r="E37" i="2"/>
  <c r="F36" i="2"/>
  <c r="F35" i="2"/>
  <c r="F34" i="2"/>
  <c r="F33" i="2"/>
  <c r="E36" i="2"/>
  <c r="E35" i="2"/>
  <c r="E34" i="2"/>
  <c r="E33" i="2"/>
  <c r="E32" i="2"/>
  <c r="F32" i="2"/>
  <c r="F31" i="2"/>
  <c r="E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F22" i="2"/>
  <c r="E22" i="2"/>
  <c r="F21" i="2"/>
  <c r="E21" i="2"/>
  <c r="F20" i="2"/>
  <c r="E20" i="2"/>
  <c r="F19" i="2"/>
  <c r="E19" i="2"/>
  <c r="F18" i="2"/>
  <c r="E18" i="2"/>
  <c r="E17" i="2"/>
  <c r="F17" i="2"/>
  <c r="F16" i="2"/>
  <c r="E16" i="2"/>
  <c r="E15" i="2"/>
  <c r="F15" i="2"/>
  <c r="E14" i="2"/>
  <c r="F14" i="2"/>
  <c r="E13" i="2"/>
  <c r="F13" i="2"/>
  <c r="E12" i="2"/>
  <c r="F12" i="2"/>
  <c r="E11" i="2"/>
  <c r="F11" i="2"/>
  <c r="E10" i="2"/>
  <c r="F10" i="2"/>
  <c r="E9" i="2"/>
  <c r="F9" i="2"/>
  <c r="E8" i="2"/>
  <c r="F8" i="2"/>
  <c r="E7" i="2"/>
  <c r="F7" i="2"/>
  <c r="F6" i="2"/>
  <c r="E6" i="2"/>
  <c r="F5" i="2"/>
  <c r="E5" i="2"/>
  <c r="F4" i="2"/>
  <c r="E4" i="2"/>
  <c r="F3" i="2"/>
  <c r="E3" i="2"/>
  <c r="F206" i="1"/>
  <c r="D206" i="1"/>
  <c r="D205" i="1"/>
  <c r="F205" i="1" s="1"/>
  <c r="F207" i="1" s="1"/>
  <c r="F197" i="1" l="1"/>
  <c r="F196" i="1"/>
  <c r="F195" i="1"/>
  <c r="F194" i="1"/>
  <c r="F193" i="1"/>
  <c r="E197" i="1"/>
  <c r="E196" i="1"/>
  <c r="E195" i="1"/>
  <c r="E194" i="1"/>
  <c r="E193" i="1"/>
  <c r="F192" i="1"/>
  <c r="F191" i="1"/>
  <c r="F190" i="1"/>
  <c r="F189" i="1"/>
  <c r="F188" i="1"/>
  <c r="F187" i="1"/>
  <c r="F186" i="1"/>
  <c r="E192" i="1"/>
  <c r="E191" i="1"/>
  <c r="E190" i="1"/>
  <c r="E189" i="1"/>
  <c r="E188" i="1"/>
  <c r="E187" i="1"/>
  <c r="E186" i="1"/>
  <c r="F185" i="1"/>
  <c r="E185" i="1"/>
  <c r="E184" i="1"/>
  <c r="F184" i="1"/>
  <c r="F183" i="1"/>
  <c r="E183" i="1"/>
  <c r="E182" i="1"/>
  <c r="F182" i="1"/>
  <c r="E181" i="1"/>
  <c r="F181" i="1"/>
  <c r="F180" i="1"/>
  <c r="F179" i="1"/>
  <c r="F178" i="1"/>
  <c r="F177" i="1"/>
  <c r="F176" i="1"/>
  <c r="F175" i="1"/>
  <c r="F174" i="1"/>
  <c r="F173" i="1"/>
  <c r="F172" i="1"/>
  <c r="E180" i="1"/>
  <c r="E179" i="1"/>
  <c r="E178" i="1"/>
  <c r="E177" i="1"/>
  <c r="E176" i="1"/>
  <c r="E175" i="1"/>
  <c r="E174" i="1"/>
  <c r="E173" i="1"/>
  <c r="E172" i="1"/>
  <c r="F170" i="1"/>
  <c r="F169" i="1"/>
  <c r="F171" i="1"/>
  <c r="F168" i="1"/>
  <c r="F167" i="1"/>
  <c r="E171" i="1"/>
  <c r="E170" i="1"/>
  <c r="E169" i="1"/>
  <c r="E168" i="1"/>
  <c r="E167" i="1"/>
  <c r="F166" i="1"/>
  <c r="E166" i="1"/>
  <c r="E165" i="1"/>
  <c r="F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E155" i="1"/>
  <c r="F155" i="1"/>
  <c r="E154" i="1"/>
  <c r="F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E145" i="1"/>
  <c r="F145" i="1"/>
  <c r="E144" i="1"/>
  <c r="F144" i="1"/>
  <c r="E143" i="1"/>
  <c r="F143" i="1"/>
  <c r="E142" i="1"/>
  <c r="F142" i="1"/>
  <c r="E141" i="1"/>
  <c r="F141" i="1"/>
  <c r="E140" i="1"/>
  <c r="F140" i="1"/>
  <c r="E139" i="1"/>
  <c r="F139" i="1"/>
  <c r="E138" i="1"/>
  <c r="F138" i="1"/>
  <c r="E137" i="1"/>
  <c r="F137" i="1"/>
  <c r="E136" i="1"/>
  <c r="F136" i="1"/>
  <c r="E135" i="1"/>
  <c r="F135" i="1"/>
  <c r="E134" i="1"/>
  <c r="F134" i="1"/>
  <c r="E133" i="1"/>
  <c r="F133" i="1"/>
  <c r="E132" i="1"/>
  <c r="F132" i="1"/>
  <c r="E131" i="1"/>
  <c r="F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17" i="1"/>
  <c r="E117" i="1"/>
  <c r="F120" i="1"/>
  <c r="E120" i="1"/>
  <c r="F118" i="1"/>
  <c r="E118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1" i="1"/>
  <c r="E91" i="1"/>
  <c r="F90" i="1"/>
  <c r="E90" i="1"/>
  <c r="F87" i="1"/>
  <c r="E87" i="1"/>
  <c r="F85" i="1"/>
  <c r="E85" i="1"/>
  <c r="F81" i="1"/>
  <c r="E81" i="1"/>
  <c r="F80" i="1"/>
  <c r="E80" i="1"/>
  <c r="F78" i="1"/>
  <c r="E78" i="1"/>
  <c r="F77" i="1"/>
  <c r="E77" i="1"/>
  <c r="F76" i="1"/>
  <c r="E76" i="1"/>
  <c r="F75" i="1"/>
  <c r="E75" i="1"/>
  <c r="F73" i="1"/>
  <c r="E73" i="1"/>
  <c r="F72" i="1"/>
  <c r="E72" i="1"/>
  <c r="F71" i="1"/>
  <c r="E71" i="1"/>
  <c r="F70" i="1"/>
  <c r="E70" i="1"/>
  <c r="F69" i="1"/>
  <c r="E69" i="1"/>
  <c r="F119" i="1"/>
  <c r="E119" i="1"/>
  <c r="F116" i="1"/>
  <c r="E116" i="1"/>
  <c r="F93" i="1"/>
  <c r="E93" i="1"/>
  <c r="F92" i="1"/>
  <c r="E92" i="1"/>
  <c r="F89" i="1"/>
  <c r="E89" i="1"/>
  <c r="F88" i="1"/>
  <c r="E88" i="1"/>
  <c r="F86" i="1"/>
  <c r="E86" i="1"/>
  <c r="F84" i="1"/>
  <c r="E84" i="1"/>
  <c r="F83" i="1"/>
  <c r="E83" i="1"/>
  <c r="F82" i="1"/>
  <c r="E82" i="1"/>
  <c r="F79" i="1"/>
  <c r="E79" i="1"/>
  <c r="F74" i="1"/>
  <c r="E74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E3" i="1"/>
  <c r="F61" i="1"/>
  <c r="E61" i="1"/>
  <c r="E60" i="1"/>
  <c r="F60" i="1"/>
  <c r="F53" i="1"/>
  <c r="E59" i="1"/>
  <c r="F59" i="1"/>
  <c r="E58" i="1"/>
  <c r="F58" i="1"/>
  <c r="E57" i="1"/>
  <c r="F57" i="1"/>
  <c r="E56" i="1"/>
  <c r="F56" i="1"/>
  <c r="E55" i="1"/>
  <c r="F55" i="1"/>
  <c r="E54" i="1"/>
  <c r="F54" i="1"/>
  <c r="E53" i="1"/>
  <c r="E52" i="1"/>
  <c r="F52" i="1"/>
  <c r="E51" i="1"/>
  <c r="F51" i="1"/>
  <c r="F49" i="1"/>
  <c r="F50" i="1"/>
  <c r="F48" i="1"/>
  <c r="F47" i="1"/>
  <c r="F46" i="1"/>
  <c r="F45" i="1"/>
  <c r="F44" i="1"/>
  <c r="F43" i="1"/>
  <c r="F42" i="1"/>
  <c r="E50" i="1"/>
  <c r="E49" i="1"/>
  <c r="E48" i="1"/>
  <c r="E47" i="1"/>
  <c r="E46" i="1"/>
  <c r="E45" i="1"/>
  <c r="E44" i="1"/>
  <c r="E43" i="1"/>
  <c r="E42" i="1"/>
  <c r="F41" i="1"/>
  <c r="E41" i="1"/>
  <c r="F40" i="1"/>
  <c r="E40" i="1"/>
  <c r="E39" i="1"/>
  <c r="F39" i="1"/>
  <c r="F38" i="1"/>
  <c r="E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F19" i="1"/>
  <c r="F18" i="1"/>
  <c r="F17" i="1"/>
  <c r="F16" i="1"/>
  <c r="E19" i="1"/>
  <c r="E18" i="1"/>
  <c r="E17" i="1"/>
  <c r="E16" i="1"/>
  <c r="F15" i="1"/>
  <c r="F12" i="1"/>
  <c r="F14" i="1"/>
  <c r="F13" i="1"/>
  <c r="F11" i="1"/>
  <c r="F10" i="1"/>
  <c r="F9" i="1"/>
  <c r="F8" i="1"/>
  <c r="F7" i="1"/>
  <c r="F6" i="1"/>
  <c r="F5" i="1"/>
  <c r="F4" i="1"/>
  <c r="E12" i="1"/>
  <c r="E15" i="1"/>
  <c r="E14" i="1"/>
  <c r="E13" i="1"/>
  <c r="E11" i="1"/>
  <c r="E10" i="1"/>
  <c r="E9" i="1"/>
  <c r="E8" i="1"/>
  <c r="E7" i="1"/>
  <c r="E6" i="1"/>
  <c r="E5" i="1"/>
  <c r="E4" i="1"/>
  <c r="F3" i="1"/>
  <c r="F200" i="1" l="1"/>
  <c r="E200" i="1"/>
  <c r="F202" i="1" l="1"/>
  <c r="F209" i="1" s="1"/>
</calcChain>
</file>

<file path=xl/sharedStrings.xml><?xml version="1.0" encoding="utf-8"?>
<sst xmlns="http://schemas.openxmlformats.org/spreadsheetml/2006/main" count="269" uniqueCount="234">
  <si>
    <t>Depreciation - Water</t>
  </si>
  <si>
    <t>Year Added</t>
  </si>
  <si>
    <t>Original Time Frame</t>
  </si>
  <si>
    <t>Cost Basis</t>
  </si>
  <si>
    <t>Annual Depreciation</t>
  </si>
  <si>
    <t>Cur Dep @ NARUC</t>
  </si>
  <si>
    <t>Description</t>
  </si>
  <si>
    <t>Flatwoods WL</t>
  </si>
  <si>
    <t>1989 WL</t>
  </si>
  <si>
    <t>HWY 206 WL</t>
  </si>
  <si>
    <t>1992 WL</t>
  </si>
  <si>
    <t>Knifley</t>
  </si>
  <si>
    <t>Mini</t>
  </si>
  <si>
    <t>HW 61 WL</t>
  </si>
  <si>
    <t>Jaybird Tank</t>
  </si>
  <si>
    <t>FHA Water</t>
  </si>
  <si>
    <t>Tank Reno</t>
  </si>
  <si>
    <t>R Coffey WL</t>
  </si>
  <si>
    <t>Curry R WL</t>
  </si>
  <si>
    <t>Vanhoy WL</t>
  </si>
  <si>
    <t>Phase 4</t>
  </si>
  <si>
    <t>Stand P Gradyv</t>
  </si>
  <si>
    <t>Lines</t>
  </si>
  <si>
    <t>10 Yr Plan</t>
  </si>
  <si>
    <t>West 80 &amp; Ph 4</t>
  </si>
  <si>
    <t>18" WL</t>
  </si>
  <si>
    <t>Phase 5</t>
  </si>
  <si>
    <t xml:space="preserve">WL - Biggs, </t>
  </si>
  <si>
    <t>Barry Jones WL</t>
  </si>
  <si>
    <t>HWY 92 Bridge</t>
  </si>
  <si>
    <t>Steel Casing P</t>
  </si>
  <si>
    <t>R Jackson WL</t>
  </si>
  <si>
    <t>61 South Better</t>
  </si>
  <si>
    <t>Bomar Tank</t>
  </si>
  <si>
    <t>Page S Tank</t>
  </si>
  <si>
    <t>WL project</t>
  </si>
  <si>
    <t>Walmart WL</t>
  </si>
  <si>
    <t>Colony TH WA</t>
  </si>
  <si>
    <t>Meyer S WL</t>
  </si>
  <si>
    <t>Grider WL</t>
  </si>
  <si>
    <t>Jail WL</t>
  </si>
  <si>
    <t>61 S Relo</t>
  </si>
  <si>
    <t>Long Hunter WL</t>
  </si>
  <si>
    <t>OshKosh WL</t>
  </si>
  <si>
    <t>L Wilson Tank</t>
  </si>
  <si>
    <t>Oak St WL</t>
  </si>
  <si>
    <t>Parkway WL</t>
  </si>
  <si>
    <t>Water Tank Reno</t>
  </si>
  <si>
    <t>Grissom WL</t>
  </si>
  <si>
    <t>Bomar WL</t>
  </si>
  <si>
    <t>Animal Sh meter</t>
  </si>
  <si>
    <t>Curry St WL</t>
  </si>
  <si>
    <t>WWTP Srv Line</t>
  </si>
  <si>
    <t>Houchens WL</t>
  </si>
  <si>
    <t>Lowes WL</t>
  </si>
  <si>
    <t>Smith Add WL</t>
  </si>
  <si>
    <t>Bomar H Tank</t>
  </si>
  <si>
    <t>Hilltop WL</t>
  </si>
  <si>
    <t>Rolling H WL</t>
  </si>
  <si>
    <t>Page St WL</t>
  </si>
  <si>
    <t>Stephens WL</t>
  </si>
  <si>
    <t>Mitchell St WL</t>
  </si>
  <si>
    <t>WL Relocation</t>
  </si>
  <si>
    <t>Becam WL</t>
  </si>
  <si>
    <t>WL Replacement</t>
  </si>
  <si>
    <t>Meter Changeout</t>
  </si>
  <si>
    <t>W WL</t>
  </si>
  <si>
    <t>Stultz St WL</t>
  </si>
  <si>
    <t>Fire Protection WL</t>
  </si>
  <si>
    <t>Industrial WL</t>
  </si>
  <si>
    <t>Water Meters</t>
  </si>
  <si>
    <t>Dillon St WL</t>
  </si>
  <si>
    <t>Yates St WL</t>
  </si>
  <si>
    <t>Parkway Master Met</t>
  </si>
  <si>
    <t>So 55 Master Meter</t>
  </si>
  <si>
    <t>Wall St WL</t>
  </si>
  <si>
    <t>Hospital Meter</t>
  </si>
  <si>
    <t>Water Works Ln WL</t>
  </si>
  <si>
    <t>Fairground St WL</t>
  </si>
  <si>
    <t>Downtown WL</t>
  </si>
  <si>
    <t>High St WL</t>
  </si>
  <si>
    <t>Harvey St WL</t>
  </si>
  <si>
    <t>LWC Sports WL</t>
  </si>
  <si>
    <t>Greensburg St WL</t>
  </si>
  <si>
    <t>Garland Ct WL</t>
  </si>
  <si>
    <t>Phase 6 WL</t>
  </si>
  <si>
    <t>HWY 206 Relocation</t>
  </si>
  <si>
    <t>Phase 14 Downtown</t>
  </si>
  <si>
    <t>Phase 14 City WL</t>
  </si>
  <si>
    <t>Hurt St WL</t>
  </si>
  <si>
    <t>Phase 5 Additions</t>
  </si>
  <si>
    <t>Phase 14 Burkesville</t>
  </si>
  <si>
    <t>Columbia Bypass Relo</t>
  </si>
  <si>
    <t>HWY 61 Relocation</t>
  </si>
  <si>
    <t>In House Lines</t>
  </si>
  <si>
    <t>Phase 10</t>
  </si>
  <si>
    <t>HWY 61 South</t>
  </si>
  <si>
    <t>Tom Roy WL</t>
  </si>
  <si>
    <t>Phase 8</t>
  </si>
  <si>
    <t>WL Extensions</t>
  </si>
  <si>
    <t>Radio Read Meters</t>
  </si>
  <si>
    <t>Phase 9 - Walmt Tank</t>
  </si>
  <si>
    <t>Phase 9 - T&amp;D Lines</t>
  </si>
  <si>
    <t xml:space="preserve">Phase 9 </t>
  </si>
  <si>
    <t>Phase 11A</t>
  </si>
  <si>
    <t>Caldwell Ridge WL</t>
  </si>
  <si>
    <t>Mullinex Est WL</t>
  </si>
  <si>
    <t>Hidden Acres WL</t>
  </si>
  <si>
    <t>Freedom Pk WL</t>
  </si>
  <si>
    <t>Debtra Meadows WL</t>
  </si>
  <si>
    <t>Lake Village WL</t>
  </si>
  <si>
    <t>Hawk Branch WL</t>
  </si>
  <si>
    <t>Horton Estates WL</t>
  </si>
  <si>
    <t>Genesis Land WL</t>
  </si>
  <si>
    <t>Robertson Est WL</t>
  </si>
  <si>
    <t>Daylily Meadows WL</t>
  </si>
  <si>
    <t>Michael Meadows WL</t>
  </si>
  <si>
    <t>Buckwood Est WL</t>
  </si>
  <si>
    <t>Butler Cr Cove WL</t>
  </si>
  <si>
    <t>Colonial Village</t>
  </si>
  <si>
    <t>Oakwood Est WL</t>
  </si>
  <si>
    <t>Ralph Jackson Ext</t>
  </si>
  <si>
    <t>Barry Jones Ext</t>
  </si>
  <si>
    <t>Jakie Bardin WL</t>
  </si>
  <si>
    <t>Garlin Court WL</t>
  </si>
  <si>
    <t>Bethany Acres WL</t>
  </si>
  <si>
    <t>Hutchison/Loy WL</t>
  </si>
  <si>
    <t>Casey Station WL</t>
  </si>
  <si>
    <t>Airport Est #1</t>
  </si>
  <si>
    <t>Homestead Est</t>
  </si>
  <si>
    <t>Murray Subd</t>
  </si>
  <si>
    <t>Holmes Bend Cabins</t>
  </si>
  <si>
    <t>Patton Est</t>
  </si>
  <si>
    <t>Meadowbrook Subd</t>
  </si>
  <si>
    <t>Bliss Road Subd</t>
  </si>
  <si>
    <t>Columbia Greens 1&amp;2</t>
  </si>
  <si>
    <t>Miller Heights Subd</t>
  </si>
  <si>
    <t>Churchill Place Subd</t>
  </si>
  <si>
    <t>Greens Subd</t>
  </si>
  <si>
    <t>Walnut Grove Subd</t>
  </si>
  <si>
    <t>Mootel Lane Subd</t>
  </si>
  <si>
    <t>Hilltop Division Subd</t>
  </si>
  <si>
    <t>Hwy 61 K Dunbar Subd</t>
  </si>
  <si>
    <t>Lake Village Subd</t>
  </si>
  <si>
    <t>Hyatt Heights Subd</t>
  </si>
  <si>
    <t>Jericho Land Subd</t>
  </si>
  <si>
    <t>Johnny Vaugh Subd</t>
  </si>
  <si>
    <t>Tarter Subd</t>
  </si>
  <si>
    <t>Sparksville Tank</t>
  </si>
  <si>
    <t>Phase 15 East 80 Tank</t>
  </si>
  <si>
    <t>Phase 15 WL</t>
  </si>
  <si>
    <t>Knifley Line Replace</t>
  </si>
  <si>
    <t>Gilpin Road Line</t>
  </si>
  <si>
    <t>Harold Shirley Line</t>
  </si>
  <si>
    <t>Hwy 704 Project</t>
  </si>
  <si>
    <t xml:space="preserve">Sawmill Road </t>
  </si>
  <si>
    <t>County Club Rd</t>
  </si>
  <si>
    <t>Old Clear Springs</t>
  </si>
  <si>
    <t>Hwy 533</t>
  </si>
  <si>
    <t>Supply Mains</t>
  </si>
  <si>
    <t>Supply Main 316</t>
  </si>
  <si>
    <t>Other Trans &amp; Dist</t>
  </si>
  <si>
    <t>Transmission &amp; Dist</t>
  </si>
  <si>
    <t>Stand Pipes</t>
  </si>
  <si>
    <t>56.1 Miles WL</t>
  </si>
  <si>
    <t>Gradyville WL</t>
  </si>
  <si>
    <t>WL</t>
  </si>
  <si>
    <t>3680 WL</t>
  </si>
  <si>
    <t>N 61 WL</t>
  </si>
  <si>
    <t>1987 CDBG</t>
  </si>
  <si>
    <t>1989 Project</t>
  </si>
  <si>
    <t>Casting Pipe Gradyville</t>
  </si>
  <si>
    <t>1984 Project</t>
  </si>
  <si>
    <t>1987 Extensions/Meters</t>
  </si>
  <si>
    <t>1986 Extensions</t>
  </si>
  <si>
    <t>88 Extension</t>
  </si>
  <si>
    <t>Russell Springs Exten</t>
  </si>
  <si>
    <t>Fully Depreciated on CAUD's Schedule</t>
  </si>
  <si>
    <t>Items to add with RD Project</t>
  </si>
  <si>
    <t>Transmission &amp; Distribution Mains</t>
  </si>
  <si>
    <t>Services</t>
  </si>
  <si>
    <t>Depreciation Net Change:</t>
  </si>
  <si>
    <t>Depreciation - Sewer</t>
  </si>
  <si>
    <t>Hwy 704 Subd</t>
  </si>
  <si>
    <t>Greenhills/Parrott Ave</t>
  </si>
  <si>
    <t>Hudson St Sewer Lines</t>
  </si>
  <si>
    <t>Airport Est #2 Subd</t>
  </si>
  <si>
    <t>Appen Street</t>
  </si>
  <si>
    <t>Phase 1 Sewer Extension</t>
  </si>
  <si>
    <t>Meyer St Sewer Line</t>
  </si>
  <si>
    <t>Greensburg/Rice St Sewer</t>
  </si>
  <si>
    <t>Tutt St Sewer Line</t>
  </si>
  <si>
    <t>LB Simpson Subd</t>
  </si>
  <si>
    <t>Greensburg St Sewer</t>
  </si>
  <si>
    <t>Sandusky Fairground St S</t>
  </si>
  <si>
    <t>D Franklin Lift Station</t>
  </si>
  <si>
    <t>Page St Lift Station</t>
  </si>
  <si>
    <t>Longhunters Sewerline</t>
  </si>
  <si>
    <t>Casey Station #2 Subd</t>
  </si>
  <si>
    <t>Ind Pk Sewer Force Main</t>
  </si>
  <si>
    <t>Sewer Lift Station Graves</t>
  </si>
  <si>
    <t>Bloyd Subd</t>
  </si>
  <si>
    <t>Sewer Lines Project</t>
  </si>
  <si>
    <t>Sewer Line Russell Hgts</t>
  </si>
  <si>
    <t>Sewer Line Colleage Park</t>
  </si>
  <si>
    <t>Sewer Line Little League</t>
  </si>
  <si>
    <t>Sewer Line N55</t>
  </si>
  <si>
    <t>Ricky Rodgers Devel</t>
  </si>
  <si>
    <t>Sewer Line Grant Lane</t>
  </si>
  <si>
    <t>Sewer Line Harvey Street</t>
  </si>
  <si>
    <t>Sewer Pump Station</t>
  </si>
  <si>
    <t>Hospital Lift Station</t>
  </si>
  <si>
    <t>Curry St Lift Station</t>
  </si>
  <si>
    <t>Gaston Avenue Lift Station</t>
  </si>
  <si>
    <t>Greenhills Sewer Line</t>
  </si>
  <si>
    <t>Holladay Place</t>
  </si>
  <si>
    <t>Hwy S 61 Lift Station</t>
  </si>
  <si>
    <t>Burkesville Lift Station</t>
  </si>
  <si>
    <t>Westwood Sewer Ext</t>
  </si>
  <si>
    <t>Tim Roy Subd</t>
  </si>
  <si>
    <t>Water sludge Pump Station</t>
  </si>
  <si>
    <t>Beechwood Acres Subd</t>
  </si>
  <si>
    <t>Parkview Sewers</t>
  </si>
  <si>
    <t>IDP Sewer</t>
  </si>
  <si>
    <t>Phase 12 Sparksville Line</t>
  </si>
  <si>
    <t>Phase 16 Sewer Force Main</t>
  </si>
  <si>
    <t>Phase 16 Sewer Gravity</t>
  </si>
  <si>
    <t>Phase 16 Lift Stations</t>
  </si>
  <si>
    <t>Manholes</t>
  </si>
  <si>
    <t>Burton Sewer Line</t>
  </si>
  <si>
    <t>Pump Station</t>
  </si>
  <si>
    <t>Difference:</t>
  </si>
  <si>
    <t>Lift Station</t>
  </si>
  <si>
    <t>Net Change in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</si>
</sst>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43" fontId="0" fillId="0" borderId="0" xfId="1" applyNumberFormat="1" applyFont="1"/>
    <xf numFmtId="0" fontId="0" fillId="2" borderId="0" xfId="0" applyFill="1"/>
    <xf numFmtId="43" fontId="0" fillId="2" borderId="0" xfId="1" applyNumberFormat="1" applyFont="1" applyFill="1"/>
    <xf numFmtId="0" fontId="0" fillId="0" borderId="0" xfId="0" applyFill="1"/>
    <xf numFmtId="43" fontId="0" fillId="0" borderId="0" xfId="1" applyNumberFormat="1" applyFont="1" applyFill="1"/>
    <xf numFmtId="43" fontId="0" fillId="0" borderId="1" xfId="1" applyNumberFormat="1" applyFont="1" applyBorder="1"/>
    <xf numFmtId="43" fontId="0" fillId="0" borderId="0" xfId="1" applyNumberFormat="1" applyFont="1" applyAlignment="1">
      <alignment horizontal="right"/>
    </xf>
    <xf numFmtId="44" fontId="0" fillId="0" borderId="0" xfId="2" applyFont="1"/>
    <xf numFmtId="44" fontId="0" fillId="0" borderId="0" xfId="2" applyNumberFormat="1" applyFont="1"/>
    <xf numFmtId="44" fontId="0" fillId="0" borderId="0" xfId="0" applyNumberFormat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2F83-3F2D-4315-AF3C-899F69F02F1B}">
  <dimension ref="A1:G301"/>
  <sheetViews>
    <sheetView workbookViewId="0"/>
  </sheetViews>
  <sheetFormatPr defaultRowHeight="15" x14ac:dyDescent="0.25"/>
  <cols>
    <col min="1" max="1" width="11.42578125" customWidth="1"/>
    <col min="2" max="2" width="31.85546875" bestFit="1" customWidth="1"/>
    <col min="4" max="4" width="13.28515625" bestFit="1" customWidth="1"/>
    <col min="5" max="5" width="13.7109375" customWidth="1"/>
    <col min="6" max="6" width="12.28515625" bestFit="1" customWidth="1"/>
  </cols>
  <sheetData>
    <row r="1" spans="1:7" x14ac:dyDescent="0.25">
      <c r="A1" s="12" t="s">
        <v>0</v>
      </c>
      <c r="G1" s="5"/>
    </row>
    <row r="2" spans="1:7" ht="48" customHeight="1" x14ac:dyDescent="0.25">
      <c r="A2" t="s">
        <v>1</v>
      </c>
      <c r="B2" t="s">
        <v>6</v>
      </c>
      <c r="C2" s="1" t="s">
        <v>2</v>
      </c>
      <c r="D2" t="s">
        <v>3</v>
      </c>
      <c r="E2" s="1" t="s">
        <v>4</v>
      </c>
      <c r="F2" s="1" t="s">
        <v>5</v>
      </c>
    </row>
    <row r="3" spans="1:7" x14ac:dyDescent="0.25">
      <c r="A3" s="3">
        <v>1977</v>
      </c>
      <c r="B3" s="3" t="s">
        <v>7</v>
      </c>
      <c r="C3" s="3">
        <v>40</v>
      </c>
      <c r="D3" s="4">
        <v>123838</v>
      </c>
      <c r="E3" s="4">
        <f>D3/C3</f>
        <v>3095.95</v>
      </c>
      <c r="F3" s="4">
        <f>D3/62.5</f>
        <v>1981.4079999999999</v>
      </c>
    </row>
    <row r="4" spans="1:7" x14ac:dyDescent="0.25">
      <c r="A4">
        <v>1990</v>
      </c>
      <c r="B4" t="s">
        <v>8</v>
      </c>
      <c r="C4">
        <v>40</v>
      </c>
      <c r="D4" s="2">
        <v>312</v>
      </c>
      <c r="E4" s="2">
        <f>D4/C4</f>
        <v>7.8</v>
      </c>
      <c r="F4" s="2">
        <f t="shared" ref="F4:F11" si="0">D4/62.5</f>
        <v>4.992</v>
      </c>
    </row>
    <row r="5" spans="1:7" x14ac:dyDescent="0.25">
      <c r="A5">
        <v>1993</v>
      </c>
      <c r="B5" t="s">
        <v>10</v>
      </c>
      <c r="C5">
        <v>40</v>
      </c>
      <c r="D5" s="2">
        <v>1534891</v>
      </c>
      <c r="E5" s="2">
        <f t="shared" ref="E5:E60" si="1">D5/C5</f>
        <v>38372.275000000001</v>
      </c>
      <c r="F5" s="2">
        <f t="shared" si="0"/>
        <v>24558.256000000001</v>
      </c>
    </row>
    <row r="6" spans="1:7" x14ac:dyDescent="0.25">
      <c r="A6">
        <v>1993</v>
      </c>
      <c r="B6" t="s">
        <v>9</v>
      </c>
      <c r="C6">
        <v>40</v>
      </c>
      <c r="D6" s="2">
        <v>30031</v>
      </c>
      <c r="E6" s="2">
        <f t="shared" si="1"/>
        <v>750.77499999999998</v>
      </c>
      <c r="F6" s="2">
        <f t="shared" si="0"/>
        <v>480.49599999999998</v>
      </c>
    </row>
    <row r="7" spans="1:7" x14ac:dyDescent="0.25">
      <c r="A7">
        <v>1994</v>
      </c>
      <c r="B7" t="s">
        <v>10</v>
      </c>
      <c r="C7">
        <v>40</v>
      </c>
      <c r="D7" s="2">
        <v>5242</v>
      </c>
      <c r="E7" s="2">
        <f t="shared" si="1"/>
        <v>131.05000000000001</v>
      </c>
      <c r="F7" s="2">
        <f t="shared" si="0"/>
        <v>83.872</v>
      </c>
    </row>
    <row r="8" spans="1:7" x14ac:dyDescent="0.25">
      <c r="A8">
        <v>1995</v>
      </c>
      <c r="B8" t="s">
        <v>11</v>
      </c>
      <c r="C8">
        <v>40</v>
      </c>
      <c r="D8" s="2">
        <v>539371</v>
      </c>
      <c r="E8" s="2">
        <f t="shared" si="1"/>
        <v>13484.275</v>
      </c>
      <c r="F8" s="2">
        <f t="shared" si="0"/>
        <v>8629.9359999999997</v>
      </c>
    </row>
    <row r="9" spans="1:7" x14ac:dyDescent="0.25">
      <c r="A9">
        <v>1996</v>
      </c>
      <c r="B9" t="s">
        <v>11</v>
      </c>
      <c r="C9">
        <v>40</v>
      </c>
      <c r="D9" s="2">
        <v>335654</v>
      </c>
      <c r="E9" s="2">
        <f t="shared" si="1"/>
        <v>8391.35</v>
      </c>
      <c r="F9" s="2">
        <f t="shared" si="0"/>
        <v>5370.4639999999999</v>
      </c>
    </row>
    <row r="10" spans="1:7" x14ac:dyDescent="0.25">
      <c r="A10">
        <v>1996</v>
      </c>
      <c r="B10" t="s">
        <v>12</v>
      </c>
      <c r="C10">
        <v>40</v>
      </c>
      <c r="D10" s="2">
        <v>318341</v>
      </c>
      <c r="E10" s="2">
        <f t="shared" si="1"/>
        <v>7958.5249999999996</v>
      </c>
      <c r="F10" s="2">
        <f t="shared" si="0"/>
        <v>5093.4560000000001</v>
      </c>
    </row>
    <row r="11" spans="1:7" x14ac:dyDescent="0.25">
      <c r="A11">
        <v>1997</v>
      </c>
      <c r="B11" t="s">
        <v>13</v>
      </c>
      <c r="C11">
        <v>40</v>
      </c>
      <c r="D11" s="2">
        <v>114216</v>
      </c>
      <c r="E11" s="2">
        <f t="shared" si="1"/>
        <v>2855.4</v>
      </c>
      <c r="F11" s="2">
        <f t="shared" si="0"/>
        <v>1827.4559999999999</v>
      </c>
    </row>
    <row r="12" spans="1:7" x14ac:dyDescent="0.25">
      <c r="A12">
        <v>1997</v>
      </c>
      <c r="B12" t="s">
        <v>14</v>
      </c>
      <c r="C12">
        <v>40</v>
      </c>
      <c r="D12" s="2">
        <v>27057</v>
      </c>
      <c r="E12" s="2">
        <f>D12/C12</f>
        <v>676.42499999999995</v>
      </c>
      <c r="F12" s="2">
        <f>D12/45</f>
        <v>601.26666666666665</v>
      </c>
    </row>
    <row r="13" spans="1:7" x14ac:dyDescent="0.25">
      <c r="A13">
        <v>2000</v>
      </c>
      <c r="B13" t="s">
        <v>15</v>
      </c>
      <c r="C13">
        <v>40</v>
      </c>
      <c r="D13" s="2">
        <v>119908</v>
      </c>
      <c r="E13" s="2">
        <f t="shared" si="1"/>
        <v>2997.7</v>
      </c>
      <c r="F13" s="2">
        <f t="shared" ref="F13:F60" si="2">D13/62.5</f>
        <v>1918.528</v>
      </c>
    </row>
    <row r="14" spans="1:7" x14ac:dyDescent="0.25">
      <c r="A14">
        <v>2000</v>
      </c>
      <c r="B14" t="s">
        <v>15</v>
      </c>
      <c r="C14">
        <v>40</v>
      </c>
      <c r="D14" s="2">
        <v>762444</v>
      </c>
      <c r="E14" s="2">
        <f t="shared" si="1"/>
        <v>19061.099999999999</v>
      </c>
      <c r="F14" s="2">
        <f t="shared" si="2"/>
        <v>12199.103999999999</v>
      </c>
    </row>
    <row r="15" spans="1:7" x14ac:dyDescent="0.25">
      <c r="A15">
        <v>1999</v>
      </c>
      <c r="B15" t="s">
        <v>16</v>
      </c>
      <c r="C15">
        <v>40</v>
      </c>
      <c r="D15" s="2">
        <v>82445</v>
      </c>
      <c r="E15" s="2">
        <f t="shared" si="1"/>
        <v>2061.125</v>
      </c>
      <c r="F15" s="2">
        <f>D15/45</f>
        <v>1832.1111111111111</v>
      </c>
    </row>
    <row r="16" spans="1:7" x14ac:dyDescent="0.25">
      <c r="A16">
        <v>2000</v>
      </c>
      <c r="B16" t="s">
        <v>15</v>
      </c>
      <c r="C16">
        <v>40</v>
      </c>
      <c r="D16" s="2">
        <v>243240</v>
      </c>
      <c r="E16" s="2">
        <f t="shared" si="1"/>
        <v>6081</v>
      </c>
      <c r="F16" s="2">
        <f t="shared" si="2"/>
        <v>3891.84</v>
      </c>
    </row>
    <row r="17" spans="1:6" x14ac:dyDescent="0.25">
      <c r="A17">
        <v>2001</v>
      </c>
      <c r="B17" t="s">
        <v>17</v>
      </c>
      <c r="C17">
        <v>40</v>
      </c>
      <c r="D17" s="2">
        <v>3832</v>
      </c>
      <c r="E17" s="2">
        <f t="shared" si="1"/>
        <v>95.8</v>
      </c>
      <c r="F17" s="2">
        <f t="shared" si="2"/>
        <v>61.311999999999998</v>
      </c>
    </row>
    <row r="18" spans="1:6" x14ac:dyDescent="0.25">
      <c r="A18">
        <v>2001</v>
      </c>
      <c r="B18" t="s">
        <v>18</v>
      </c>
      <c r="C18">
        <v>40</v>
      </c>
      <c r="D18" s="2">
        <v>2714</v>
      </c>
      <c r="E18" s="2">
        <f t="shared" si="1"/>
        <v>67.849999999999994</v>
      </c>
      <c r="F18" s="2">
        <f t="shared" si="2"/>
        <v>43.423999999999999</v>
      </c>
    </row>
    <row r="19" spans="1:6" x14ac:dyDescent="0.25">
      <c r="A19">
        <v>2001</v>
      </c>
      <c r="B19" t="s">
        <v>19</v>
      </c>
      <c r="C19">
        <v>40</v>
      </c>
      <c r="D19" s="2">
        <v>5921</v>
      </c>
      <c r="E19" s="2">
        <f t="shared" si="1"/>
        <v>148.02500000000001</v>
      </c>
      <c r="F19" s="2">
        <f t="shared" si="2"/>
        <v>94.736000000000004</v>
      </c>
    </row>
    <row r="20" spans="1:6" x14ac:dyDescent="0.25">
      <c r="A20">
        <v>2002</v>
      </c>
      <c r="B20" t="s">
        <v>20</v>
      </c>
      <c r="C20">
        <v>40</v>
      </c>
      <c r="D20" s="2">
        <v>600170</v>
      </c>
      <c r="E20" s="2">
        <f t="shared" si="1"/>
        <v>15004.25</v>
      </c>
      <c r="F20" s="2">
        <f t="shared" si="2"/>
        <v>9602.7199999999993</v>
      </c>
    </row>
    <row r="21" spans="1:6" x14ac:dyDescent="0.25">
      <c r="A21" s="3">
        <v>1978</v>
      </c>
      <c r="B21" s="3" t="s">
        <v>21</v>
      </c>
      <c r="C21" s="3">
        <v>40</v>
      </c>
      <c r="D21" s="4">
        <v>80000</v>
      </c>
      <c r="E21" s="4">
        <f t="shared" si="1"/>
        <v>2000</v>
      </c>
      <c r="F21" s="4">
        <f t="shared" si="2"/>
        <v>1280</v>
      </c>
    </row>
    <row r="22" spans="1:6" x14ac:dyDescent="0.25">
      <c r="A22">
        <v>2002</v>
      </c>
      <c r="B22" t="s">
        <v>22</v>
      </c>
      <c r="C22">
        <v>40</v>
      </c>
      <c r="D22" s="2">
        <v>44561</v>
      </c>
      <c r="E22" s="2">
        <f t="shared" si="1"/>
        <v>1114.0250000000001</v>
      </c>
      <c r="F22" s="2">
        <f t="shared" si="2"/>
        <v>712.976</v>
      </c>
    </row>
    <row r="23" spans="1:6" x14ac:dyDescent="0.25">
      <c r="A23">
        <v>2003</v>
      </c>
      <c r="B23" t="s">
        <v>20</v>
      </c>
      <c r="C23">
        <v>40</v>
      </c>
      <c r="D23" s="2">
        <v>1015697</v>
      </c>
      <c r="E23" s="2">
        <f t="shared" si="1"/>
        <v>25392.424999999999</v>
      </c>
      <c r="F23" s="2">
        <f t="shared" si="2"/>
        <v>16251.152</v>
      </c>
    </row>
    <row r="24" spans="1:6" x14ac:dyDescent="0.25">
      <c r="A24" s="3">
        <v>2003</v>
      </c>
      <c r="B24" s="3" t="s">
        <v>100</v>
      </c>
      <c r="C24" s="3">
        <v>7</v>
      </c>
      <c r="D24" s="4">
        <v>59321</v>
      </c>
      <c r="E24" s="4">
        <f t="shared" si="1"/>
        <v>8474.4285714285706</v>
      </c>
      <c r="F24" s="4">
        <f t="shared" si="2"/>
        <v>949.13599999999997</v>
      </c>
    </row>
    <row r="25" spans="1:6" x14ac:dyDescent="0.25">
      <c r="A25">
        <v>2003</v>
      </c>
      <c r="B25" t="s">
        <v>23</v>
      </c>
      <c r="C25">
        <v>40</v>
      </c>
      <c r="D25" s="2">
        <v>11390</v>
      </c>
      <c r="E25" s="2">
        <f t="shared" si="1"/>
        <v>284.75</v>
      </c>
      <c r="F25" s="2">
        <f t="shared" si="2"/>
        <v>182.24</v>
      </c>
    </row>
    <row r="26" spans="1:6" x14ac:dyDescent="0.25">
      <c r="A26">
        <v>2003</v>
      </c>
      <c r="B26" t="s">
        <v>24</v>
      </c>
      <c r="C26">
        <v>40</v>
      </c>
      <c r="D26" s="2">
        <v>376113</v>
      </c>
      <c r="E26" s="2">
        <f t="shared" si="1"/>
        <v>9402.8250000000007</v>
      </c>
      <c r="F26" s="2">
        <f t="shared" si="2"/>
        <v>6017.808</v>
      </c>
    </row>
    <row r="27" spans="1:6" x14ac:dyDescent="0.25">
      <c r="A27">
        <v>2004</v>
      </c>
      <c r="B27" t="s">
        <v>20</v>
      </c>
      <c r="C27">
        <v>40</v>
      </c>
      <c r="D27" s="2">
        <v>208502.56</v>
      </c>
      <c r="E27" s="2">
        <f t="shared" si="1"/>
        <v>5212.5640000000003</v>
      </c>
      <c r="F27" s="2">
        <f t="shared" si="2"/>
        <v>3336.0409599999998</v>
      </c>
    </row>
    <row r="28" spans="1:6" x14ac:dyDescent="0.25">
      <c r="A28">
        <v>2004</v>
      </c>
      <c r="B28" t="s">
        <v>25</v>
      </c>
      <c r="C28">
        <v>40</v>
      </c>
      <c r="D28" s="2">
        <v>1261604.44</v>
      </c>
      <c r="E28" s="2">
        <f t="shared" si="1"/>
        <v>31540.110999999997</v>
      </c>
      <c r="F28" s="2">
        <f t="shared" si="2"/>
        <v>20185.671039999997</v>
      </c>
    </row>
    <row r="29" spans="1:6" x14ac:dyDescent="0.25">
      <c r="A29">
        <v>1991</v>
      </c>
      <c r="B29" t="s">
        <v>19</v>
      </c>
      <c r="C29">
        <v>40</v>
      </c>
      <c r="D29" s="2">
        <v>740</v>
      </c>
      <c r="E29" s="2">
        <f t="shared" si="1"/>
        <v>18.5</v>
      </c>
      <c r="F29" s="2">
        <f t="shared" si="2"/>
        <v>11.84</v>
      </c>
    </row>
    <row r="30" spans="1:6" x14ac:dyDescent="0.25">
      <c r="A30">
        <v>2005</v>
      </c>
      <c r="B30" t="s">
        <v>26</v>
      </c>
      <c r="C30">
        <v>40</v>
      </c>
      <c r="D30" s="2">
        <v>722476.09</v>
      </c>
      <c r="E30" s="2">
        <f t="shared" si="1"/>
        <v>18061.902249999999</v>
      </c>
      <c r="F30" s="2">
        <f t="shared" si="2"/>
        <v>11559.61744</v>
      </c>
    </row>
    <row r="31" spans="1:6" x14ac:dyDescent="0.25">
      <c r="A31">
        <v>2005</v>
      </c>
      <c r="B31" t="s">
        <v>26</v>
      </c>
      <c r="C31">
        <v>40</v>
      </c>
      <c r="D31" s="2">
        <v>513635.04</v>
      </c>
      <c r="E31" s="2">
        <f t="shared" si="1"/>
        <v>12840.876</v>
      </c>
      <c r="F31" s="2">
        <f t="shared" si="2"/>
        <v>8218.1606400000001</v>
      </c>
    </row>
    <row r="32" spans="1:6" x14ac:dyDescent="0.25">
      <c r="A32">
        <v>2005</v>
      </c>
      <c r="B32" t="s">
        <v>27</v>
      </c>
      <c r="C32">
        <v>40</v>
      </c>
      <c r="D32" s="2">
        <v>23808.11</v>
      </c>
      <c r="E32" s="2">
        <f t="shared" si="1"/>
        <v>595.20275000000004</v>
      </c>
      <c r="F32" s="2">
        <f t="shared" si="2"/>
        <v>380.92975999999999</v>
      </c>
    </row>
    <row r="33" spans="1:6" x14ac:dyDescent="0.25">
      <c r="A33">
        <v>1991</v>
      </c>
      <c r="B33" t="s">
        <v>28</v>
      </c>
      <c r="C33">
        <v>40</v>
      </c>
      <c r="D33" s="2">
        <v>1380</v>
      </c>
      <c r="E33" s="2">
        <f t="shared" si="1"/>
        <v>34.5</v>
      </c>
      <c r="F33" s="2">
        <f t="shared" si="2"/>
        <v>22.08</v>
      </c>
    </row>
    <row r="34" spans="1:6" x14ac:dyDescent="0.25">
      <c r="A34">
        <v>2006</v>
      </c>
      <c r="B34" t="s">
        <v>29</v>
      </c>
      <c r="C34">
        <v>40</v>
      </c>
      <c r="D34" s="2">
        <v>8707.5</v>
      </c>
      <c r="E34" s="2">
        <f t="shared" si="1"/>
        <v>217.6875</v>
      </c>
      <c r="F34" s="2">
        <f t="shared" si="2"/>
        <v>139.32</v>
      </c>
    </row>
    <row r="35" spans="1:6" x14ac:dyDescent="0.25">
      <c r="A35" s="3">
        <v>1978</v>
      </c>
      <c r="B35" s="3" t="s">
        <v>30</v>
      </c>
      <c r="C35" s="3">
        <v>40</v>
      </c>
      <c r="D35" s="4">
        <v>22400</v>
      </c>
      <c r="E35" s="4">
        <f t="shared" si="1"/>
        <v>560</v>
      </c>
      <c r="F35" s="4">
        <f t="shared" si="2"/>
        <v>358.4</v>
      </c>
    </row>
    <row r="36" spans="1:6" x14ac:dyDescent="0.25">
      <c r="A36">
        <v>1991</v>
      </c>
      <c r="B36" t="s">
        <v>31</v>
      </c>
      <c r="C36">
        <v>40</v>
      </c>
      <c r="D36" s="2">
        <v>2705</v>
      </c>
      <c r="E36" s="2">
        <f t="shared" si="1"/>
        <v>67.625</v>
      </c>
      <c r="F36" s="2">
        <f t="shared" si="2"/>
        <v>43.28</v>
      </c>
    </row>
    <row r="37" spans="1:6" x14ac:dyDescent="0.25">
      <c r="A37">
        <v>2006</v>
      </c>
      <c r="B37" t="s">
        <v>32</v>
      </c>
      <c r="C37">
        <v>40</v>
      </c>
      <c r="D37" s="2">
        <v>29925</v>
      </c>
      <c r="E37" s="2">
        <f t="shared" si="1"/>
        <v>748.125</v>
      </c>
      <c r="F37" s="2">
        <f t="shared" si="2"/>
        <v>478.8</v>
      </c>
    </row>
    <row r="38" spans="1:6" x14ac:dyDescent="0.25">
      <c r="A38">
        <v>1991</v>
      </c>
      <c r="B38" t="s">
        <v>33</v>
      </c>
      <c r="C38">
        <v>40</v>
      </c>
      <c r="D38" s="2">
        <v>150000</v>
      </c>
      <c r="E38" s="2">
        <f t="shared" si="1"/>
        <v>3750</v>
      </c>
      <c r="F38" s="2">
        <f>D38/45</f>
        <v>3333.3333333333335</v>
      </c>
    </row>
    <row r="39" spans="1:6" x14ac:dyDescent="0.25">
      <c r="A39">
        <v>1977</v>
      </c>
      <c r="B39" t="s">
        <v>34</v>
      </c>
      <c r="C39">
        <v>40</v>
      </c>
      <c r="D39" s="2">
        <v>203000</v>
      </c>
      <c r="E39" s="2">
        <f t="shared" si="1"/>
        <v>5075</v>
      </c>
      <c r="F39" s="2">
        <f>D39/45</f>
        <v>4511.1111111111113</v>
      </c>
    </row>
    <row r="40" spans="1:6" x14ac:dyDescent="0.25">
      <c r="A40">
        <v>1971</v>
      </c>
      <c r="B40" t="s">
        <v>35</v>
      </c>
      <c r="C40">
        <v>40</v>
      </c>
      <c r="D40" s="2">
        <v>3953897</v>
      </c>
      <c r="E40" s="2">
        <f t="shared" si="1"/>
        <v>98847.425000000003</v>
      </c>
      <c r="F40" s="2">
        <f t="shared" si="2"/>
        <v>63262.351999999999</v>
      </c>
    </row>
    <row r="41" spans="1:6" x14ac:dyDescent="0.25">
      <c r="A41">
        <v>1984</v>
      </c>
      <c r="B41" t="s">
        <v>36</v>
      </c>
      <c r="C41">
        <v>40</v>
      </c>
      <c r="D41" s="2">
        <v>24500</v>
      </c>
      <c r="E41" s="2">
        <f t="shared" si="1"/>
        <v>612.5</v>
      </c>
      <c r="F41" s="2">
        <f t="shared" si="2"/>
        <v>392</v>
      </c>
    </row>
    <row r="42" spans="1:6" x14ac:dyDescent="0.25">
      <c r="A42">
        <v>1</v>
      </c>
      <c r="B42" t="s">
        <v>37</v>
      </c>
      <c r="C42">
        <v>40</v>
      </c>
      <c r="D42" s="2">
        <v>1587.17</v>
      </c>
      <c r="E42" s="2">
        <f t="shared" si="1"/>
        <v>39.679250000000003</v>
      </c>
      <c r="F42" s="2">
        <f t="shared" si="2"/>
        <v>25.39472</v>
      </c>
    </row>
    <row r="43" spans="1:6" x14ac:dyDescent="0.25">
      <c r="A43">
        <v>1985</v>
      </c>
      <c r="B43" t="s">
        <v>38</v>
      </c>
      <c r="C43">
        <v>40</v>
      </c>
      <c r="D43" s="2">
        <v>889.65</v>
      </c>
      <c r="E43" s="2">
        <f t="shared" si="1"/>
        <v>22.241250000000001</v>
      </c>
      <c r="F43" s="2">
        <f t="shared" si="2"/>
        <v>14.234399999999999</v>
      </c>
    </row>
    <row r="44" spans="1:6" x14ac:dyDescent="0.25">
      <c r="A44">
        <v>1986</v>
      </c>
      <c r="B44" t="s">
        <v>39</v>
      </c>
      <c r="C44">
        <v>40</v>
      </c>
      <c r="D44" s="2">
        <v>3713.89</v>
      </c>
      <c r="E44" s="2">
        <f t="shared" si="1"/>
        <v>92.847250000000003</v>
      </c>
      <c r="F44" s="2">
        <f t="shared" si="2"/>
        <v>59.422239999999995</v>
      </c>
    </row>
    <row r="45" spans="1:6" x14ac:dyDescent="0.25">
      <c r="A45">
        <v>1985</v>
      </c>
      <c r="B45" t="s">
        <v>40</v>
      </c>
      <c r="C45">
        <v>40</v>
      </c>
      <c r="D45" s="2">
        <v>1446</v>
      </c>
      <c r="E45" s="2">
        <f t="shared" si="1"/>
        <v>36.15</v>
      </c>
      <c r="F45" s="2">
        <f t="shared" si="2"/>
        <v>23.135999999999999</v>
      </c>
    </row>
    <row r="46" spans="1:6" x14ac:dyDescent="0.25">
      <c r="A46">
        <v>2006</v>
      </c>
      <c r="B46" t="s">
        <v>41</v>
      </c>
      <c r="C46">
        <v>40</v>
      </c>
      <c r="D46" s="2">
        <v>320649.92</v>
      </c>
      <c r="E46" s="2">
        <f t="shared" si="1"/>
        <v>8016.2479999999996</v>
      </c>
      <c r="F46" s="2">
        <f t="shared" si="2"/>
        <v>5130.3987200000001</v>
      </c>
    </row>
    <row r="47" spans="1:6" x14ac:dyDescent="0.25">
      <c r="A47">
        <v>1987</v>
      </c>
      <c r="B47" t="s">
        <v>42</v>
      </c>
      <c r="C47">
        <v>40</v>
      </c>
      <c r="D47" s="2">
        <v>4026.04</v>
      </c>
      <c r="E47" s="2">
        <f t="shared" si="1"/>
        <v>100.651</v>
      </c>
      <c r="F47" s="2">
        <f t="shared" si="2"/>
        <v>64.416640000000001</v>
      </c>
    </row>
    <row r="48" spans="1:6" x14ac:dyDescent="0.25">
      <c r="A48">
        <v>1987</v>
      </c>
      <c r="B48" t="s">
        <v>43</v>
      </c>
      <c r="C48">
        <v>40</v>
      </c>
      <c r="D48" s="2">
        <v>81284.820000000007</v>
      </c>
      <c r="E48" s="2">
        <f t="shared" si="1"/>
        <v>2032.1205000000002</v>
      </c>
      <c r="F48" s="2">
        <f t="shared" si="2"/>
        <v>1300.5571200000002</v>
      </c>
    </row>
    <row r="49" spans="1:6" x14ac:dyDescent="0.25">
      <c r="A49">
        <v>1988</v>
      </c>
      <c r="B49" t="s">
        <v>44</v>
      </c>
      <c r="C49">
        <v>40</v>
      </c>
      <c r="D49" s="2">
        <v>487520</v>
      </c>
      <c r="E49" s="2">
        <f t="shared" si="1"/>
        <v>12188</v>
      </c>
      <c r="F49" s="2">
        <f>D49/45</f>
        <v>10833.777777777777</v>
      </c>
    </row>
    <row r="50" spans="1:6" x14ac:dyDescent="0.25">
      <c r="A50">
        <v>1988</v>
      </c>
      <c r="B50" t="s">
        <v>45</v>
      </c>
      <c r="C50">
        <v>40</v>
      </c>
      <c r="D50" s="2">
        <v>2490.84</v>
      </c>
      <c r="E50" s="2">
        <f t="shared" si="1"/>
        <v>62.271000000000001</v>
      </c>
      <c r="F50" s="2">
        <f t="shared" si="2"/>
        <v>39.853439999999999</v>
      </c>
    </row>
    <row r="51" spans="1:6" x14ac:dyDescent="0.25">
      <c r="A51">
        <v>1988</v>
      </c>
      <c r="B51" t="s">
        <v>46</v>
      </c>
      <c r="C51">
        <v>40</v>
      </c>
      <c r="D51" s="2">
        <v>3682.46</v>
      </c>
      <c r="E51" s="2">
        <f t="shared" si="1"/>
        <v>92.061499999999995</v>
      </c>
      <c r="F51" s="2">
        <f t="shared" si="2"/>
        <v>58.919359999999998</v>
      </c>
    </row>
    <row r="52" spans="1:6" x14ac:dyDescent="0.25">
      <c r="A52">
        <v>1988</v>
      </c>
      <c r="B52" t="s">
        <v>9</v>
      </c>
      <c r="C52">
        <v>40</v>
      </c>
      <c r="D52" s="2">
        <v>73567.600000000006</v>
      </c>
      <c r="E52" s="2">
        <f t="shared" si="1"/>
        <v>1839.19</v>
      </c>
      <c r="F52" s="2">
        <f t="shared" si="2"/>
        <v>1177.0816</v>
      </c>
    </row>
    <row r="53" spans="1:6" x14ac:dyDescent="0.25">
      <c r="A53">
        <v>1988</v>
      </c>
      <c r="B53" t="s">
        <v>47</v>
      </c>
      <c r="C53">
        <v>40</v>
      </c>
      <c r="D53" s="2">
        <v>26437.5</v>
      </c>
      <c r="E53" s="2">
        <f t="shared" si="1"/>
        <v>660.9375</v>
      </c>
      <c r="F53" s="2">
        <f>D53/45</f>
        <v>587.5</v>
      </c>
    </row>
    <row r="54" spans="1:6" x14ac:dyDescent="0.25">
      <c r="A54">
        <v>1988</v>
      </c>
      <c r="B54" t="s">
        <v>48</v>
      </c>
      <c r="C54">
        <v>40</v>
      </c>
      <c r="D54" s="2">
        <v>5510.32</v>
      </c>
      <c r="E54" s="2">
        <f t="shared" si="1"/>
        <v>137.75799999999998</v>
      </c>
      <c r="F54" s="2">
        <f t="shared" si="2"/>
        <v>88.165120000000002</v>
      </c>
    </row>
    <row r="55" spans="1:6" x14ac:dyDescent="0.25">
      <c r="A55">
        <v>1989</v>
      </c>
      <c r="B55" t="s">
        <v>49</v>
      </c>
      <c r="C55">
        <v>40</v>
      </c>
      <c r="D55" s="2">
        <v>6424</v>
      </c>
      <c r="E55" s="2">
        <f t="shared" si="1"/>
        <v>160.6</v>
      </c>
      <c r="F55" s="2">
        <f t="shared" si="2"/>
        <v>102.78400000000001</v>
      </c>
    </row>
    <row r="56" spans="1:6" x14ac:dyDescent="0.25">
      <c r="A56" s="3">
        <v>2006</v>
      </c>
      <c r="B56" s="3" t="s">
        <v>50</v>
      </c>
      <c r="C56" s="3">
        <v>40</v>
      </c>
      <c r="D56" s="4">
        <v>4426.6899999999996</v>
      </c>
      <c r="E56" s="4">
        <f t="shared" si="1"/>
        <v>110.66725</v>
      </c>
      <c r="F56" s="4">
        <f t="shared" si="2"/>
        <v>70.827039999999997</v>
      </c>
    </row>
    <row r="57" spans="1:6" x14ac:dyDescent="0.25">
      <c r="A57">
        <v>1989</v>
      </c>
      <c r="B57" t="s">
        <v>51</v>
      </c>
      <c r="C57">
        <v>40</v>
      </c>
      <c r="D57" s="2">
        <v>4000</v>
      </c>
      <c r="E57" s="2">
        <f t="shared" si="1"/>
        <v>100</v>
      </c>
      <c r="F57" s="2">
        <f t="shared" si="2"/>
        <v>64</v>
      </c>
    </row>
    <row r="58" spans="1:6" x14ac:dyDescent="0.25">
      <c r="A58">
        <v>1989</v>
      </c>
      <c r="B58" t="s">
        <v>52</v>
      </c>
      <c r="C58">
        <v>40</v>
      </c>
      <c r="D58" s="2">
        <v>800</v>
      </c>
      <c r="E58" s="2">
        <f t="shared" si="1"/>
        <v>20</v>
      </c>
      <c r="F58" s="2">
        <f t="shared" si="2"/>
        <v>12.8</v>
      </c>
    </row>
    <row r="59" spans="1:6" x14ac:dyDescent="0.25">
      <c r="A59">
        <v>1989</v>
      </c>
      <c r="B59" t="s">
        <v>53</v>
      </c>
      <c r="C59">
        <v>40</v>
      </c>
      <c r="D59" s="2">
        <v>6723.62</v>
      </c>
      <c r="E59" s="2">
        <f t="shared" si="1"/>
        <v>168.09049999999999</v>
      </c>
      <c r="F59" s="2">
        <f t="shared" si="2"/>
        <v>107.57791999999999</v>
      </c>
    </row>
    <row r="60" spans="1:6" x14ac:dyDescent="0.25">
      <c r="A60">
        <v>1990</v>
      </c>
      <c r="B60" t="s">
        <v>54</v>
      </c>
      <c r="C60">
        <v>40</v>
      </c>
      <c r="D60" s="2">
        <v>3072</v>
      </c>
      <c r="E60" s="2">
        <f t="shared" si="1"/>
        <v>76.8</v>
      </c>
      <c r="F60" s="2">
        <f t="shared" si="2"/>
        <v>49.152000000000001</v>
      </c>
    </row>
    <row r="61" spans="1:6" x14ac:dyDescent="0.25">
      <c r="A61">
        <v>1991</v>
      </c>
      <c r="B61" t="s">
        <v>55</v>
      </c>
      <c r="C61">
        <v>40</v>
      </c>
      <c r="D61" s="2">
        <v>2269.5</v>
      </c>
      <c r="E61" s="2">
        <f t="shared" ref="E61:E62" si="3">D61/C61</f>
        <v>56.737499999999997</v>
      </c>
      <c r="F61" s="2">
        <f t="shared" ref="F61" si="4">D61/62.5</f>
        <v>36.311999999999998</v>
      </c>
    </row>
    <row r="62" spans="1:6" x14ac:dyDescent="0.25">
      <c r="A62">
        <v>1991</v>
      </c>
      <c r="B62" t="s">
        <v>56</v>
      </c>
      <c r="C62">
        <v>40</v>
      </c>
      <c r="D62" s="2">
        <v>102955.91</v>
      </c>
      <c r="E62" s="2">
        <f t="shared" si="3"/>
        <v>2573.8977500000001</v>
      </c>
      <c r="F62" s="2">
        <f>D62/45</f>
        <v>2287.9091111111111</v>
      </c>
    </row>
    <row r="63" spans="1:6" x14ac:dyDescent="0.25">
      <c r="A63">
        <v>2006</v>
      </c>
      <c r="B63" t="s">
        <v>57</v>
      </c>
      <c r="C63">
        <v>40</v>
      </c>
      <c r="D63" s="2">
        <v>5075</v>
      </c>
      <c r="E63" s="2">
        <f t="shared" ref="E63:E67" si="5">D63/C63</f>
        <v>126.875</v>
      </c>
      <c r="F63" s="2">
        <f t="shared" ref="F63:F67" si="6">D63/62.5</f>
        <v>81.2</v>
      </c>
    </row>
    <row r="64" spans="1:6" x14ac:dyDescent="0.25">
      <c r="A64">
        <v>1992</v>
      </c>
      <c r="B64" t="s">
        <v>58</v>
      </c>
      <c r="C64">
        <v>40</v>
      </c>
      <c r="D64" s="2">
        <v>1195</v>
      </c>
      <c r="E64" s="2">
        <f t="shared" si="5"/>
        <v>29.875</v>
      </c>
      <c r="F64" s="2">
        <f t="shared" si="6"/>
        <v>19.12</v>
      </c>
    </row>
    <row r="65" spans="1:6" x14ac:dyDescent="0.25">
      <c r="A65">
        <v>1993</v>
      </c>
      <c r="B65" t="s">
        <v>59</v>
      </c>
      <c r="C65">
        <v>40</v>
      </c>
      <c r="D65" s="2">
        <v>71269</v>
      </c>
      <c r="E65" s="2">
        <f t="shared" si="5"/>
        <v>1781.7249999999999</v>
      </c>
      <c r="F65" s="2">
        <f t="shared" si="6"/>
        <v>1140.3040000000001</v>
      </c>
    </row>
    <row r="66" spans="1:6" x14ac:dyDescent="0.25">
      <c r="A66">
        <v>1994</v>
      </c>
      <c r="B66" t="s">
        <v>60</v>
      </c>
      <c r="C66">
        <v>40</v>
      </c>
      <c r="D66" s="2">
        <v>7924.63</v>
      </c>
      <c r="E66" s="2">
        <f t="shared" si="5"/>
        <v>198.11574999999999</v>
      </c>
      <c r="F66" s="2">
        <f t="shared" si="6"/>
        <v>126.79408000000001</v>
      </c>
    </row>
    <row r="67" spans="1:6" x14ac:dyDescent="0.25">
      <c r="A67">
        <v>1994</v>
      </c>
      <c r="B67" t="s">
        <v>61</v>
      </c>
      <c r="C67">
        <v>40</v>
      </c>
      <c r="D67" s="2">
        <v>1813.71</v>
      </c>
      <c r="E67" s="2">
        <f t="shared" si="5"/>
        <v>45.342750000000002</v>
      </c>
      <c r="F67" s="2">
        <f t="shared" si="6"/>
        <v>29.019359999999999</v>
      </c>
    </row>
    <row r="68" spans="1:6" x14ac:dyDescent="0.25">
      <c r="A68" s="3">
        <v>1996</v>
      </c>
      <c r="B68" s="3" t="s">
        <v>65</v>
      </c>
      <c r="C68" s="3">
        <v>10</v>
      </c>
      <c r="D68" s="4">
        <v>9045.2199999999993</v>
      </c>
      <c r="E68" s="4">
        <f>D68/C68</f>
        <v>904.52199999999993</v>
      </c>
      <c r="F68" s="4">
        <f>D68/40</f>
        <v>226.13049999999998</v>
      </c>
    </row>
    <row r="69" spans="1:6" x14ac:dyDescent="0.25">
      <c r="A69">
        <v>1995</v>
      </c>
      <c r="B69" t="s">
        <v>62</v>
      </c>
      <c r="C69">
        <v>40</v>
      </c>
      <c r="D69" s="2">
        <v>5312.64</v>
      </c>
      <c r="E69" s="2">
        <f t="shared" ref="E69:E73" si="7">D69/C69</f>
        <v>132.816</v>
      </c>
      <c r="F69" s="2">
        <f t="shared" ref="F69:F73" si="8">D69/62.5</f>
        <v>85.00224</v>
      </c>
    </row>
    <row r="70" spans="1:6" x14ac:dyDescent="0.25">
      <c r="A70">
        <v>1996</v>
      </c>
      <c r="B70" t="s">
        <v>59</v>
      </c>
      <c r="C70">
        <v>40</v>
      </c>
      <c r="D70" s="2">
        <v>1887.48</v>
      </c>
      <c r="E70" s="2">
        <f t="shared" si="7"/>
        <v>47.186999999999998</v>
      </c>
      <c r="F70" s="2">
        <f t="shared" si="8"/>
        <v>30.199680000000001</v>
      </c>
    </row>
    <row r="71" spans="1:6" x14ac:dyDescent="0.25">
      <c r="A71">
        <v>1996</v>
      </c>
      <c r="B71" t="s">
        <v>43</v>
      </c>
      <c r="C71">
        <v>40</v>
      </c>
      <c r="D71" s="2">
        <v>86093.43</v>
      </c>
      <c r="E71" s="2">
        <f t="shared" si="7"/>
        <v>2152.3357499999997</v>
      </c>
      <c r="F71" s="2">
        <f t="shared" si="8"/>
        <v>1377.49488</v>
      </c>
    </row>
    <row r="72" spans="1:6" x14ac:dyDescent="0.25">
      <c r="A72">
        <v>2006</v>
      </c>
      <c r="B72" t="s">
        <v>63</v>
      </c>
      <c r="C72">
        <v>40</v>
      </c>
      <c r="D72" s="2">
        <v>11605.5</v>
      </c>
      <c r="E72" s="2">
        <f t="shared" si="7"/>
        <v>290.13749999999999</v>
      </c>
      <c r="F72" s="2">
        <f t="shared" si="8"/>
        <v>185.68799999999999</v>
      </c>
    </row>
    <row r="73" spans="1:6" x14ac:dyDescent="0.25">
      <c r="A73">
        <v>199</v>
      </c>
      <c r="B73" t="s">
        <v>64</v>
      </c>
      <c r="C73">
        <v>40</v>
      </c>
      <c r="D73" s="2">
        <v>922.19</v>
      </c>
      <c r="E73" s="2">
        <f t="shared" si="7"/>
        <v>23.054750000000002</v>
      </c>
      <c r="F73" s="2">
        <f t="shared" si="8"/>
        <v>14.755040000000001</v>
      </c>
    </row>
    <row r="74" spans="1:6" x14ac:dyDescent="0.25">
      <c r="A74" s="3">
        <v>1998</v>
      </c>
      <c r="B74" s="3" t="s">
        <v>65</v>
      </c>
      <c r="C74" s="3">
        <v>10</v>
      </c>
      <c r="D74" s="4">
        <v>8046.82</v>
      </c>
      <c r="E74" s="4">
        <f>D74/C74</f>
        <v>804.68200000000002</v>
      </c>
      <c r="F74" s="4">
        <f>D74/40</f>
        <v>201.1705</v>
      </c>
    </row>
    <row r="75" spans="1:6" x14ac:dyDescent="0.25">
      <c r="A75">
        <v>1999</v>
      </c>
      <c r="B75" t="s">
        <v>66</v>
      </c>
      <c r="C75">
        <v>40</v>
      </c>
      <c r="D75" s="2">
        <v>1060.5</v>
      </c>
      <c r="E75" s="2">
        <f t="shared" ref="E75:E78" si="9">D75/C75</f>
        <v>26.512499999999999</v>
      </c>
      <c r="F75" s="2">
        <f t="shared" ref="F75:F78" si="10">D75/62.5</f>
        <v>16.968</v>
      </c>
    </row>
    <row r="76" spans="1:6" x14ac:dyDescent="0.25">
      <c r="A76">
        <v>1999</v>
      </c>
      <c r="B76" t="s">
        <v>67</v>
      </c>
      <c r="C76">
        <v>40</v>
      </c>
      <c r="D76" s="2">
        <v>14714.97</v>
      </c>
      <c r="E76" s="2">
        <f t="shared" si="9"/>
        <v>367.87424999999996</v>
      </c>
      <c r="F76" s="2">
        <f t="shared" si="10"/>
        <v>235.43951999999999</v>
      </c>
    </row>
    <row r="77" spans="1:6" x14ac:dyDescent="0.25">
      <c r="A77">
        <v>1999</v>
      </c>
      <c r="B77" t="s">
        <v>68</v>
      </c>
      <c r="C77">
        <v>40</v>
      </c>
      <c r="D77" s="2">
        <v>2082</v>
      </c>
      <c r="E77" s="2">
        <f t="shared" si="9"/>
        <v>52.05</v>
      </c>
      <c r="F77" s="2">
        <f t="shared" si="10"/>
        <v>33.311999999999998</v>
      </c>
    </row>
    <row r="78" spans="1:6" x14ac:dyDescent="0.25">
      <c r="A78">
        <v>1999</v>
      </c>
      <c r="B78" t="s">
        <v>69</v>
      </c>
      <c r="C78">
        <v>40</v>
      </c>
      <c r="D78" s="2">
        <v>6294.31</v>
      </c>
      <c r="E78" s="2">
        <f t="shared" si="9"/>
        <v>157.35775000000001</v>
      </c>
      <c r="F78" s="2">
        <f t="shared" si="10"/>
        <v>100.70896</v>
      </c>
    </row>
    <row r="79" spans="1:6" x14ac:dyDescent="0.25">
      <c r="A79">
        <v>2000</v>
      </c>
      <c r="B79" t="s">
        <v>70</v>
      </c>
      <c r="C79">
        <v>15</v>
      </c>
      <c r="D79" s="2">
        <v>1974.54</v>
      </c>
      <c r="E79" s="2">
        <f>D79/C79</f>
        <v>131.636</v>
      </c>
      <c r="F79" s="2">
        <f>D79/40</f>
        <v>49.363500000000002</v>
      </c>
    </row>
    <row r="80" spans="1:6" x14ac:dyDescent="0.25">
      <c r="A80">
        <v>2000</v>
      </c>
      <c r="B80" t="s">
        <v>71</v>
      </c>
      <c r="C80">
        <v>40</v>
      </c>
      <c r="D80" s="2">
        <v>1012.91</v>
      </c>
      <c r="E80" s="2">
        <f t="shared" ref="E80:E81" si="11">D80/C80</f>
        <v>25.322749999999999</v>
      </c>
      <c r="F80" s="2">
        <f t="shared" ref="F80:F81" si="12">D80/62.5</f>
        <v>16.20656</v>
      </c>
    </row>
    <row r="81" spans="1:6" x14ac:dyDescent="0.25">
      <c r="A81">
        <v>2000</v>
      </c>
      <c r="B81" t="s">
        <v>72</v>
      </c>
      <c r="C81">
        <v>40</v>
      </c>
      <c r="D81" s="2">
        <v>10776.91</v>
      </c>
      <c r="E81" s="2">
        <f t="shared" si="11"/>
        <v>269.42275000000001</v>
      </c>
      <c r="F81" s="2">
        <f t="shared" si="12"/>
        <v>172.43055999999999</v>
      </c>
    </row>
    <row r="82" spans="1:6" x14ac:dyDescent="0.25">
      <c r="A82" s="3">
        <v>2001</v>
      </c>
      <c r="B82" s="3" t="s">
        <v>70</v>
      </c>
      <c r="C82" s="3">
        <v>15</v>
      </c>
      <c r="D82" s="4">
        <v>5813.54</v>
      </c>
      <c r="E82" s="4">
        <f>D82/C82</f>
        <v>387.5693333333333</v>
      </c>
      <c r="F82" s="4">
        <f>D82/40</f>
        <v>145.33850000000001</v>
      </c>
    </row>
    <row r="83" spans="1:6" x14ac:dyDescent="0.25">
      <c r="A83" s="3">
        <v>2001</v>
      </c>
      <c r="B83" s="3" t="s">
        <v>73</v>
      </c>
      <c r="C83" s="3">
        <v>5</v>
      </c>
      <c r="D83" s="4">
        <v>1065</v>
      </c>
      <c r="E83" s="4">
        <f>D83/C83</f>
        <v>213</v>
      </c>
      <c r="F83" s="4">
        <f>D83/40</f>
        <v>26.625</v>
      </c>
    </row>
    <row r="84" spans="1:6" x14ac:dyDescent="0.25">
      <c r="A84" s="3">
        <v>2001</v>
      </c>
      <c r="B84" s="3" t="s">
        <v>74</v>
      </c>
      <c r="C84" s="3">
        <v>5</v>
      </c>
      <c r="D84" s="4">
        <v>1317</v>
      </c>
      <c r="E84" s="4">
        <f>D84/C84</f>
        <v>263.39999999999998</v>
      </c>
      <c r="F84" s="4">
        <f>D84/40</f>
        <v>32.924999999999997</v>
      </c>
    </row>
    <row r="85" spans="1:6" x14ac:dyDescent="0.25">
      <c r="A85">
        <v>2001</v>
      </c>
      <c r="B85" t="s">
        <v>75</v>
      </c>
      <c r="C85">
        <v>40</v>
      </c>
      <c r="D85" s="2">
        <v>26163</v>
      </c>
      <c r="E85" s="2">
        <f t="shared" ref="E85" si="13">D85/C85</f>
        <v>654.07500000000005</v>
      </c>
      <c r="F85" s="2">
        <f t="shared" ref="F85" si="14">D85/62.5</f>
        <v>418.608</v>
      </c>
    </row>
    <row r="86" spans="1:6" x14ac:dyDescent="0.25">
      <c r="A86">
        <v>2002</v>
      </c>
      <c r="B86" t="s">
        <v>70</v>
      </c>
      <c r="C86">
        <v>10</v>
      </c>
      <c r="D86" s="2">
        <v>14026.31</v>
      </c>
      <c r="E86" s="2">
        <f>D86/C86</f>
        <v>1402.6309999999999</v>
      </c>
      <c r="F86" s="2">
        <f>D86/40</f>
        <v>350.65774999999996</v>
      </c>
    </row>
    <row r="87" spans="1:6" x14ac:dyDescent="0.25">
      <c r="A87">
        <v>2002</v>
      </c>
      <c r="B87" t="s">
        <v>59</v>
      </c>
      <c r="C87">
        <v>40</v>
      </c>
      <c r="D87" s="2">
        <v>2293.4899999999998</v>
      </c>
      <c r="E87" s="2">
        <f t="shared" ref="E87" si="15">D87/C87</f>
        <v>57.337249999999997</v>
      </c>
      <c r="F87" s="2">
        <f t="shared" ref="F87" si="16">D87/62.5</f>
        <v>36.695839999999997</v>
      </c>
    </row>
    <row r="88" spans="1:6" x14ac:dyDescent="0.25">
      <c r="A88">
        <v>2002</v>
      </c>
      <c r="B88" t="s">
        <v>76</v>
      </c>
      <c r="C88">
        <v>10</v>
      </c>
      <c r="D88" s="2">
        <v>1087.3800000000001</v>
      </c>
      <c r="E88" s="2">
        <f>D88/C88</f>
        <v>108.73800000000001</v>
      </c>
      <c r="F88" s="2">
        <f>D88/40</f>
        <v>27.184500000000003</v>
      </c>
    </row>
    <row r="89" spans="1:6" x14ac:dyDescent="0.25">
      <c r="A89" s="3">
        <v>2003</v>
      </c>
      <c r="B89" s="3" t="s">
        <v>70</v>
      </c>
      <c r="C89" s="3">
        <v>10</v>
      </c>
      <c r="D89" s="4">
        <v>25514.81</v>
      </c>
      <c r="E89" s="4">
        <f>D89/C89</f>
        <v>2551.4810000000002</v>
      </c>
      <c r="F89" s="4">
        <f>D89/40</f>
        <v>637.87025000000006</v>
      </c>
    </row>
    <row r="90" spans="1:6" x14ac:dyDescent="0.25">
      <c r="A90">
        <v>2003</v>
      </c>
      <c r="B90" t="s">
        <v>77</v>
      </c>
      <c r="C90">
        <v>40</v>
      </c>
      <c r="D90" s="2">
        <v>5361.59</v>
      </c>
      <c r="E90" s="2">
        <f t="shared" ref="E90:E91" si="17">D90/C90</f>
        <v>134.03975</v>
      </c>
      <c r="F90" s="2">
        <f t="shared" ref="F90:F91" si="18">D90/62.5</f>
        <v>85.785440000000008</v>
      </c>
    </row>
    <row r="91" spans="1:6" x14ac:dyDescent="0.25">
      <c r="A91">
        <v>2003</v>
      </c>
      <c r="B91" t="s">
        <v>78</v>
      </c>
      <c r="C91">
        <v>40</v>
      </c>
      <c r="D91" s="2">
        <v>1809.5</v>
      </c>
      <c r="E91" s="2">
        <f t="shared" si="17"/>
        <v>45.237499999999997</v>
      </c>
      <c r="F91" s="2">
        <f t="shared" si="18"/>
        <v>28.952000000000002</v>
      </c>
    </row>
    <row r="92" spans="1:6" x14ac:dyDescent="0.25">
      <c r="A92">
        <v>2004</v>
      </c>
      <c r="B92" t="s">
        <v>70</v>
      </c>
      <c r="C92">
        <v>10</v>
      </c>
      <c r="D92" s="2">
        <v>21178.12</v>
      </c>
      <c r="E92" s="2">
        <f>D92/C92</f>
        <v>2117.8119999999999</v>
      </c>
      <c r="F92" s="2">
        <f>D92/40</f>
        <v>529.45299999999997</v>
      </c>
    </row>
    <row r="93" spans="1:6" x14ac:dyDescent="0.25">
      <c r="A93">
        <v>2005</v>
      </c>
      <c r="B93" t="s">
        <v>70</v>
      </c>
      <c r="C93">
        <v>10</v>
      </c>
      <c r="D93" s="2">
        <v>44098.64</v>
      </c>
      <c r="E93" s="2">
        <f>D93/C93</f>
        <v>4409.8639999999996</v>
      </c>
      <c r="F93" s="2">
        <f>D93/40</f>
        <v>1102.4659999999999</v>
      </c>
    </row>
    <row r="94" spans="1:6" x14ac:dyDescent="0.25">
      <c r="A94">
        <v>2006</v>
      </c>
      <c r="B94" t="s">
        <v>79</v>
      </c>
      <c r="C94">
        <v>40</v>
      </c>
      <c r="D94" s="2">
        <v>832075.31</v>
      </c>
      <c r="E94" s="2">
        <f t="shared" ref="E94:E115" si="19">D94/C94</f>
        <v>20801.882750000001</v>
      </c>
      <c r="F94" s="2">
        <f t="shared" ref="F94:F115" si="20">D94/62.5</f>
        <v>13313.204960000001</v>
      </c>
    </row>
    <row r="95" spans="1:6" x14ac:dyDescent="0.25">
      <c r="A95">
        <v>2007</v>
      </c>
      <c r="B95" t="s">
        <v>80</v>
      </c>
      <c r="C95">
        <v>40</v>
      </c>
      <c r="D95" s="2">
        <v>193580.04</v>
      </c>
      <c r="E95" s="2">
        <f t="shared" si="19"/>
        <v>4839.5010000000002</v>
      </c>
      <c r="F95" s="2">
        <f t="shared" si="20"/>
        <v>3097.2806399999999</v>
      </c>
    </row>
    <row r="96" spans="1:6" x14ac:dyDescent="0.25">
      <c r="A96">
        <v>2007</v>
      </c>
      <c r="B96" t="s">
        <v>81</v>
      </c>
      <c r="C96">
        <v>40</v>
      </c>
      <c r="D96" s="2">
        <v>28006.55</v>
      </c>
      <c r="E96" s="2">
        <f t="shared" si="19"/>
        <v>700.16374999999994</v>
      </c>
      <c r="F96" s="2">
        <f t="shared" si="20"/>
        <v>448.10480000000001</v>
      </c>
    </row>
    <row r="97" spans="1:6" x14ac:dyDescent="0.25">
      <c r="A97">
        <v>2008</v>
      </c>
      <c r="B97" t="s">
        <v>82</v>
      </c>
      <c r="C97">
        <v>40</v>
      </c>
      <c r="D97" s="2">
        <v>37115.410000000003</v>
      </c>
      <c r="E97" s="2">
        <f t="shared" si="19"/>
        <v>927.88525000000004</v>
      </c>
      <c r="F97" s="2">
        <f t="shared" si="20"/>
        <v>593.84656000000007</v>
      </c>
    </row>
    <row r="98" spans="1:6" x14ac:dyDescent="0.25">
      <c r="A98">
        <v>2001</v>
      </c>
      <c r="B98" t="s">
        <v>83</v>
      </c>
      <c r="C98">
        <v>40</v>
      </c>
      <c r="D98" s="2">
        <v>167520.09</v>
      </c>
      <c r="E98" s="2">
        <f t="shared" si="19"/>
        <v>4188.0022499999995</v>
      </c>
      <c r="F98" s="2">
        <f t="shared" si="20"/>
        <v>2680.3214400000002</v>
      </c>
    </row>
    <row r="99" spans="1:6" x14ac:dyDescent="0.25">
      <c r="A99">
        <v>1991</v>
      </c>
      <c r="B99" t="s">
        <v>84</v>
      </c>
      <c r="C99">
        <v>40</v>
      </c>
      <c r="D99" s="2">
        <v>7375</v>
      </c>
      <c r="E99" s="2">
        <f t="shared" si="19"/>
        <v>184.375</v>
      </c>
      <c r="F99" s="2">
        <f t="shared" si="20"/>
        <v>118</v>
      </c>
    </row>
    <row r="100" spans="1:6" x14ac:dyDescent="0.25">
      <c r="A100">
        <v>2007</v>
      </c>
      <c r="B100" t="s">
        <v>85</v>
      </c>
      <c r="C100">
        <v>40</v>
      </c>
      <c r="D100" s="2">
        <v>140059.15</v>
      </c>
      <c r="E100" s="2">
        <f t="shared" si="19"/>
        <v>3501.4787499999998</v>
      </c>
      <c r="F100" s="2">
        <f t="shared" si="20"/>
        <v>2240.9463999999998</v>
      </c>
    </row>
    <row r="101" spans="1:6" x14ac:dyDescent="0.25">
      <c r="A101">
        <v>2013</v>
      </c>
      <c r="B101" t="s">
        <v>86</v>
      </c>
      <c r="C101">
        <v>40</v>
      </c>
      <c r="D101" s="2">
        <v>24300</v>
      </c>
      <c r="E101" s="2">
        <f t="shared" si="19"/>
        <v>607.5</v>
      </c>
      <c r="F101" s="2">
        <f t="shared" si="20"/>
        <v>388.8</v>
      </c>
    </row>
    <row r="102" spans="1:6" x14ac:dyDescent="0.25">
      <c r="A102">
        <v>2013</v>
      </c>
      <c r="B102" t="s">
        <v>87</v>
      </c>
      <c r="C102">
        <v>40</v>
      </c>
      <c r="D102" s="2">
        <v>2636610.39</v>
      </c>
      <c r="E102" s="2">
        <f t="shared" si="19"/>
        <v>65915.259749999997</v>
      </c>
      <c r="F102" s="2">
        <f t="shared" si="20"/>
        <v>42185.766240000004</v>
      </c>
    </row>
    <row r="103" spans="1:6" x14ac:dyDescent="0.25">
      <c r="A103">
        <v>2014</v>
      </c>
      <c r="B103" t="s">
        <v>87</v>
      </c>
      <c r="C103">
        <v>40</v>
      </c>
      <c r="D103" s="2">
        <v>1429524.05</v>
      </c>
      <c r="E103" s="2">
        <f t="shared" si="19"/>
        <v>35738.10125</v>
      </c>
      <c r="F103" s="2">
        <f t="shared" si="20"/>
        <v>22872.3848</v>
      </c>
    </row>
    <row r="104" spans="1:6" x14ac:dyDescent="0.25">
      <c r="A104">
        <v>2015</v>
      </c>
      <c r="B104" t="s">
        <v>88</v>
      </c>
      <c r="C104">
        <v>40</v>
      </c>
      <c r="D104" s="2">
        <v>586646.35</v>
      </c>
      <c r="E104" s="2">
        <f t="shared" si="19"/>
        <v>14666.158749999999</v>
      </c>
      <c r="F104" s="2">
        <f t="shared" si="20"/>
        <v>9386.3415999999997</v>
      </c>
    </row>
    <row r="105" spans="1:6" x14ac:dyDescent="0.25">
      <c r="A105">
        <v>2016</v>
      </c>
      <c r="B105" t="s">
        <v>89</v>
      </c>
      <c r="C105">
        <v>40</v>
      </c>
      <c r="D105" s="2">
        <v>10947.58</v>
      </c>
      <c r="E105" s="2">
        <f t="shared" si="19"/>
        <v>273.68950000000001</v>
      </c>
      <c r="F105" s="2">
        <f t="shared" si="20"/>
        <v>175.16128</v>
      </c>
    </row>
    <row r="106" spans="1:6" x14ac:dyDescent="0.25">
      <c r="A106">
        <v>2006</v>
      </c>
      <c r="B106" t="s">
        <v>90</v>
      </c>
      <c r="C106">
        <v>40</v>
      </c>
      <c r="D106" s="2">
        <v>10947.58</v>
      </c>
      <c r="E106" s="2">
        <f t="shared" si="19"/>
        <v>273.68950000000001</v>
      </c>
      <c r="F106" s="2">
        <f t="shared" si="20"/>
        <v>175.16128</v>
      </c>
    </row>
    <row r="107" spans="1:6" x14ac:dyDescent="0.25">
      <c r="A107">
        <v>2018</v>
      </c>
      <c r="B107" t="s">
        <v>91</v>
      </c>
      <c r="C107">
        <v>40</v>
      </c>
      <c r="D107" s="2">
        <v>1181749.3500000001</v>
      </c>
      <c r="E107" s="2">
        <f t="shared" si="19"/>
        <v>29543.733750000003</v>
      </c>
      <c r="F107" s="2">
        <f t="shared" si="20"/>
        <v>18907.989600000001</v>
      </c>
    </row>
    <row r="108" spans="1:6" x14ac:dyDescent="0.25">
      <c r="A108">
        <v>2017</v>
      </c>
      <c r="B108" t="s">
        <v>92</v>
      </c>
      <c r="C108">
        <v>40</v>
      </c>
      <c r="D108" s="2">
        <v>54781</v>
      </c>
      <c r="E108" s="2">
        <f t="shared" si="19"/>
        <v>1369.5250000000001</v>
      </c>
      <c r="F108" s="2">
        <f t="shared" si="20"/>
        <v>876.49599999999998</v>
      </c>
    </row>
    <row r="109" spans="1:6" x14ac:dyDescent="0.25">
      <c r="A109">
        <v>2007</v>
      </c>
      <c r="B109" t="s">
        <v>93</v>
      </c>
      <c r="C109">
        <v>40</v>
      </c>
      <c r="D109" s="2">
        <v>24690</v>
      </c>
      <c r="E109" s="2">
        <f t="shared" si="19"/>
        <v>617.25</v>
      </c>
      <c r="F109" s="2">
        <f t="shared" si="20"/>
        <v>395.04</v>
      </c>
    </row>
    <row r="110" spans="1:6" x14ac:dyDescent="0.25">
      <c r="A110">
        <v>2008</v>
      </c>
      <c r="B110" t="s">
        <v>94</v>
      </c>
      <c r="C110">
        <v>40</v>
      </c>
      <c r="D110" s="2">
        <v>12500</v>
      </c>
      <c r="E110" s="2">
        <f t="shared" si="19"/>
        <v>312.5</v>
      </c>
      <c r="F110" s="2">
        <f t="shared" si="20"/>
        <v>200</v>
      </c>
    </row>
    <row r="111" spans="1:6" x14ac:dyDescent="0.25">
      <c r="A111">
        <v>2009</v>
      </c>
      <c r="B111" t="s">
        <v>95</v>
      </c>
      <c r="C111">
        <v>40</v>
      </c>
      <c r="D111" s="2">
        <v>493798.18</v>
      </c>
      <c r="E111" s="2">
        <f t="shared" si="19"/>
        <v>12344.9545</v>
      </c>
      <c r="F111" s="2">
        <f t="shared" si="20"/>
        <v>7900.77088</v>
      </c>
    </row>
    <row r="112" spans="1:6" x14ac:dyDescent="0.25">
      <c r="A112">
        <v>2009</v>
      </c>
      <c r="B112" t="s">
        <v>96</v>
      </c>
      <c r="C112">
        <v>40</v>
      </c>
      <c r="D112" s="2">
        <v>29710</v>
      </c>
      <c r="E112" s="2">
        <f t="shared" si="19"/>
        <v>742.75</v>
      </c>
      <c r="F112" s="2">
        <f t="shared" si="20"/>
        <v>475.36</v>
      </c>
    </row>
    <row r="113" spans="1:6" x14ac:dyDescent="0.25">
      <c r="A113">
        <v>1991</v>
      </c>
      <c r="B113" t="s">
        <v>97</v>
      </c>
      <c r="C113">
        <v>40</v>
      </c>
      <c r="D113" s="2">
        <v>1870</v>
      </c>
      <c r="E113" s="2">
        <f t="shared" si="19"/>
        <v>46.75</v>
      </c>
      <c r="F113" s="2">
        <f t="shared" si="20"/>
        <v>29.92</v>
      </c>
    </row>
    <row r="114" spans="1:6" x14ac:dyDescent="0.25">
      <c r="A114">
        <v>2009</v>
      </c>
      <c r="B114" t="s">
        <v>98</v>
      </c>
      <c r="C114">
        <v>40</v>
      </c>
      <c r="D114" s="2">
        <v>60219.31</v>
      </c>
      <c r="E114" s="2">
        <f t="shared" si="19"/>
        <v>1505.4827499999999</v>
      </c>
      <c r="F114" s="2">
        <f t="shared" si="20"/>
        <v>963.50896</v>
      </c>
    </row>
    <row r="115" spans="1:6" x14ac:dyDescent="0.25">
      <c r="A115">
        <v>2009</v>
      </c>
      <c r="B115" t="s">
        <v>99</v>
      </c>
      <c r="C115">
        <v>40</v>
      </c>
      <c r="D115" s="2">
        <v>13352</v>
      </c>
      <c r="E115" s="2">
        <f t="shared" si="19"/>
        <v>333.8</v>
      </c>
      <c r="F115" s="2">
        <f t="shared" si="20"/>
        <v>213.63200000000001</v>
      </c>
    </row>
    <row r="116" spans="1:6" x14ac:dyDescent="0.25">
      <c r="A116" s="3">
        <v>2009</v>
      </c>
      <c r="B116" s="3" t="s">
        <v>100</v>
      </c>
      <c r="C116" s="3">
        <v>7</v>
      </c>
      <c r="D116" s="4">
        <v>35056.5</v>
      </c>
      <c r="E116" s="4">
        <f>D116/C116</f>
        <v>5008.0714285714284</v>
      </c>
      <c r="F116" s="4">
        <f>D116/40</f>
        <v>876.41250000000002</v>
      </c>
    </row>
    <row r="117" spans="1:6" x14ac:dyDescent="0.25">
      <c r="A117">
        <v>2010</v>
      </c>
      <c r="B117" t="s">
        <v>101</v>
      </c>
      <c r="C117">
        <v>40</v>
      </c>
      <c r="D117" s="2">
        <v>1403663.63</v>
      </c>
      <c r="E117" s="2">
        <f t="shared" ref="E117" si="21">D117/C117</f>
        <v>35091.590749999996</v>
      </c>
      <c r="F117" s="2">
        <f>D117/45</f>
        <v>31192.52511111111</v>
      </c>
    </row>
    <row r="118" spans="1:6" x14ac:dyDescent="0.25">
      <c r="A118">
        <v>2010</v>
      </c>
      <c r="B118" t="s">
        <v>102</v>
      </c>
      <c r="C118">
        <v>40</v>
      </c>
      <c r="D118" s="2">
        <v>1996005.64</v>
      </c>
      <c r="E118" s="2">
        <f t="shared" ref="E118" si="22">D118/C118</f>
        <v>49900.140999999996</v>
      </c>
      <c r="F118" s="2">
        <f t="shared" ref="F118" si="23">D118/62.5</f>
        <v>31936.090239999998</v>
      </c>
    </row>
    <row r="119" spans="1:6" x14ac:dyDescent="0.25">
      <c r="A119">
        <v>2011</v>
      </c>
      <c r="B119" t="s">
        <v>100</v>
      </c>
      <c r="C119">
        <v>10</v>
      </c>
      <c r="D119" s="2">
        <v>20883.12</v>
      </c>
      <c r="E119" s="2">
        <f>D119/C119</f>
        <v>2088.3119999999999</v>
      </c>
      <c r="F119" s="2">
        <f>D119/40</f>
        <v>522.07799999999997</v>
      </c>
    </row>
    <row r="120" spans="1:6" x14ac:dyDescent="0.25">
      <c r="A120">
        <v>2011</v>
      </c>
      <c r="B120" t="s">
        <v>103</v>
      </c>
      <c r="C120">
        <v>40</v>
      </c>
      <c r="D120" s="2">
        <v>66989.460000000006</v>
      </c>
      <c r="E120" s="2">
        <f t="shared" ref="E120" si="24">D120/C120</f>
        <v>1674.7365000000002</v>
      </c>
      <c r="F120" s="2">
        <f t="shared" ref="F120" si="25">D120/62.5</f>
        <v>1071.8313600000001</v>
      </c>
    </row>
    <row r="121" spans="1:6" x14ac:dyDescent="0.25">
      <c r="A121">
        <v>2011</v>
      </c>
      <c r="B121" t="s">
        <v>104</v>
      </c>
      <c r="C121">
        <v>40</v>
      </c>
      <c r="D121" s="2">
        <v>292009.58</v>
      </c>
      <c r="E121" s="2">
        <f t="shared" ref="E121:E145" si="26">D121/C121</f>
        <v>7300.2395000000006</v>
      </c>
      <c r="F121" s="2">
        <f t="shared" ref="F121:F145" si="27">D121/62.5</f>
        <v>4672.1532800000004</v>
      </c>
    </row>
    <row r="122" spans="1:6" x14ac:dyDescent="0.25">
      <c r="A122">
        <v>2001</v>
      </c>
      <c r="B122" t="s">
        <v>105</v>
      </c>
      <c r="C122">
        <v>40</v>
      </c>
      <c r="D122" s="2">
        <v>2910</v>
      </c>
      <c r="E122" s="2">
        <f t="shared" si="26"/>
        <v>72.75</v>
      </c>
      <c r="F122" s="2">
        <f t="shared" si="27"/>
        <v>46.56</v>
      </c>
    </row>
    <row r="123" spans="1:6" x14ac:dyDescent="0.25">
      <c r="A123">
        <v>2001</v>
      </c>
      <c r="B123" t="s">
        <v>106</v>
      </c>
      <c r="C123">
        <v>40</v>
      </c>
      <c r="D123" s="2">
        <v>2074</v>
      </c>
      <c r="E123" s="2">
        <f t="shared" si="26"/>
        <v>51.85</v>
      </c>
      <c r="F123" s="2">
        <f t="shared" si="27"/>
        <v>33.183999999999997</v>
      </c>
    </row>
    <row r="124" spans="1:6" x14ac:dyDescent="0.25">
      <c r="A124">
        <v>2002</v>
      </c>
      <c r="B124" t="s">
        <v>107</v>
      </c>
      <c r="C124">
        <v>40</v>
      </c>
      <c r="D124" s="2">
        <v>10671.5</v>
      </c>
      <c r="E124" s="2">
        <f t="shared" si="26"/>
        <v>266.78750000000002</v>
      </c>
      <c r="F124" s="2">
        <f t="shared" si="27"/>
        <v>170.744</v>
      </c>
    </row>
    <row r="125" spans="1:6" x14ac:dyDescent="0.25">
      <c r="A125">
        <v>2002</v>
      </c>
      <c r="B125" t="s">
        <v>108</v>
      </c>
      <c r="C125">
        <v>40</v>
      </c>
      <c r="D125" s="2">
        <v>4400.8500000000004</v>
      </c>
      <c r="E125" s="2">
        <f t="shared" si="26"/>
        <v>110.02125000000001</v>
      </c>
      <c r="F125" s="2">
        <f t="shared" si="27"/>
        <v>70.413600000000002</v>
      </c>
    </row>
    <row r="126" spans="1:6" x14ac:dyDescent="0.25">
      <c r="A126">
        <v>2002</v>
      </c>
      <c r="B126" t="s">
        <v>109</v>
      </c>
      <c r="C126">
        <v>40</v>
      </c>
      <c r="D126" s="2">
        <v>17000</v>
      </c>
      <c r="E126" s="2">
        <f t="shared" si="26"/>
        <v>425</v>
      </c>
      <c r="F126" s="2">
        <f t="shared" si="27"/>
        <v>272</v>
      </c>
    </row>
    <row r="127" spans="1:6" x14ac:dyDescent="0.25">
      <c r="A127">
        <v>2002</v>
      </c>
      <c r="B127" t="s">
        <v>110</v>
      </c>
      <c r="C127">
        <v>40</v>
      </c>
      <c r="D127" s="2">
        <v>1820.21</v>
      </c>
      <c r="E127" s="2">
        <f t="shared" si="26"/>
        <v>45.505250000000004</v>
      </c>
      <c r="F127" s="2">
        <f t="shared" si="27"/>
        <v>29.123360000000002</v>
      </c>
    </row>
    <row r="128" spans="1:6" x14ac:dyDescent="0.25">
      <c r="A128">
        <v>2002</v>
      </c>
      <c r="B128" t="s">
        <v>111</v>
      </c>
      <c r="C128">
        <v>40</v>
      </c>
      <c r="D128" s="2">
        <v>18641.91</v>
      </c>
      <c r="E128" s="2">
        <f t="shared" si="26"/>
        <v>466.04775000000001</v>
      </c>
      <c r="F128" s="2">
        <f t="shared" si="27"/>
        <v>298.27055999999999</v>
      </c>
    </row>
    <row r="129" spans="1:6" x14ac:dyDescent="0.25">
      <c r="A129">
        <v>2003</v>
      </c>
      <c r="B129" t="s">
        <v>112</v>
      </c>
      <c r="C129">
        <v>40</v>
      </c>
      <c r="D129" s="2">
        <v>8905</v>
      </c>
      <c r="E129" s="2">
        <f t="shared" si="26"/>
        <v>222.625</v>
      </c>
      <c r="F129" s="2">
        <f t="shared" si="27"/>
        <v>142.47999999999999</v>
      </c>
    </row>
    <row r="130" spans="1:6" x14ac:dyDescent="0.25">
      <c r="A130">
        <v>2004</v>
      </c>
      <c r="B130" t="s">
        <v>113</v>
      </c>
      <c r="C130">
        <v>40</v>
      </c>
      <c r="D130" s="2">
        <v>1567.56</v>
      </c>
      <c r="E130" s="2">
        <f t="shared" si="26"/>
        <v>39.189</v>
      </c>
      <c r="F130" s="2">
        <f t="shared" si="27"/>
        <v>25.080959999999997</v>
      </c>
    </row>
    <row r="131" spans="1:6" x14ac:dyDescent="0.25">
      <c r="A131">
        <v>2005</v>
      </c>
      <c r="B131" t="s">
        <v>114</v>
      </c>
      <c r="C131">
        <v>40</v>
      </c>
      <c r="D131" s="2">
        <v>9075</v>
      </c>
      <c r="E131" s="2">
        <f t="shared" si="26"/>
        <v>226.875</v>
      </c>
      <c r="F131" s="2">
        <f t="shared" si="27"/>
        <v>145.19999999999999</v>
      </c>
    </row>
    <row r="132" spans="1:6" x14ac:dyDescent="0.25">
      <c r="A132">
        <v>2005</v>
      </c>
      <c r="B132" t="s">
        <v>115</v>
      </c>
      <c r="C132">
        <v>40</v>
      </c>
      <c r="D132" s="2">
        <v>3304.77</v>
      </c>
      <c r="E132" s="2">
        <f t="shared" si="26"/>
        <v>82.619249999999994</v>
      </c>
      <c r="F132" s="2">
        <f t="shared" si="27"/>
        <v>52.87632</v>
      </c>
    </row>
    <row r="133" spans="1:6" x14ac:dyDescent="0.25">
      <c r="A133">
        <v>2005</v>
      </c>
      <c r="B133" t="s">
        <v>116</v>
      </c>
      <c r="C133">
        <v>40</v>
      </c>
      <c r="D133" s="2">
        <v>524.45000000000005</v>
      </c>
      <c r="E133" s="2">
        <f t="shared" si="26"/>
        <v>13.111250000000002</v>
      </c>
      <c r="F133" s="2">
        <f t="shared" si="27"/>
        <v>8.3912000000000013</v>
      </c>
    </row>
    <row r="134" spans="1:6" x14ac:dyDescent="0.25">
      <c r="A134">
        <v>2006</v>
      </c>
      <c r="B134" t="s">
        <v>117</v>
      </c>
      <c r="C134">
        <v>40</v>
      </c>
      <c r="D134" s="2">
        <v>9711.02</v>
      </c>
      <c r="E134" s="2">
        <f t="shared" si="26"/>
        <v>242.77550000000002</v>
      </c>
      <c r="F134" s="2">
        <f t="shared" si="27"/>
        <v>155.37632000000002</v>
      </c>
    </row>
    <row r="135" spans="1:6" x14ac:dyDescent="0.25">
      <c r="A135">
        <v>2008</v>
      </c>
      <c r="B135" t="s">
        <v>118</v>
      </c>
      <c r="C135">
        <v>40</v>
      </c>
      <c r="D135" s="2">
        <v>11790</v>
      </c>
      <c r="E135" s="2">
        <f t="shared" si="26"/>
        <v>294.75</v>
      </c>
      <c r="F135" s="2">
        <f t="shared" si="27"/>
        <v>188.64</v>
      </c>
    </row>
    <row r="136" spans="1:6" x14ac:dyDescent="0.25">
      <c r="A136">
        <v>2010</v>
      </c>
      <c r="B136" t="s">
        <v>119</v>
      </c>
      <c r="C136">
        <v>40</v>
      </c>
      <c r="D136" s="2">
        <v>7932.36</v>
      </c>
      <c r="E136" s="2">
        <f t="shared" si="26"/>
        <v>198.309</v>
      </c>
      <c r="F136" s="2">
        <f t="shared" si="27"/>
        <v>126.91776</v>
      </c>
    </row>
    <row r="137" spans="1:6" x14ac:dyDescent="0.25">
      <c r="A137">
        <v>2011</v>
      </c>
      <c r="B137" t="s">
        <v>120</v>
      </c>
      <c r="C137">
        <v>40</v>
      </c>
      <c r="D137" s="2">
        <v>9646.61</v>
      </c>
      <c r="E137" s="2">
        <f t="shared" si="26"/>
        <v>241.16525000000001</v>
      </c>
      <c r="F137" s="2">
        <f t="shared" si="27"/>
        <v>154.34576000000001</v>
      </c>
    </row>
    <row r="138" spans="1:6" x14ac:dyDescent="0.25">
      <c r="A138">
        <v>1989</v>
      </c>
      <c r="B138" t="s">
        <v>122</v>
      </c>
      <c r="C138">
        <v>40</v>
      </c>
      <c r="D138" s="2">
        <v>1328</v>
      </c>
      <c r="E138" s="2">
        <f t="shared" si="26"/>
        <v>33.200000000000003</v>
      </c>
      <c r="F138" s="2">
        <f t="shared" si="27"/>
        <v>21.248000000000001</v>
      </c>
    </row>
    <row r="139" spans="1:6" x14ac:dyDescent="0.25">
      <c r="A139">
        <v>1988</v>
      </c>
      <c r="B139" t="s">
        <v>121</v>
      </c>
      <c r="C139">
        <v>40</v>
      </c>
      <c r="D139" s="2">
        <v>2393</v>
      </c>
      <c r="E139" s="2">
        <f t="shared" si="26"/>
        <v>59.825000000000003</v>
      </c>
      <c r="F139" s="2">
        <f t="shared" si="27"/>
        <v>38.287999999999997</v>
      </c>
    </row>
    <row r="140" spans="1:6" x14ac:dyDescent="0.25">
      <c r="A140">
        <v>1995</v>
      </c>
      <c r="B140" t="s">
        <v>123</v>
      </c>
      <c r="C140">
        <v>40</v>
      </c>
      <c r="D140" s="2">
        <v>61</v>
      </c>
      <c r="E140" s="2">
        <f t="shared" si="26"/>
        <v>1.5249999999999999</v>
      </c>
      <c r="F140" s="2">
        <f t="shared" si="27"/>
        <v>0.97599999999999998</v>
      </c>
    </row>
    <row r="141" spans="1:6" x14ac:dyDescent="0.25">
      <c r="A141">
        <v>1990</v>
      </c>
      <c r="B141" t="s">
        <v>124</v>
      </c>
      <c r="C141">
        <v>40</v>
      </c>
      <c r="D141" s="2">
        <v>4432.54</v>
      </c>
      <c r="E141" s="2">
        <f t="shared" si="26"/>
        <v>110.8135</v>
      </c>
      <c r="F141" s="2">
        <f t="shared" si="27"/>
        <v>70.920640000000006</v>
      </c>
    </row>
    <row r="142" spans="1:6" x14ac:dyDescent="0.25">
      <c r="A142">
        <v>2000</v>
      </c>
      <c r="B142" t="s">
        <v>125</v>
      </c>
      <c r="C142">
        <v>40</v>
      </c>
      <c r="D142" s="2">
        <v>311.83999999999997</v>
      </c>
      <c r="E142" s="2">
        <f t="shared" si="26"/>
        <v>7.7959999999999994</v>
      </c>
      <c r="F142" s="2">
        <f t="shared" si="27"/>
        <v>4.9894399999999992</v>
      </c>
    </row>
    <row r="143" spans="1:6" x14ac:dyDescent="0.25">
      <c r="A143">
        <v>2000</v>
      </c>
      <c r="B143" t="s">
        <v>126</v>
      </c>
      <c r="C143">
        <v>40</v>
      </c>
      <c r="D143" s="2">
        <v>6408</v>
      </c>
      <c r="E143" s="2">
        <f t="shared" si="26"/>
        <v>160.19999999999999</v>
      </c>
      <c r="F143" s="2">
        <f t="shared" si="27"/>
        <v>102.52800000000001</v>
      </c>
    </row>
    <row r="144" spans="1:6" x14ac:dyDescent="0.25">
      <c r="A144">
        <v>1999</v>
      </c>
      <c r="B144" t="s">
        <v>127</v>
      </c>
      <c r="C144">
        <v>40</v>
      </c>
      <c r="D144" s="2">
        <v>10002.5</v>
      </c>
      <c r="E144" s="2">
        <f t="shared" si="26"/>
        <v>250.0625</v>
      </c>
      <c r="F144" s="2">
        <f t="shared" si="27"/>
        <v>160.04</v>
      </c>
    </row>
    <row r="145" spans="1:6" x14ac:dyDescent="0.25">
      <c r="A145">
        <v>1996</v>
      </c>
      <c r="B145" t="s">
        <v>128</v>
      </c>
      <c r="C145">
        <v>40</v>
      </c>
      <c r="D145" s="2">
        <v>2888.5</v>
      </c>
      <c r="E145" s="2">
        <f t="shared" si="26"/>
        <v>72.212500000000006</v>
      </c>
      <c r="F145" s="2">
        <f t="shared" si="27"/>
        <v>46.216000000000001</v>
      </c>
    </row>
    <row r="146" spans="1:6" x14ac:dyDescent="0.25">
      <c r="A146">
        <v>1997</v>
      </c>
      <c r="B146" t="s">
        <v>129</v>
      </c>
      <c r="C146">
        <v>40</v>
      </c>
      <c r="D146" s="2">
        <v>3530</v>
      </c>
      <c r="E146" s="2">
        <f t="shared" ref="E146" si="28">D146/C146</f>
        <v>88.25</v>
      </c>
      <c r="F146" s="2">
        <f t="shared" ref="F146" si="29">D146/62.5</f>
        <v>56.48</v>
      </c>
    </row>
    <row r="147" spans="1:6" x14ac:dyDescent="0.25">
      <c r="A147">
        <v>1996</v>
      </c>
      <c r="B147" t="s">
        <v>130</v>
      </c>
      <c r="C147">
        <v>40</v>
      </c>
      <c r="D147" s="2">
        <v>37120</v>
      </c>
      <c r="E147" s="2">
        <f t="shared" ref="E147:E155" si="30">D147/C147</f>
        <v>928</v>
      </c>
      <c r="F147" s="2">
        <f t="shared" ref="F147:F155" si="31">D147/62.5</f>
        <v>593.91999999999996</v>
      </c>
    </row>
    <row r="148" spans="1:6" x14ac:dyDescent="0.25">
      <c r="A148">
        <v>1996</v>
      </c>
      <c r="B148" t="s">
        <v>131</v>
      </c>
      <c r="C148">
        <v>40</v>
      </c>
      <c r="D148" s="2">
        <v>9835.5</v>
      </c>
      <c r="E148" s="2">
        <f t="shared" si="30"/>
        <v>245.88749999999999</v>
      </c>
      <c r="F148" s="2">
        <f t="shared" si="31"/>
        <v>157.36799999999999</v>
      </c>
    </row>
    <row r="149" spans="1:6" x14ac:dyDescent="0.25">
      <c r="A149">
        <v>1995</v>
      </c>
      <c r="B149" t="s">
        <v>132</v>
      </c>
      <c r="C149">
        <v>40</v>
      </c>
      <c r="D149" s="2">
        <v>2781.08</v>
      </c>
      <c r="E149" s="2">
        <f t="shared" si="30"/>
        <v>69.527000000000001</v>
      </c>
      <c r="F149" s="2">
        <f t="shared" si="31"/>
        <v>44.497279999999996</v>
      </c>
    </row>
    <row r="150" spans="1:6" x14ac:dyDescent="0.25">
      <c r="A150">
        <v>1996</v>
      </c>
      <c r="B150" t="s">
        <v>133</v>
      </c>
      <c r="C150">
        <v>40</v>
      </c>
      <c r="D150" s="2">
        <v>6201.5</v>
      </c>
      <c r="E150" s="2">
        <f t="shared" si="30"/>
        <v>155.03749999999999</v>
      </c>
      <c r="F150" s="2">
        <f t="shared" si="31"/>
        <v>99.224000000000004</v>
      </c>
    </row>
    <row r="151" spans="1:6" x14ac:dyDescent="0.25">
      <c r="A151">
        <v>1995</v>
      </c>
      <c r="B151" t="s">
        <v>134</v>
      </c>
      <c r="C151">
        <v>40</v>
      </c>
      <c r="D151" s="2">
        <v>1730</v>
      </c>
      <c r="E151" s="2">
        <f t="shared" si="30"/>
        <v>43.25</v>
      </c>
      <c r="F151" s="2">
        <f t="shared" si="31"/>
        <v>27.68</v>
      </c>
    </row>
    <row r="152" spans="1:6" x14ac:dyDescent="0.25">
      <c r="A152">
        <v>1991</v>
      </c>
      <c r="B152" t="s">
        <v>135</v>
      </c>
      <c r="C152">
        <v>40</v>
      </c>
      <c r="D152" s="2">
        <v>6392.6</v>
      </c>
      <c r="E152" s="2">
        <f t="shared" si="30"/>
        <v>159.815</v>
      </c>
      <c r="F152" s="2">
        <f t="shared" si="31"/>
        <v>102.28160000000001</v>
      </c>
    </row>
    <row r="153" spans="1:6" x14ac:dyDescent="0.25">
      <c r="A153">
        <v>1990</v>
      </c>
      <c r="B153" t="s">
        <v>19</v>
      </c>
      <c r="C153">
        <v>40</v>
      </c>
      <c r="D153" s="2">
        <v>537.57000000000005</v>
      </c>
      <c r="E153" s="2">
        <f t="shared" si="30"/>
        <v>13.439250000000001</v>
      </c>
      <c r="F153" s="2">
        <f t="shared" si="31"/>
        <v>8.6011200000000017</v>
      </c>
    </row>
    <row r="154" spans="1:6" x14ac:dyDescent="0.25">
      <c r="A154">
        <v>1996</v>
      </c>
      <c r="B154" t="s">
        <v>136</v>
      </c>
      <c r="C154">
        <v>40</v>
      </c>
      <c r="D154" s="2">
        <v>8994.5</v>
      </c>
      <c r="E154" s="2">
        <f t="shared" si="30"/>
        <v>224.86250000000001</v>
      </c>
      <c r="F154" s="2">
        <f t="shared" si="31"/>
        <v>143.91200000000001</v>
      </c>
    </row>
    <row r="155" spans="1:6" x14ac:dyDescent="0.25">
      <c r="A155">
        <v>2000</v>
      </c>
      <c r="B155" t="s">
        <v>137</v>
      </c>
      <c r="C155">
        <v>40</v>
      </c>
      <c r="D155" s="2">
        <v>9065.5</v>
      </c>
      <c r="E155" s="2">
        <f t="shared" si="30"/>
        <v>226.63749999999999</v>
      </c>
      <c r="F155" s="2">
        <f t="shared" si="31"/>
        <v>145.048</v>
      </c>
    </row>
    <row r="156" spans="1:6" x14ac:dyDescent="0.25">
      <c r="A156">
        <v>1999</v>
      </c>
      <c r="B156" t="s">
        <v>138</v>
      </c>
      <c r="C156">
        <v>40</v>
      </c>
      <c r="D156" s="2">
        <v>22275</v>
      </c>
      <c r="E156" s="2">
        <f t="shared" ref="E156:E198" si="32">D156/C156</f>
        <v>556.875</v>
      </c>
      <c r="F156" s="2">
        <f t="shared" ref="F156:F165" si="33">D156/62.5</f>
        <v>356.4</v>
      </c>
    </row>
    <row r="157" spans="1:6" x14ac:dyDescent="0.25">
      <c r="A157">
        <v>1999</v>
      </c>
      <c r="B157" t="s">
        <v>139</v>
      </c>
      <c r="C157">
        <v>40</v>
      </c>
      <c r="D157" s="2">
        <v>15700</v>
      </c>
      <c r="E157" s="2">
        <f t="shared" si="32"/>
        <v>392.5</v>
      </c>
      <c r="F157" s="2">
        <f t="shared" si="33"/>
        <v>251.2</v>
      </c>
    </row>
    <row r="158" spans="1:6" x14ac:dyDescent="0.25">
      <c r="A158">
        <v>2004</v>
      </c>
      <c r="B158" t="s">
        <v>140</v>
      </c>
      <c r="C158">
        <v>40</v>
      </c>
      <c r="D158" s="2">
        <v>11775</v>
      </c>
      <c r="E158" s="2">
        <f t="shared" si="32"/>
        <v>294.375</v>
      </c>
      <c r="F158" s="2">
        <f t="shared" si="33"/>
        <v>188.4</v>
      </c>
    </row>
    <row r="159" spans="1:6" x14ac:dyDescent="0.25">
      <c r="A159">
        <v>2005</v>
      </c>
      <c r="B159" t="s">
        <v>141</v>
      </c>
      <c r="C159">
        <v>40</v>
      </c>
      <c r="D159" s="2">
        <v>13345</v>
      </c>
      <c r="E159" s="2">
        <f t="shared" si="32"/>
        <v>333.625</v>
      </c>
      <c r="F159" s="2">
        <f t="shared" si="33"/>
        <v>213.52</v>
      </c>
    </row>
    <row r="160" spans="1:6" x14ac:dyDescent="0.25">
      <c r="A160">
        <v>2007</v>
      </c>
      <c r="B160" t="s">
        <v>142</v>
      </c>
      <c r="C160">
        <v>40</v>
      </c>
      <c r="D160" s="2">
        <v>19625</v>
      </c>
      <c r="E160" s="2">
        <f t="shared" si="32"/>
        <v>490.625</v>
      </c>
      <c r="F160" s="2">
        <f t="shared" si="33"/>
        <v>314</v>
      </c>
    </row>
    <row r="161" spans="1:6" x14ac:dyDescent="0.25">
      <c r="A161">
        <v>2003</v>
      </c>
      <c r="B161" t="s">
        <v>143</v>
      </c>
      <c r="C161">
        <v>40</v>
      </c>
      <c r="D161" s="2">
        <v>8415</v>
      </c>
      <c r="E161" s="2">
        <f t="shared" si="32"/>
        <v>210.375</v>
      </c>
      <c r="F161" s="2">
        <f t="shared" si="33"/>
        <v>134.63999999999999</v>
      </c>
    </row>
    <row r="162" spans="1:6" x14ac:dyDescent="0.25">
      <c r="A162">
        <v>2005</v>
      </c>
      <c r="B162" t="s">
        <v>144</v>
      </c>
      <c r="C162">
        <v>40</v>
      </c>
      <c r="D162" s="2">
        <v>31400</v>
      </c>
      <c r="E162" s="2">
        <f t="shared" si="32"/>
        <v>785</v>
      </c>
      <c r="F162" s="2">
        <f t="shared" si="33"/>
        <v>502.4</v>
      </c>
    </row>
    <row r="163" spans="1:6" x14ac:dyDescent="0.25">
      <c r="A163">
        <v>2010</v>
      </c>
      <c r="B163" t="s">
        <v>145</v>
      </c>
      <c r="C163">
        <v>40</v>
      </c>
      <c r="D163" s="2">
        <v>12010</v>
      </c>
      <c r="E163" s="2">
        <f t="shared" si="32"/>
        <v>300.25</v>
      </c>
      <c r="F163" s="2">
        <f t="shared" si="33"/>
        <v>192.16</v>
      </c>
    </row>
    <row r="164" spans="1:6" x14ac:dyDescent="0.25">
      <c r="A164">
        <v>1988</v>
      </c>
      <c r="B164" t="s">
        <v>146</v>
      </c>
      <c r="C164">
        <v>40</v>
      </c>
      <c r="D164" s="2">
        <v>3213</v>
      </c>
      <c r="E164" s="2">
        <f t="shared" si="32"/>
        <v>80.325000000000003</v>
      </c>
      <c r="F164" s="2">
        <f t="shared" si="33"/>
        <v>51.408000000000001</v>
      </c>
    </row>
    <row r="165" spans="1:6" x14ac:dyDescent="0.25">
      <c r="A165">
        <v>1996</v>
      </c>
      <c r="B165" t="s">
        <v>147</v>
      </c>
      <c r="C165">
        <v>40</v>
      </c>
      <c r="D165" s="2">
        <v>5355</v>
      </c>
      <c r="E165" s="2">
        <f t="shared" si="32"/>
        <v>133.875</v>
      </c>
      <c r="F165" s="2">
        <f t="shared" si="33"/>
        <v>85.68</v>
      </c>
    </row>
    <row r="166" spans="1:6" x14ac:dyDescent="0.25">
      <c r="A166">
        <v>2012</v>
      </c>
      <c r="B166" t="s">
        <v>100</v>
      </c>
      <c r="C166">
        <v>10</v>
      </c>
      <c r="D166" s="2">
        <v>17248.78</v>
      </c>
      <c r="E166" s="2">
        <f t="shared" si="32"/>
        <v>1724.8779999999999</v>
      </c>
      <c r="F166" s="2">
        <f>D166/40</f>
        <v>431.21949999999998</v>
      </c>
    </row>
    <row r="167" spans="1:6" x14ac:dyDescent="0.25">
      <c r="A167">
        <v>2012</v>
      </c>
      <c r="B167" t="s">
        <v>148</v>
      </c>
      <c r="C167">
        <v>40</v>
      </c>
      <c r="D167" s="2">
        <v>1305925.81</v>
      </c>
      <c r="E167" s="2">
        <f t="shared" si="32"/>
        <v>32648.145250000001</v>
      </c>
      <c r="F167" s="2">
        <f>D167/45</f>
        <v>29020.573555555558</v>
      </c>
    </row>
    <row r="168" spans="1:6" x14ac:dyDescent="0.25">
      <c r="A168">
        <v>2014</v>
      </c>
      <c r="B168" t="s">
        <v>149</v>
      </c>
      <c r="C168">
        <v>40</v>
      </c>
      <c r="D168" s="2">
        <v>741030</v>
      </c>
      <c r="E168" s="2">
        <f t="shared" si="32"/>
        <v>18525.75</v>
      </c>
      <c r="F168" s="2">
        <f>D168/45</f>
        <v>16467.333333333332</v>
      </c>
    </row>
    <row r="169" spans="1:6" x14ac:dyDescent="0.25">
      <c r="A169">
        <v>2014</v>
      </c>
      <c r="B169" t="s">
        <v>150</v>
      </c>
      <c r="C169">
        <v>40</v>
      </c>
      <c r="D169" s="2">
        <v>645585.68999999994</v>
      </c>
      <c r="E169" s="2">
        <f t="shared" si="32"/>
        <v>16139.642249999999</v>
      </c>
      <c r="F169" s="2">
        <f t="shared" ref="F169:F170" si="34">D169/62.5</f>
        <v>10329.37104</v>
      </c>
    </row>
    <row r="170" spans="1:6" x14ac:dyDescent="0.25">
      <c r="A170">
        <v>2014</v>
      </c>
      <c r="B170" t="s">
        <v>151</v>
      </c>
      <c r="C170">
        <v>40</v>
      </c>
      <c r="D170" s="2">
        <v>268724</v>
      </c>
      <c r="E170" s="2">
        <f t="shared" si="32"/>
        <v>6718.1</v>
      </c>
      <c r="F170" s="2">
        <f t="shared" si="34"/>
        <v>4299.5839999999998</v>
      </c>
    </row>
    <row r="171" spans="1:6" x14ac:dyDescent="0.25">
      <c r="A171">
        <v>2015</v>
      </c>
      <c r="B171" t="s">
        <v>100</v>
      </c>
      <c r="C171">
        <v>20</v>
      </c>
      <c r="D171" s="2">
        <v>10841.04</v>
      </c>
      <c r="E171" s="2">
        <f t="shared" si="32"/>
        <v>542.05200000000002</v>
      </c>
      <c r="F171" s="2">
        <f>D171/40</f>
        <v>271.02600000000001</v>
      </c>
    </row>
    <row r="172" spans="1:6" x14ac:dyDescent="0.25">
      <c r="A172">
        <v>2016</v>
      </c>
      <c r="B172" t="s">
        <v>152</v>
      </c>
      <c r="C172">
        <v>40</v>
      </c>
      <c r="D172" s="2">
        <v>5892.36</v>
      </c>
      <c r="E172" s="2">
        <f t="shared" si="32"/>
        <v>147.309</v>
      </c>
      <c r="F172" s="2">
        <f t="shared" ref="F172:F198" si="35">D172/62.5</f>
        <v>94.277760000000001</v>
      </c>
    </row>
    <row r="173" spans="1:6" x14ac:dyDescent="0.25">
      <c r="A173">
        <v>2016</v>
      </c>
      <c r="B173" t="s">
        <v>153</v>
      </c>
      <c r="C173">
        <v>40</v>
      </c>
      <c r="D173" s="2">
        <v>8089.09</v>
      </c>
      <c r="E173" s="2">
        <f t="shared" si="32"/>
        <v>202.22725</v>
      </c>
      <c r="F173" s="2">
        <f t="shared" si="35"/>
        <v>129.42544000000001</v>
      </c>
    </row>
    <row r="174" spans="1:6" x14ac:dyDescent="0.25">
      <c r="A174">
        <v>2017</v>
      </c>
      <c r="B174" t="s">
        <v>154</v>
      </c>
      <c r="C174">
        <v>40</v>
      </c>
      <c r="D174" s="2">
        <v>585152.39</v>
      </c>
      <c r="E174" s="2">
        <f t="shared" si="32"/>
        <v>14628.80975</v>
      </c>
      <c r="F174" s="2">
        <f t="shared" si="35"/>
        <v>9362.4382399999995</v>
      </c>
    </row>
    <row r="175" spans="1:6" x14ac:dyDescent="0.25">
      <c r="A175">
        <v>2017</v>
      </c>
      <c r="B175" t="s">
        <v>155</v>
      </c>
      <c r="C175">
        <v>40</v>
      </c>
      <c r="D175" s="2">
        <v>10626.59</v>
      </c>
      <c r="E175" s="2">
        <f t="shared" si="32"/>
        <v>265.66475000000003</v>
      </c>
      <c r="F175" s="2">
        <f t="shared" si="35"/>
        <v>170.02544</v>
      </c>
    </row>
    <row r="176" spans="1:6" x14ac:dyDescent="0.25">
      <c r="A176">
        <v>2017</v>
      </c>
      <c r="B176" t="s">
        <v>156</v>
      </c>
      <c r="C176">
        <v>40</v>
      </c>
      <c r="D176" s="2">
        <v>3620.34</v>
      </c>
      <c r="E176" s="2">
        <f t="shared" si="32"/>
        <v>90.508499999999998</v>
      </c>
      <c r="F176" s="2">
        <f t="shared" si="35"/>
        <v>57.925440000000002</v>
      </c>
    </row>
    <row r="177" spans="1:6" x14ac:dyDescent="0.25">
      <c r="A177">
        <v>2017</v>
      </c>
      <c r="B177" t="s">
        <v>157</v>
      </c>
      <c r="C177">
        <v>40</v>
      </c>
      <c r="D177" s="2">
        <v>3414.36</v>
      </c>
      <c r="E177" s="2">
        <f t="shared" si="32"/>
        <v>85.359000000000009</v>
      </c>
      <c r="F177" s="2">
        <f t="shared" si="35"/>
        <v>54.629760000000005</v>
      </c>
    </row>
    <row r="178" spans="1:6" x14ac:dyDescent="0.25">
      <c r="A178">
        <v>2017</v>
      </c>
      <c r="B178" t="s">
        <v>158</v>
      </c>
      <c r="C178">
        <v>40</v>
      </c>
      <c r="D178" s="2">
        <v>1332.12</v>
      </c>
      <c r="E178" s="2">
        <f t="shared" si="32"/>
        <v>33.302999999999997</v>
      </c>
      <c r="F178" s="2">
        <f t="shared" si="35"/>
        <v>21.31392</v>
      </c>
    </row>
    <row r="179" spans="1:6" x14ac:dyDescent="0.25">
      <c r="A179">
        <v>2008</v>
      </c>
      <c r="B179" t="s">
        <v>159</v>
      </c>
      <c r="C179">
        <v>55</v>
      </c>
      <c r="D179" s="2">
        <v>228102.9</v>
      </c>
      <c r="E179" s="2">
        <f t="shared" si="32"/>
        <v>4147.3254545454547</v>
      </c>
      <c r="F179" s="2">
        <f t="shared" si="35"/>
        <v>3649.6464000000001</v>
      </c>
    </row>
    <row r="180" spans="1:6" x14ac:dyDescent="0.25">
      <c r="A180">
        <v>2009</v>
      </c>
      <c r="B180" t="s">
        <v>160</v>
      </c>
      <c r="C180">
        <v>55</v>
      </c>
      <c r="D180" s="2">
        <v>80982</v>
      </c>
      <c r="E180" s="2">
        <f t="shared" si="32"/>
        <v>1472.4</v>
      </c>
      <c r="F180" s="2">
        <f t="shared" si="35"/>
        <v>1295.712</v>
      </c>
    </row>
    <row r="181" spans="1:6" x14ac:dyDescent="0.25">
      <c r="A181">
        <v>2008</v>
      </c>
      <c r="B181" t="s">
        <v>162</v>
      </c>
      <c r="C181">
        <v>76</v>
      </c>
      <c r="D181" s="2">
        <v>343504.36</v>
      </c>
      <c r="E181" s="2">
        <f t="shared" si="32"/>
        <v>4519.7942105263155</v>
      </c>
      <c r="F181" s="2">
        <f t="shared" si="35"/>
        <v>5496.0697599999994</v>
      </c>
    </row>
    <row r="182" spans="1:6" x14ac:dyDescent="0.25">
      <c r="A182">
        <v>2008</v>
      </c>
      <c r="B182" t="s">
        <v>161</v>
      </c>
      <c r="C182">
        <v>20</v>
      </c>
      <c r="D182" s="2">
        <v>85876.08</v>
      </c>
      <c r="E182" s="2">
        <f t="shared" si="32"/>
        <v>4293.8040000000001</v>
      </c>
      <c r="F182" s="2">
        <f t="shared" si="35"/>
        <v>1374.01728</v>
      </c>
    </row>
    <row r="183" spans="1:6" x14ac:dyDescent="0.25">
      <c r="A183">
        <v>2008</v>
      </c>
      <c r="B183" t="s">
        <v>70</v>
      </c>
      <c r="C183">
        <v>19</v>
      </c>
      <c r="D183" s="2">
        <v>85876.09</v>
      </c>
      <c r="E183" s="2">
        <f t="shared" si="32"/>
        <v>4519.7942105263155</v>
      </c>
      <c r="F183" s="2">
        <f>D183/40</f>
        <v>2146.9022500000001</v>
      </c>
    </row>
    <row r="184" spans="1:6" x14ac:dyDescent="0.25">
      <c r="A184" s="3">
        <v>1979</v>
      </c>
      <c r="B184" s="3" t="s">
        <v>163</v>
      </c>
      <c r="C184" s="3">
        <v>40</v>
      </c>
      <c r="D184" s="4">
        <v>298515</v>
      </c>
      <c r="E184" s="4">
        <f t="shared" si="32"/>
        <v>7462.875</v>
      </c>
      <c r="F184" s="4">
        <f>D184/45</f>
        <v>6633.666666666667</v>
      </c>
    </row>
    <row r="185" spans="1:6" x14ac:dyDescent="0.25">
      <c r="A185" s="3">
        <v>1979</v>
      </c>
      <c r="B185" s="3" t="s">
        <v>164</v>
      </c>
      <c r="C185" s="3">
        <v>40</v>
      </c>
      <c r="D185" s="4">
        <v>1001600</v>
      </c>
      <c r="E185" s="4">
        <f t="shared" si="32"/>
        <v>25040</v>
      </c>
      <c r="F185" s="4">
        <f t="shared" si="35"/>
        <v>16025.6</v>
      </c>
    </row>
    <row r="186" spans="1:6" x14ac:dyDescent="0.25">
      <c r="A186" s="3">
        <v>1978</v>
      </c>
      <c r="B186" s="3" t="s">
        <v>165</v>
      </c>
      <c r="C186" s="3">
        <v>40</v>
      </c>
      <c r="D186" s="4">
        <v>246587</v>
      </c>
      <c r="E186" s="4">
        <f t="shared" si="32"/>
        <v>6164.6750000000002</v>
      </c>
      <c r="F186" s="4">
        <f t="shared" si="35"/>
        <v>3945.3919999999998</v>
      </c>
    </row>
    <row r="187" spans="1:6" x14ac:dyDescent="0.25">
      <c r="A187" s="3">
        <v>1979</v>
      </c>
      <c r="B187" s="3" t="s">
        <v>166</v>
      </c>
      <c r="C187" s="3">
        <v>40</v>
      </c>
      <c r="D187" s="4">
        <v>130220</v>
      </c>
      <c r="E187" s="4">
        <f t="shared" si="32"/>
        <v>3255.5</v>
      </c>
      <c r="F187" s="4">
        <f t="shared" si="35"/>
        <v>2083.52</v>
      </c>
    </row>
    <row r="188" spans="1:6" x14ac:dyDescent="0.25">
      <c r="A188" s="3">
        <v>1980</v>
      </c>
      <c r="B188" s="3" t="s">
        <v>167</v>
      </c>
      <c r="C188" s="3">
        <v>40</v>
      </c>
      <c r="D188" s="4">
        <v>4972</v>
      </c>
      <c r="E188" s="4">
        <f t="shared" si="32"/>
        <v>124.3</v>
      </c>
      <c r="F188" s="4">
        <f t="shared" si="35"/>
        <v>79.552000000000007</v>
      </c>
    </row>
    <row r="189" spans="1:6" x14ac:dyDescent="0.25">
      <c r="A189">
        <v>1986</v>
      </c>
      <c r="B189" s="5" t="s">
        <v>168</v>
      </c>
      <c r="C189" s="5">
        <v>40</v>
      </c>
      <c r="D189" s="6">
        <v>1920</v>
      </c>
      <c r="E189" s="6">
        <f t="shared" si="32"/>
        <v>48</v>
      </c>
      <c r="F189" s="6">
        <f t="shared" si="35"/>
        <v>30.72</v>
      </c>
    </row>
    <row r="190" spans="1:6" x14ac:dyDescent="0.25">
      <c r="A190">
        <v>1989</v>
      </c>
      <c r="B190" s="5" t="s">
        <v>169</v>
      </c>
      <c r="C190" s="5">
        <v>40</v>
      </c>
      <c r="D190" s="6">
        <v>278000</v>
      </c>
      <c r="E190" s="6">
        <f t="shared" si="32"/>
        <v>6950</v>
      </c>
      <c r="F190" s="6">
        <f t="shared" si="35"/>
        <v>4448</v>
      </c>
    </row>
    <row r="191" spans="1:6" x14ac:dyDescent="0.25">
      <c r="A191">
        <v>1989</v>
      </c>
      <c r="B191" s="5" t="s">
        <v>170</v>
      </c>
      <c r="C191" s="5">
        <v>40</v>
      </c>
      <c r="D191" s="6">
        <v>272167</v>
      </c>
      <c r="E191" s="6">
        <f t="shared" si="32"/>
        <v>6804.1750000000002</v>
      </c>
      <c r="F191" s="6">
        <f t="shared" si="35"/>
        <v>4354.6719999999996</v>
      </c>
    </row>
    <row r="192" spans="1:6" x14ac:dyDescent="0.25">
      <c r="A192">
        <v>1978</v>
      </c>
      <c r="B192" s="5" t="s">
        <v>171</v>
      </c>
      <c r="C192" s="3">
        <v>40</v>
      </c>
      <c r="D192" s="4">
        <v>45800</v>
      </c>
      <c r="E192" s="4">
        <f t="shared" si="32"/>
        <v>1145</v>
      </c>
      <c r="F192" s="4">
        <f t="shared" si="35"/>
        <v>732.8</v>
      </c>
    </row>
    <row r="193" spans="1:6" x14ac:dyDescent="0.25">
      <c r="A193">
        <v>1987</v>
      </c>
      <c r="B193" s="5" t="s">
        <v>172</v>
      </c>
      <c r="C193" s="5">
        <v>40</v>
      </c>
      <c r="D193" s="5">
        <v>1876075</v>
      </c>
      <c r="E193" s="2">
        <f t="shared" si="32"/>
        <v>46901.875</v>
      </c>
      <c r="F193" s="6">
        <f t="shared" si="35"/>
        <v>30017.200000000001</v>
      </c>
    </row>
    <row r="194" spans="1:6" x14ac:dyDescent="0.25">
      <c r="A194">
        <v>1987</v>
      </c>
      <c r="B194" s="5" t="s">
        <v>173</v>
      </c>
      <c r="C194" s="5">
        <v>40</v>
      </c>
      <c r="D194" s="5">
        <v>29601</v>
      </c>
      <c r="E194" s="2">
        <f t="shared" si="32"/>
        <v>740.02499999999998</v>
      </c>
      <c r="F194" s="6">
        <f t="shared" si="35"/>
        <v>473.61599999999999</v>
      </c>
    </row>
    <row r="195" spans="1:6" x14ac:dyDescent="0.25">
      <c r="A195">
        <v>1986</v>
      </c>
      <c r="B195" s="5" t="s">
        <v>174</v>
      </c>
      <c r="C195" s="5">
        <v>40</v>
      </c>
      <c r="D195" s="5">
        <v>6051</v>
      </c>
      <c r="E195" s="2">
        <f t="shared" si="32"/>
        <v>151.27500000000001</v>
      </c>
      <c r="F195" s="6">
        <f t="shared" si="35"/>
        <v>96.816000000000003</v>
      </c>
    </row>
    <row r="196" spans="1:6" x14ac:dyDescent="0.25">
      <c r="A196">
        <v>1989</v>
      </c>
      <c r="B196" s="5" t="s">
        <v>175</v>
      </c>
      <c r="C196" s="5">
        <v>40</v>
      </c>
      <c r="D196" s="5">
        <v>29658</v>
      </c>
      <c r="E196" s="2">
        <f t="shared" si="32"/>
        <v>741.45</v>
      </c>
      <c r="F196" s="6">
        <f t="shared" si="35"/>
        <v>474.52800000000002</v>
      </c>
    </row>
    <row r="197" spans="1:6" x14ac:dyDescent="0.25">
      <c r="A197">
        <v>1988</v>
      </c>
      <c r="B197" s="5" t="s">
        <v>176</v>
      </c>
      <c r="C197" s="5">
        <v>40</v>
      </c>
      <c r="D197" s="5">
        <v>20259</v>
      </c>
      <c r="E197" s="2">
        <f t="shared" si="32"/>
        <v>506.47500000000002</v>
      </c>
      <c r="F197" s="6">
        <f t="shared" si="35"/>
        <v>324.14400000000001</v>
      </c>
    </row>
    <row r="198" spans="1:6" x14ac:dyDescent="0.25">
      <c r="A198">
        <v>2012</v>
      </c>
      <c r="B198" s="5" t="s">
        <v>224</v>
      </c>
      <c r="C198" s="5">
        <v>40</v>
      </c>
      <c r="D198" s="5">
        <v>2671328.9500000002</v>
      </c>
      <c r="E198" s="2">
        <f t="shared" si="32"/>
        <v>66783.223750000005</v>
      </c>
      <c r="F198" s="6">
        <f t="shared" si="35"/>
        <v>42741.263200000001</v>
      </c>
    </row>
    <row r="199" spans="1:6" x14ac:dyDescent="0.25">
      <c r="D199" s="2"/>
      <c r="E199" s="2"/>
      <c r="F199" s="2"/>
    </row>
    <row r="200" spans="1:6" x14ac:dyDescent="0.25">
      <c r="D200" s="2"/>
      <c r="E200" s="2">
        <f>SUM(E3:E199)</f>
        <v>988038.9114589314</v>
      </c>
      <c r="F200" s="2">
        <f>SUM(F3:F199)</f>
        <v>650675.45276777807</v>
      </c>
    </row>
    <row r="201" spans="1:6" x14ac:dyDescent="0.25">
      <c r="D201" s="2"/>
      <c r="E201" s="2"/>
      <c r="F201" s="2"/>
    </row>
    <row r="202" spans="1:6" x14ac:dyDescent="0.25">
      <c r="D202" s="2"/>
      <c r="E202" s="2"/>
      <c r="F202" s="2">
        <f>F200-E200</f>
        <v>-337363.45869115333</v>
      </c>
    </row>
    <row r="203" spans="1:6" x14ac:dyDescent="0.25">
      <c r="D203" s="2"/>
      <c r="E203" s="2"/>
      <c r="F203" s="2"/>
    </row>
    <row r="204" spans="1:6" x14ac:dyDescent="0.25">
      <c r="A204" t="s">
        <v>178</v>
      </c>
      <c r="D204" s="2"/>
      <c r="E204" s="2"/>
      <c r="F204" s="2"/>
    </row>
    <row r="205" spans="1:6" x14ac:dyDescent="0.25">
      <c r="A205">
        <v>2021</v>
      </c>
      <c r="B205" t="s">
        <v>179</v>
      </c>
      <c r="C205">
        <v>62.5</v>
      </c>
      <c r="D205" s="2">
        <f>165719.2+60040+173212.5+250425.5+18816+11568+177760+147449.5</f>
        <v>1004990.7</v>
      </c>
      <c r="E205" s="2"/>
      <c r="F205" s="2">
        <f>D205/C205</f>
        <v>16079.851199999999</v>
      </c>
    </row>
    <row r="206" spans="1:6" x14ac:dyDescent="0.25">
      <c r="A206">
        <v>2021</v>
      </c>
      <c r="B206" t="s">
        <v>180</v>
      </c>
      <c r="C206">
        <v>40</v>
      </c>
      <c r="D206" s="2">
        <f>11600+22960+12400+620</f>
        <v>47580</v>
      </c>
      <c r="E206" s="2"/>
      <c r="F206" s="7">
        <f>D206/C206</f>
        <v>1189.5</v>
      </c>
    </row>
    <row r="207" spans="1:6" x14ac:dyDescent="0.25">
      <c r="D207" s="2"/>
      <c r="E207" s="2"/>
      <c r="F207" s="2">
        <f>F205+F206</f>
        <v>17269.351199999997</v>
      </c>
    </row>
    <row r="208" spans="1:6" x14ac:dyDescent="0.25">
      <c r="D208" s="2"/>
      <c r="E208" s="2"/>
      <c r="F208" s="2"/>
    </row>
    <row r="209" spans="1:6" x14ac:dyDescent="0.25">
      <c r="D209" s="2"/>
      <c r="E209" s="8" t="s">
        <v>181</v>
      </c>
      <c r="F209" s="2">
        <f>F202+F207</f>
        <v>-320094.10749115335</v>
      </c>
    </row>
    <row r="210" spans="1:6" x14ac:dyDescent="0.25">
      <c r="D210" s="2"/>
      <c r="E210" s="2"/>
      <c r="F210" s="2"/>
    </row>
    <row r="211" spans="1:6" x14ac:dyDescent="0.25">
      <c r="D211" s="2"/>
      <c r="E211" s="2"/>
      <c r="F211" s="2"/>
    </row>
    <row r="212" spans="1:6" x14ac:dyDescent="0.25">
      <c r="A212" s="3"/>
      <c r="B212" t="s">
        <v>177</v>
      </c>
      <c r="D212" s="2"/>
      <c r="E212" s="2"/>
      <c r="F212" s="2"/>
    </row>
    <row r="213" spans="1:6" x14ac:dyDescent="0.25">
      <c r="D213" s="2"/>
      <c r="E213" s="2"/>
      <c r="F213" s="2"/>
    </row>
    <row r="214" spans="1:6" x14ac:dyDescent="0.25">
      <c r="D214" s="2"/>
      <c r="E214" s="2"/>
      <c r="F214" s="2"/>
    </row>
    <row r="215" spans="1:6" x14ac:dyDescent="0.25">
      <c r="D215" s="2"/>
      <c r="E215" s="2"/>
      <c r="F215" s="2"/>
    </row>
    <row r="216" spans="1:6" x14ac:dyDescent="0.25">
      <c r="D216" s="2"/>
      <c r="E216" s="2"/>
      <c r="F216" s="2"/>
    </row>
    <row r="217" spans="1:6" x14ac:dyDescent="0.25">
      <c r="D217" s="2"/>
      <c r="E217" s="2"/>
      <c r="F217" s="2"/>
    </row>
    <row r="218" spans="1:6" x14ac:dyDescent="0.25">
      <c r="D218" s="2"/>
      <c r="E218" s="2"/>
      <c r="F218" s="2"/>
    </row>
    <row r="219" spans="1:6" x14ac:dyDescent="0.25">
      <c r="D219" s="2"/>
      <c r="E219" s="2"/>
      <c r="F219" s="2"/>
    </row>
    <row r="220" spans="1:6" x14ac:dyDescent="0.25">
      <c r="D220" s="2"/>
      <c r="E220" s="2"/>
      <c r="F220" s="2"/>
    </row>
    <row r="221" spans="1:6" x14ac:dyDescent="0.25">
      <c r="D221" s="2"/>
      <c r="E221" s="2"/>
      <c r="F221" s="2"/>
    </row>
    <row r="222" spans="1:6" x14ac:dyDescent="0.25">
      <c r="D222" s="2"/>
      <c r="E222" s="2"/>
      <c r="F222" s="2"/>
    </row>
    <row r="223" spans="1:6" x14ac:dyDescent="0.25">
      <c r="D223" s="2"/>
      <c r="E223" s="2"/>
      <c r="F223" s="2"/>
    </row>
    <row r="224" spans="1:6" x14ac:dyDescent="0.25">
      <c r="D224" s="2"/>
      <c r="E224" s="2"/>
      <c r="F224" s="2"/>
    </row>
    <row r="225" spans="4:6" x14ac:dyDescent="0.25">
      <c r="D225" s="2"/>
      <c r="E225" s="2"/>
      <c r="F225" s="2"/>
    </row>
    <row r="226" spans="4:6" x14ac:dyDescent="0.25">
      <c r="D226" s="2"/>
      <c r="E226" s="2"/>
      <c r="F226" s="2"/>
    </row>
    <row r="227" spans="4:6" x14ac:dyDescent="0.25">
      <c r="D227" s="2"/>
      <c r="E227" s="2"/>
      <c r="F227" s="2"/>
    </row>
    <row r="228" spans="4:6" x14ac:dyDescent="0.25">
      <c r="D228" s="2"/>
      <c r="E228" s="2"/>
      <c r="F228" s="2"/>
    </row>
    <row r="229" spans="4:6" x14ac:dyDescent="0.25">
      <c r="D229" s="2"/>
      <c r="E229" s="2"/>
      <c r="F229" s="2"/>
    </row>
    <row r="230" spans="4:6" x14ac:dyDescent="0.25">
      <c r="D230" s="2"/>
      <c r="E230" s="2"/>
      <c r="F230" s="2"/>
    </row>
    <row r="231" spans="4:6" x14ac:dyDescent="0.25">
      <c r="D231" s="2"/>
      <c r="E231" s="2"/>
      <c r="F231" s="2"/>
    </row>
    <row r="232" spans="4:6" x14ac:dyDescent="0.25">
      <c r="D232" s="2"/>
      <c r="E232" s="2"/>
      <c r="F232" s="2"/>
    </row>
    <row r="233" spans="4:6" x14ac:dyDescent="0.25">
      <c r="D233" s="2"/>
      <c r="E233" s="2"/>
      <c r="F233" s="2"/>
    </row>
    <row r="234" spans="4:6" x14ac:dyDescent="0.25">
      <c r="D234" s="2"/>
      <c r="E234" s="2"/>
      <c r="F234" s="2"/>
    </row>
    <row r="235" spans="4:6" x14ac:dyDescent="0.25">
      <c r="D235" s="2"/>
      <c r="E235" s="2"/>
      <c r="F235" s="2"/>
    </row>
    <row r="236" spans="4:6" x14ac:dyDescent="0.25">
      <c r="D236" s="2"/>
      <c r="E236" s="2"/>
      <c r="F236" s="2"/>
    </row>
    <row r="237" spans="4:6" x14ac:dyDescent="0.25">
      <c r="D237" s="2"/>
      <c r="E237" s="2"/>
      <c r="F237" s="2"/>
    </row>
    <row r="238" spans="4:6" x14ac:dyDescent="0.25">
      <c r="D238" s="2"/>
      <c r="E238" s="2"/>
      <c r="F238" s="2"/>
    </row>
    <row r="239" spans="4:6" x14ac:dyDescent="0.25">
      <c r="D239" s="2"/>
      <c r="E239" s="2"/>
      <c r="F239" s="2"/>
    </row>
    <row r="240" spans="4:6" x14ac:dyDescent="0.25">
      <c r="D240" s="2"/>
      <c r="E240" s="2"/>
      <c r="F240" s="2"/>
    </row>
    <row r="241" spans="4:6" x14ac:dyDescent="0.25">
      <c r="D241" s="2"/>
      <c r="E241" s="2"/>
      <c r="F241" s="2"/>
    </row>
    <row r="242" spans="4:6" x14ac:dyDescent="0.25">
      <c r="D242" s="2"/>
      <c r="E242" s="2"/>
      <c r="F242" s="2"/>
    </row>
    <row r="243" spans="4:6" x14ac:dyDescent="0.25">
      <c r="D243" s="2"/>
      <c r="E243" s="2"/>
      <c r="F243" s="2"/>
    </row>
    <row r="244" spans="4:6" x14ac:dyDescent="0.25">
      <c r="D244" s="2"/>
      <c r="E244" s="2"/>
      <c r="F244" s="2"/>
    </row>
    <row r="245" spans="4:6" x14ac:dyDescent="0.25">
      <c r="D245" s="2"/>
      <c r="E245" s="2"/>
      <c r="F245" s="2"/>
    </row>
    <row r="246" spans="4:6" x14ac:dyDescent="0.25">
      <c r="D246" s="2"/>
      <c r="E246" s="2"/>
      <c r="F246" s="2"/>
    </row>
    <row r="247" spans="4:6" x14ac:dyDescent="0.25">
      <c r="D247" s="2"/>
      <c r="E247" s="2"/>
      <c r="F247" s="2"/>
    </row>
    <row r="248" spans="4:6" x14ac:dyDescent="0.25">
      <c r="D248" s="2"/>
      <c r="E248" s="2"/>
      <c r="F248" s="2"/>
    </row>
    <row r="249" spans="4:6" x14ac:dyDescent="0.25">
      <c r="D249" s="2"/>
      <c r="E249" s="2"/>
      <c r="F249" s="2"/>
    </row>
    <row r="250" spans="4:6" x14ac:dyDescent="0.25">
      <c r="D250" s="2"/>
      <c r="E250" s="2"/>
      <c r="F250" s="2"/>
    </row>
    <row r="251" spans="4:6" x14ac:dyDescent="0.25">
      <c r="D251" s="2"/>
      <c r="E251" s="2"/>
      <c r="F251" s="2"/>
    </row>
    <row r="252" spans="4:6" x14ac:dyDescent="0.25">
      <c r="D252" s="2"/>
      <c r="E252" s="2"/>
      <c r="F252" s="2"/>
    </row>
    <row r="253" spans="4:6" x14ac:dyDescent="0.25">
      <c r="D253" s="2"/>
      <c r="E253" s="2"/>
      <c r="F253" s="2"/>
    </row>
    <row r="254" spans="4:6" x14ac:dyDescent="0.25">
      <c r="D254" s="2"/>
      <c r="E254" s="2"/>
      <c r="F254" s="2"/>
    </row>
    <row r="255" spans="4:6" x14ac:dyDescent="0.25">
      <c r="D255" s="2"/>
      <c r="E255" s="2"/>
      <c r="F255" s="2"/>
    </row>
    <row r="256" spans="4:6" x14ac:dyDescent="0.25">
      <c r="D256" s="2"/>
      <c r="E256" s="2"/>
      <c r="F256" s="2"/>
    </row>
    <row r="257" spans="4:6" x14ac:dyDescent="0.25">
      <c r="D257" s="2"/>
      <c r="E257" s="2"/>
      <c r="F257" s="2"/>
    </row>
    <row r="258" spans="4:6" x14ac:dyDescent="0.25">
      <c r="D258" s="2"/>
      <c r="E258" s="2"/>
      <c r="F258" s="2"/>
    </row>
    <row r="259" spans="4:6" x14ac:dyDescent="0.25">
      <c r="D259" s="2"/>
      <c r="E259" s="2"/>
      <c r="F259" s="2"/>
    </row>
    <row r="260" spans="4:6" x14ac:dyDescent="0.25">
      <c r="D260" s="2"/>
      <c r="E260" s="2"/>
      <c r="F260" s="2"/>
    </row>
    <row r="261" spans="4:6" x14ac:dyDescent="0.25">
      <c r="D261" s="2"/>
      <c r="E261" s="2"/>
      <c r="F261" s="2"/>
    </row>
    <row r="262" spans="4:6" x14ac:dyDescent="0.25">
      <c r="D262" s="2"/>
      <c r="E262" s="2"/>
      <c r="F262" s="2"/>
    </row>
    <row r="263" spans="4:6" x14ac:dyDescent="0.25">
      <c r="D263" s="2"/>
      <c r="E263" s="2"/>
      <c r="F263" s="2"/>
    </row>
    <row r="264" spans="4:6" x14ac:dyDescent="0.25">
      <c r="D264" s="2"/>
      <c r="E264" s="2"/>
      <c r="F264" s="2"/>
    </row>
    <row r="265" spans="4:6" x14ac:dyDescent="0.25">
      <c r="D265" s="2"/>
      <c r="E265" s="2"/>
      <c r="F265" s="2"/>
    </row>
    <row r="266" spans="4:6" x14ac:dyDescent="0.25">
      <c r="D266" s="2"/>
      <c r="E266" s="2"/>
      <c r="F266" s="2"/>
    </row>
    <row r="267" spans="4:6" x14ac:dyDescent="0.25">
      <c r="D267" s="2"/>
      <c r="E267" s="2"/>
      <c r="F267" s="2"/>
    </row>
    <row r="268" spans="4:6" x14ac:dyDescent="0.25">
      <c r="D268" s="2"/>
      <c r="E268" s="2"/>
      <c r="F268" s="2"/>
    </row>
    <row r="269" spans="4:6" x14ac:dyDescent="0.25">
      <c r="D269" s="2"/>
      <c r="E269" s="2"/>
      <c r="F269" s="2"/>
    </row>
    <row r="270" spans="4:6" x14ac:dyDescent="0.25">
      <c r="D270" s="2"/>
      <c r="E270" s="2"/>
      <c r="F270" s="2"/>
    </row>
    <row r="271" spans="4:6" x14ac:dyDescent="0.25">
      <c r="D271" s="2"/>
      <c r="E271" s="2"/>
      <c r="F271" s="2"/>
    </row>
    <row r="272" spans="4:6" x14ac:dyDescent="0.25">
      <c r="D272" s="2"/>
      <c r="E272" s="2"/>
      <c r="F272" s="2"/>
    </row>
    <row r="273" spans="4:6" x14ac:dyDescent="0.25">
      <c r="D273" s="2"/>
      <c r="E273" s="2"/>
      <c r="F273" s="2"/>
    </row>
    <row r="274" spans="4:6" x14ac:dyDescent="0.25">
      <c r="D274" s="2"/>
      <c r="E274" s="2"/>
      <c r="F274" s="2"/>
    </row>
    <row r="275" spans="4:6" x14ac:dyDescent="0.25">
      <c r="D275" s="2"/>
      <c r="E275" s="2"/>
      <c r="F275" s="2"/>
    </row>
    <row r="276" spans="4:6" x14ac:dyDescent="0.25">
      <c r="D276" s="2"/>
      <c r="E276" s="2"/>
      <c r="F276" s="2"/>
    </row>
    <row r="277" spans="4:6" x14ac:dyDescent="0.25">
      <c r="D277" s="2"/>
      <c r="E277" s="2"/>
      <c r="F277" s="2"/>
    </row>
    <row r="278" spans="4:6" x14ac:dyDescent="0.25">
      <c r="D278" s="2"/>
      <c r="E278" s="2"/>
      <c r="F278" s="2"/>
    </row>
    <row r="279" spans="4:6" x14ac:dyDescent="0.25">
      <c r="D279" s="2"/>
      <c r="E279" s="2"/>
      <c r="F279" s="2"/>
    </row>
    <row r="280" spans="4:6" x14ac:dyDescent="0.25">
      <c r="D280" s="2"/>
      <c r="E280" s="2"/>
      <c r="F280" s="2"/>
    </row>
    <row r="281" spans="4:6" x14ac:dyDescent="0.25">
      <c r="D281" s="2"/>
      <c r="E281" s="2"/>
      <c r="F281" s="2"/>
    </row>
    <row r="282" spans="4:6" x14ac:dyDescent="0.25">
      <c r="D282" s="2"/>
      <c r="E282" s="2"/>
      <c r="F282" s="2"/>
    </row>
    <row r="283" spans="4:6" x14ac:dyDescent="0.25">
      <c r="D283" s="2"/>
      <c r="E283" s="2"/>
      <c r="F283" s="2"/>
    </row>
    <row r="284" spans="4:6" x14ac:dyDescent="0.25">
      <c r="D284" s="2"/>
      <c r="E284" s="2"/>
      <c r="F284" s="2"/>
    </row>
    <row r="285" spans="4:6" x14ac:dyDescent="0.25">
      <c r="D285" s="2"/>
      <c r="E285" s="2"/>
      <c r="F285" s="2"/>
    </row>
    <row r="286" spans="4:6" x14ac:dyDescent="0.25">
      <c r="D286" s="2"/>
      <c r="E286" s="2"/>
      <c r="F286" s="2"/>
    </row>
    <row r="287" spans="4:6" x14ac:dyDescent="0.25">
      <c r="D287" s="2"/>
      <c r="E287" s="2"/>
      <c r="F287" s="2"/>
    </row>
    <row r="288" spans="4:6" x14ac:dyDescent="0.25">
      <c r="D288" s="2"/>
      <c r="E288" s="2"/>
      <c r="F288" s="2"/>
    </row>
    <row r="289" spans="4:6" x14ac:dyDescent="0.25">
      <c r="D289" s="2"/>
      <c r="E289" s="2"/>
      <c r="F289" s="2"/>
    </row>
    <row r="290" spans="4:6" x14ac:dyDescent="0.25">
      <c r="D290" s="2"/>
      <c r="E290" s="2"/>
      <c r="F290" s="2"/>
    </row>
    <row r="291" spans="4:6" x14ac:dyDescent="0.25">
      <c r="D291" s="2"/>
      <c r="E291" s="2"/>
      <c r="F291" s="2"/>
    </row>
    <row r="292" spans="4:6" x14ac:dyDescent="0.25">
      <c r="D292" s="2"/>
      <c r="E292" s="2"/>
      <c r="F292" s="2"/>
    </row>
    <row r="293" spans="4:6" x14ac:dyDescent="0.25">
      <c r="D293" s="2"/>
      <c r="E293" s="2"/>
      <c r="F293" s="2"/>
    </row>
    <row r="294" spans="4:6" x14ac:dyDescent="0.25">
      <c r="D294" s="2"/>
      <c r="E294" s="2"/>
      <c r="F294" s="2"/>
    </row>
    <row r="295" spans="4:6" x14ac:dyDescent="0.25">
      <c r="D295" s="2"/>
      <c r="E295" s="2"/>
      <c r="F295" s="2"/>
    </row>
    <row r="296" spans="4:6" x14ac:dyDescent="0.25">
      <c r="D296" s="2"/>
      <c r="E296" s="2"/>
      <c r="F296" s="2"/>
    </row>
    <row r="297" spans="4:6" x14ac:dyDescent="0.25">
      <c r="D297" s="2"/>
      <c r="E297" s="2"/>
      <c r="F297" s="2"/>
    </row>
    <row r="298" spans="4:6" x14ac:dyDescent="0.25">
      <c r="D298" s="2"/>
      <c r="E298" s="2"/>
      <c r="F298" s="2"/>
    </row>
    <row r="299" spans="4:6" x14ac:dyDescent="0.25">
      <c r="D299" s="2"/>
      <c r="E299" s="2"/>
      <c r="F299" s="2"/>
    </row>
    <row r="300" spans="4:6" x14ac:dyDescent="0.25">
      <c r="D300" s="2"/>
      <c r="E300" s="2"/>
      <c r="F300" s="2"/>
    </row>
    <row r="301" spans="4:6" x14ac:dyDescent="0.25">
      <c r="D301" s="2"/>
      <c r="E301" s="2"/>
      <c r="F301" s="2"/>
    </row>
  </sheetData>
  <pageMargins left="0.7" right="0.7" top="0.75" bottom="0.75" header="0.3" footer="0.3"/>
  <pageSetup scale="95" orientation="portrait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E26B-6440-43C1-AF74-EE0E58299B87}">
  <dimension ref="A1:F61"/>
  <sheetViews>
    <sheetView tabSelected="1" workbookViewId="0"/>
  </sheetViews>
  <sheetFormatPr defaultRowHeight="15" x14ac:dyDescent="0.25"/>
  <cols>
    <col min="1" max="1" width="11.85546875" customWidth="1"/>
    <col min="2" max="2" width="24.85546875" bestFit="1" customWidth="1"/>
    <col min="4" max="4" width="14.28515625" bestFit="1" customWidth="1"/>
    <col min="5" max="5" width="12.7109375" customWidth="1"/>
    <col min="6" max="6" width="12.5703125" bestFit="1" customWidth="1"/>
  </cols>
  <sheetData>
    <row r="1" spans="1:6" x14ac:dyDescent="0.25">
      <c r="A1" s="12" t="s">
        <v>182</v>
      </c>
    </row>
    <row r="2" spans="1:6" ht="45" x14ac:dyDescent="0.25">
      <c r="A2" t="s">
        <v>1</v>
      </c>
      <c r="B2" t="s">
        <v>6</v>
      </c>
      <c r="C2" s="1" t="s">
        <v>2</v>
      </c>
      <c r="D2" t="s">
        <v>3</v>
      </c>
      <c r="E2" s="1" t="s">
        <v>4</v>
      </c>
      <c r="F2" s="1" t="s">
        <v>5</v>
      </c>
    </row>
    <row r="3" spans="1:6" x14ac:dyDescent="0.25">
      <c r="A3">
        <v>1997</v>
      </c>
      <c r="B3" t="s">
        <v>183</v>
      </c>
      <c r="C3">
        <v>40</v>
      </c>
      <c r="D3" s="9">
        <v>9420</v>
      </c>
      <c r="E3" s="9">
        <f>D3/C3</f>
        <v>235.5</v>
      </c>
      <c r="F3" s="9">
        <f>D3/52.5</f>
        <v>179.42857142857142</v>
      </c>
    </row>
    <row r="4" spans="1:6" x14ac:dyDescent="0.25">
      <c r="A4">
        <v>2010</v>
      </c>
      <c r="B4" t="s">
        <v>184</v>
      </c>
      <c r="C4">
        <v>30</v>
      </c>
      <c r="D4" s="9">
        <v>4000</v>
      </c>
      <c r="E4" s="9">
        <f>D4/C4</f>
        <v>133.33333333333334</v>
      </c>
      <c r="F4" s="9">
        <f>D4/52.5</f>
        <v>76.19047619047619</v>
      </c>
    </row>
    <row r="5" spans="1:6" x14ac:dyDescent="0.25">
      <c r="A5">
        <v>1976</v>
      </c>
      <c r="B5" t="s">
        <v>185</v>
      </c>
      <c r="C5">
        <v>40</v>
      </c>
      <c r="D5" s="9">
        <v>53643.88</v>
      </c>
      <c r="E5" s="9">
        <f t="shared" ref="E5:E52" si="0">D5/C5</f>
        <v>1341.097</v>
      </c>
      <c r="F5" s="9">
        <f t="shared" ref="F5:F30" si="1">D5/52.5</f>
        <v>1021.7881904761904</v>
      </c>
    </row>
    <row r="6" spans="1:6" x14ac:dyDescent="0.25">
      <c r="A6">
        <v>1976</v>
      </c>
      <c r="B6" t="s">
        <v>185</v>
      </c>
      <c r="C6">
        <v>40</v>
      </c>
      <c r="D6" s="9">
        <v>156821.59</v>
      </c>
      <c r="E6" s="9">
        <f t="shared" si="0"/>
        <v>3920.5397499999999</v>
      </c>
      <c r="F6" s="9">
        <f t="shared" si="1"/>
        <v>2987.0779047619048</v>
      </c>
    </row>
    <row r="7" spans="1:6" x14ac:dyDescent="0.25">
      <c r="A7">
        <v>1998</v>
      </c>
      <c r="B7" t="s">
        <v>186</v>
      </c>
      <c r="C7">
        <v>40</v>
      </c>
      <c r="D7" s="9">
        <v>10990</v>
      </c>
      <c r="E7" s="9">
        <f t="shared" si="0"/>
        <v>274.75</v>
      </c>
      <c r="F7" s="9">
        <f t="shared" si="1"/>
        <v>209.33333333333334</v>
      </c>
    </row>
    <row r="8" spans="1:6" x14ac:dyDescent="0.25">
      <c r="A8">
        <v>1980</v>
      </c>
      <c r="B8" t="s">
        <v>187</v>
      </c>
      <c r="C8">
        <v>40</v>
      </c>
      <c r="D8" s="9">
        <v>111844.87</v>
      </c>
      <c r="E8" s="9">
        <f t="shared" si="0"/>
        <v>2796.1217499999998</v>
      </c>
      <c r="F8" s="9">
        <f t="shared" si="1"/>
        <v>2130.3784761904762</v>
      </c>
    </row>
    <row r="9" spans="1:6" x14ac:dyDescent="0.25">
      <c r="A9">
        <v>1982</v>
      </c>
      <c r="B9" t="s">
        <v>188</v>
      </c>
      <c r="C9">
        <v>40</v>
      </c>
      <c r="D9" s="9">
        <v>3115</v>
      </c>
      <c r="E9" s="9">
        <f t="shared" si="0"/>
        <v>77.875</v>
      </c>
      <c r="F9" s="9">
        <f t="shared" si="1"/>
        <v>59.333333333333336</v>
      </c>
    </row>
    <row r="10" spans="1:6" x14ac:dyDescent="0.25">
      <c r="A10">
        <v>1987</v>
      </c>
      <c r="B10" t="s">
        <v>189</v>
      </c>
      <c r="C10">
        <v>40</v>
      </c>
      <c r="D10" s="9">
        <v>824.5</v>
      </c>
      <c r="E10" s="9">
        <f t="shared" si="0"/>
        <v>20.612500000000001</v>
      </c>
      <c r="F10" s="9">
        <f t="shared" si="1"/>
        <v>15.704761904761904</v>
      </c>
    </row>
    <row r="11" spans="1:6" x14ac:dyDescent="0.25">
      <c r="A11">
        <v>1989</v>
      </c>
      <c r="B11" t="s">
        <v>190</v>
      </c>
      <c r="C11">
        <v>40</v>
      </c>
      <c r="D11" s="9">
        <v>9406</v>
      </c>
      <c r="E11" s="9">
        <f t="shared" si="0"/>
        <v>235.15</v>
      </c>
      <c r="F11" s="9">
        <f t="shared" si="1"/>
        <v>179.16190476190476</v>
      </c>
    </row>
    <row r="12" spans="1:6" x14ac:dyDescent="0.25">
      <c r="A12">
        <v>1989</v>
      </c>
      <c r="B12" t="s">
        <v>191</v>
      </c>
      <c r="C12">
        <v>40</v>
      </c>
      <c r="D12" s="9">
        <v>6947.08</v>
      </c>
      <c r="E12" s="9">
        <f t="shared" si="0"/>
        <v>173.67699999999999</v>
      </c>
      <c r="F12" s="9">
        <f t="shared" si="1"/>
        <v>132.32533333333333</v>
      </c>
    </row>
    <row r="13" spans="1:6" x14ac:dyDescent="0.25">
      <c r="A13">
        <v>1998</v>
      </c>
      <c r="B13" t="s">
        <v>192</v>
      </c>
      <c r="C13">
        <v>40</v>
      </c>
      <c r="D13" s="9">
        <v>7319</v>
      </c>
      <c r="E13" s="9">
        <f t="shared" si="0"/>
        <v>182.97499999999999</v>
      </c>
      <c r="F13" s="9">
        <f t="shared" si="1"/>
        <v>139.40952380952382</v>
      </c>
    </row>
    <row r="14" spans="1:6" x14ac:dyDescent="0.25">
      <c r="A14">
        <v>1989</v>
      </c>
      <c r="B14" t="s">
        <v>193</v>
      </c>
      <c r="C14">
        <v>40</v>
      </c>
      <c r="D14" s="9">
        <v>29495</v>
      </c>
      <c r="E14" s="9">
        <f t="shared" si="0"/>
        <v>737.375</v>
      </c>
      <c r="F14" s="9">
        <f t="shared" si="1"/>
        <v>561.80952380952385</v>
      </c>
    </row>
    <row r="15" spans="1:6" x14ac:dyDescent="0.25">
      <c r="A15">
        <v>1994</v>
      </c>
      <c r="B15" t="s">
        <v>194</v>
      </c>
      <c r="C15">
        <v>40</v>
      </c>
      <c r="D15" s="9">
        <v>16008.11</v>
      </c>
      <c r="E15" s="9">
        <f t="shared" si="0"/>
        <v>400.20275000000004</v>
      </c>
      <c r="F15" s="9">
        <f t="shared" si="1"/>
        <v>304.91638095238096</v>
      </c>
    </row>
    <row r="16" spans="1:6" x14ac:dyDescent="0.25">
      <c r="A16">
        <v>1991</v>
      </c>
      <c r="B16" t="s">
        <v>195</v>
      </c>
      <c r="C16">
        <v>15</v>
      </c>
      <c r="D16" s="9">
        <v>1113.73</v>
      </c>
      <c r="E16" s="9">
        <f t="shared" si="0"/>
        <v>74.248666666666665</v>
      </c>
      <c r="F16" s="9">
        <f>D16/35</f>
        <v>31.820857142857143</v>
      </c>
    </row>
    <row r="17" spans="1:6" x14ac:dyDescent="0.25">
      <c r="A17">
        <v>1996</v>
      </c>
      <c r="B17" t="s">
        <v>196</v>
      </c>
      <c r="C17">
        <v>20</v>
      </c>
      <c r="D17" s="9">
        <v>841.98</v>
      </c>
      <c r="E17" s="9">
        <f t="shared" si="0"/>
        <v>42.099000000000004</v>
      </c>
      <c r="F17" s="9">
        <f>D17/35</f>
        <v>24.056571428571431</v>
      </c>
    </row>
    <row r="18" spans="1:6" x14ac:dyDescent="0.25">
      <c r="A18">
        <v>1996</v>
      </c>
      <c r="B18" t="s">
        <v>197</v>
      </c>
      <c r="C18">
        <v>40</v>
      </c>
      <c r="D18" s="9">
        <v>405622.06</v>
      </c>
      <c r="E18" s="9">
        <f t="shared" si="0"/>
        <v>10140.5515</v>
      </c>
      <c r="F18" s="9">
        <f t="shared" si="1"/>
        <v>7726.1344761904766</v>
      </c>
    </row>
    <row r="19" spans="1:6" x14ac:dyDescent="0.25">
      <c r="A19">
        <v>1999</v>
      </c>
      <c r="B19" t="s">
        <v>198</v>
      </c>
      <c r="C19">
        <v>40</v>
      </c>
      <c r="D19" s="9">
        <v>71280</v>
      </c>
      <c r="E19" s="9">
        <f t="shared" si="0"/>
        <v>1782</v>
      </c>
      <c r="F19" s="9">
        <f t="shared" si="1"/>
        <v>1357.7142857142858</v>
      </c>
    </row>
    <row r="20" spans="1:6" x14ac:dyDescent="0.25">
      <c r="A20">
        <v>1998</v>
      </c>
      <c r="B20" t="s">
        <v>199</v>
      </c>
      <c r="C20">
        <v>40</v>
      </c>
      <c r="D20" s="9">
        <v>4502.28</v>
      </c>
      <c r="E20" s="9">
        <f t="shared" si="0"/>
        <v>112.55699999999999</v>
      </c>
      <c r="F20" s="9">
        <f t="shared" si="1"/>
        <v>85.757714285714286</v>
      </c>
    </row>
    <row r="21" spans="1:6" x14ac:dyDescent="0.25">
      <c r="A21">
        <v>2000</v>
      </c>
      <c r="B21" t="s">
        <v>200</v>
      </c>
      <c r="C21">
        <v>20</v>
      </c>
      <c r="D21" s="9">
        <v>45441.15</v>
      </c>
      <c r="E21" s="9">
        <f t="shared" si="0"/>
        <v>2272.0574999999999</v>
      </c>
      <c r="F21" s="9">
        <f>D21/35</f>
        <v>1298.3185714285714</v>
      </c>
    </row>
    <row r="22" spans="1:6" x14ac:dyDescent="0.25">
      <c r="A22">
        <v>2002</v>
      </c>
      <c r="B22" t="s">
        <v>201</v>
      </c>
      <c r="C22">
        <v>40</v>
      </c>
      <c r="D22" s="9">
        <v>11775</v>
      </c>
      <c r="E22" s="9">
        <f t="shared" si="0"/>
        <v>294.375</v>
      </c>
      <c r="F22" s="9">
        <f t="shared" si="1"/>
        <v>224.28571428571428</v>
      </c>
    </row>
    <row r="23" spans="1:6" x14ac:dyDescent="0.25">
      <c r="A23">
        <v>2002</v>
      </c>
      <c r="B23" t="s">
        <v>202</v>
      </c>
      <c r="C23">
        <v>40</v>
      </c>
      <c r="D23" s="9">
        <v>2027624.5</v>
      </c>
      <c r="E23" s="9">
        <f t="shared" si="0"/>
        <v>50690.612500000003</v>
      </c>
      <c r="F23" s="9">
        <f t="shared" si="1"/>
        <v>38621.419047619049</v>
      </c>
    </row>
    <row r="24" spans="1:6" x14ac:dyDescent="0.25">
      <c r="A24">
        <v>2004</v>
      </c>
      <c r="B24" t="s">
        <v>203</v>
      </c>
      <c r="C24">
        <v>40</v>
      </c>
      <c r="D24" s="9">
        <v>541394.68000000005</v>
      </c>
      <c r="E24" s="9">
        <f t="shared" si="0"/>
        <v>13534.867000000002</v>
      </c>
      <c r="F24" s="9">
        <f t="shared" si="1"/>
        <v>10312.27961904762</v>
      </c>
    </row>
    <row r="25" spans="1:6" x14ac:dyDescent="0.25">
      <c r="A25">
        <v>2004</v>
      </c>
      <c r="B25" t="s">
        <v>204</v>
      </c>
      <c r="C25">
        <v>40</v>
      </c>
      <c r="D25" s="9">
        <v>1939.56</v>
      </c>
      <c r="E25" s="9">
        <f t="shared" si="0"/>
        <v>48.488999999999997</v>
      </c>
      <c r="F25" s="9">
        <f t="shared" si="1"/>
        <v>36.943999999999996</v>
      </c>
    </row>
    <row r="26" spans="1:6" x14ac:dyDescent="0.25">
      <c r="A26">
        <v>2006</v>
      </c>
      <c r="B26" t="s">
        <v>205</v>
      </c>
      <c r="C26">
        <v>40</v>
      </c>
      <c r="D26" s="9">
        <v>18581.45</v>
      </c>
      <c r="E26" s="9">
        <f t="shared" si="0"/>
        <v>464.53625</v>
      </c>
      <c r="F26" s="9">
        <f t="shared" si="1"/>
        <v>353.93238095238098</v>
      </c>
    </row>
    <row r="27" spans="1:6" x14ac:dyDescent="0.25">
      <c r="A27">
        <v>2007</v>
      </c>
      <c r="B27" t="s">
        <v>206</v>
      </c>
      <c r="C27">
        <v>40</v>
      </c>
      <c r="D27" s="9">
        <v>241250</v>
      </c>
      <c r="E27" s="9">
        <f t="shared" si="0"/>
        <v>6031.25</v>
      </c>
      <c r="F27" s="9">
        <f t="shared" si="1"/>
        <v>4595.2380952380954</v>
      </c>
    </row>
    <row r="28" spans="1:6" x14ac:dyDescent="0.25">
      <c r="A28">
        <v>2006</v>
      </c>
      <c r="B28" t="s">
        <v>207</v>
      </c>
      <c r="C28">
        <v>40</v>
      </c>
      <c r="D28" s="9">
        <v>10990</v>
      </c>
      <c r="E28" s="9">
        <f t="shared" si="0"/>
        <v>274.75</v>
      </c>
      <c r="F28" s="9">
        <f t="shared" si="1"/>
        <v>209.33333333333334</v>
      </c>
    </row>
    <row r="29" spans="1:6" x14ac:dyDescent="0.25">
      <c r="A29">
        <v>2007</v>
      </c>
      <c r="B29" t="s">
        <v>208</v>
      </c>
      <c r="C29">
        <v>40</v>
      </c>
      <c r="D29" s="9">
        <v>19110.5</v>
      </c>
      <c r="E29" s="9">
        <f t="shared" si="0"/>
        <v>477.76249999999999</v>
      </c>
      <c r="F29" s="9">
        <f t="shared" si="1"/>
        <v>364.00952380952378</v>
      </c>
    </row>
    <row r="30" spans="1:6" x14ac:dyDescent="0.25">
      <c r="A30">
        <v>2007</v>
      </c>
      <c r="B30" t="s">
        <v>209</v>
      </c>
      <c r="C30">
        <v>40</v>
      </c>
      <c r="D30" s="9">
        <v>12002.8</v>
      </c>
      <c r="E30" s="9">
        <f t="shared" si="0"/>
        <v>300.07</v>
      </c>
      <c r="F30" s="9">
        <f t="shared" si="1"/>
        <v>228.6247619047619</v>
      </c>
    </row>
    <row r="31" spans="1:6" x14ac:dyDescent="0.25">
      <c r="A31">
        <v>2008</v>
      </c>
      <c r="B31" t="s">
        <v>210</v>
      </c>
      <c r="C31">
        <v>10</v>
      </c>
      <c r="D31" s="9">
        <v>5332.6</v>
      </c>
      <c r="E31" s="9">
        <f t="shared" si="0"/>
        <v>533.26</v>
      </c>
      <c r="F31" s="9">
        <f>D31/35</f>
        <v>152.36000000000001</v>
      </c>
    </row>
    <row r="32" spans="1:6" x14ac:dyDescent="0.25">
      <c r="A32">
        <v>2008</v>
      </c>
      <c r="B32" t="s">
        <v>211</v>
      </c>
      <c r="C32">
        <v>20</v>
      </c>
      <c r="D32" s="9">
        <v>70146.23</v>
      </c>
      <c r="E32" s="9">
        <f t="shared" si="0"/>
        <v>3507.3114999999998</v>
      </c>
      <c r="F32" s="9">
        <f>D32/35</f>
        <v>2004.1779999999999</v>
      </c>
    </row>
    <row r="33" spans="1:6" x14ac:dyDescent="0.25">
      <c r="A33">
        <v>2008</v>
      </c>
      <c r="B33" t="s">
        <v>212</v>
      </c>
      <c r="C33">
        <v>20</v>
      </c>
      <c r="D33" s="9">
        <v>66167.86</v>
      </c>
      <c r="E33" s="10">
        <f t="shared" si="0"/>
        <v>3308.393</v>
      </c>
      <c r="F33" s="9">
        <f t="shared" ref="F33:F34" si="2">D33/35</f>
        <v>1890.5102857142858</v>
      </c>
    </row>
    <row r="34" spans="1:6" x14ac:dyDescent="0.25">
      <c r="A34">
        <v>2008</v>
      </c>
      <c r="B34" t="s">
        <v>213</v>
      </c>
      <c r="C34">
        <v>20</v>
      </c>
      <c r="D34" s="9">
        <v>64133.7</v>
      </c>
      <c r="E34" s="10">
        <f t="shared" si="0"/>
        <v>3206.6849999999999</v>
      </c>
      <c r="F34" s="9">
        <f t="shared" si="2"/>
        <v>1832.3914285714284</v>
      </c>
    </row>
    <row r="35" spans="1:6" x14ac:dyDescent="0.25">
      <c r="A35">
        <v>2009</v>
      </c>
      <c r="B35" t="s">
        <v>214</v>
      </c>
      <c r="C35">
        <v>40</v>
      </c>
      <c r="D35" s="9">
        <v>973006.49</v>
      </c>
      <c r="E35" s="10">
        <f t="shared" si="0"/>
        <v>24325.162250000001</v>
      </c>
      <c r="F35" s="9">
        <f t="shared" ref="F35:F36" si="3">D35/52.5</f>
        <v>18533.456952380951</v>
      </c>
    </row>
    <row r="36" spans="1:6" x14ac:dyDescent="0.25">
      <c r="A36">
        <v>2008</v>
      </c>
      <c r="B36" t="s">
        <v>215</v>
      </c>
      <c r="C36">
        <v>40</v>
      </c>
      <c r="D36" s="9">
        <v>38616</v>
      </c>
      <c r="E36" s="10">
        <f t="shared" si="0"/>
        <v>965.4</v>
      </c>
      <c r="F36" s="9">
        <f t="shared" si="3"/>
        <v>735.54285714285709</v>
      </c>
    </row>
    <row r="37" spans="1:6" x14ac:dyDescent="0.25">
      <c r="A37">
        <v>2009</v>
      </c>
      <c r="B37" t="s">
        <v>216</v>
      </c>
      <c r="C37">
        <v>20</v>
      </c>
      <c r="D37" s="9">
        <v>389260.54</v>
      </c>
      <c r="E37" s="10">
        <f t="shared" si="0"/>
        <v>19463.026999999998</v>
      </c>
      <c r="F37" s="9">
        <f t="shared" ref="F37:F38" si="4">D37/35</f>
        <v>11121.729714285713</v>
      </c>
    </row>
    <row r="38" spans="1:6" x14ac:dyDescent="0.25">
      <c r="A38">
        <v>2010</v>
      </c>
      <c r="B38" t="s">
        <v>217</v>
      </c>
      <c r="C38">
        <v>20</v>
      </c>
      <c r="D38" s="9">
        <v>201500.5</v>
      </c>
      <c r="E38" s="10">
        <f t="shared" si="0"/>
        <v>10075.025</v>
      </c>
      <c r="F38" s="9">
        <f t="shared" si="4"/>
        <v>5757.1571428571433</v>
      </c>
    </row>
    <row r="39" spans="1:6" x14ac:dyDescent="0.25">
      <c r="A39">
        <v>2009</v>
      </c>
      <c r="B39" t="s">
        <v>218</v>
      </c>
      <c r="C39">
        <v>40</v>
      </c>
      <c r="D39" s="9">
        <v>20850.04</v>
      </c>
      <c r="E39" s="10">
        <f t="shared" si="0"/>
        <v>521.25099999999998</v>
      </c>
      <c r="F39" s="9">
        <f t="shared" ref="F39:F46" si="5">D39/52.5</f>
        <v>397.14361904761904</v>
      </c>
    </row>
    <row r="40" spans="1:6" x14ac:dyDescent="0.25">
      <c r="A40">
        <v>1988</v>
      </c>
      <c r="B40" t="s">
        <v>219</v>
      </c>
      <c r="C40">
        <v>40</v>
      </c>
      <c r="D40" s="9">
        <v>1870</v>
      </c>
      <c r="E40" s="10">
        <f t="shared" si="0"/>
        <v>46.75</v>
      </c>
      <c r="F40" s="9">
        <f t="shared" si="5"/>
        <v>35.61904761904762</v>
      </c>
    </row>
    <row r="41" spans="1:6" x14ac:dyDescent="0.25">
      <c r="A41">
        <v>2010</v>
      </c>
      <c r="B41" t="s">
        <v>220</v>
      </c>
      <c r="C41">
        <v>25</v>
      </c>
      <c r="D41" s="9">
        <v>16468</v>
      </c>
      <c r="E41" s="10">
        <f t="shared" si="0"/>
        <v>658.72</v>
      </c>
      <c r="F41" s="9">
        <f t="shared" ref="F41" si="6">D41/35</f>
        <v>470.51428571428573</v>
      </c>
    </row>
    <row r="42" spans="1:6" x14ac:dyDescent="0.25">
      <c r="A42">
        <v>1988</v>
      </c>
      <c r="B42" t="s">
        <v>221</v>
      </c>
      <c r="C42">
        <v>40</v>
      </c>
      <c r="D42" s="9">
        <v>1543</v>
      </c>
      <c r="E42" s="10">
        <f t="shared" si="0"/>
        <v>38.575000000000003</v>
      </c>
      <c r="F42" s="9">
        <f t="shared" si="5"/>
        <v>29.390476190476189</v>
      </c>
    </row>
    <row r="43" spans="1:6" x14ac:dyDescent="0.25">
      <c r="A43">
        <v>2011</v>
      </c>
      <c r="B43" t="s">
        <v>222</v>
      </c>
      <c r="C43">
        <v>40</v>
      </c>
      <c r="D43" s="9">
        <v>292387</v>
      </c>
      <c r="E43" s="10">
        <f t="shared" si="0"/>
        <v>7309.6750000000002</v>
      </c>
      <c r="F43" s="9">
        <f t="shared" si="5"/>
        <v>5569.2761904761901</v>
      </c>
    </row>
    <row r="44" spans="1:6" x14ac:dyDescent="0.25">
      <c r="A44">
        <v>2004</v>
      </c>
      <c r="B44" t="s">
        <v>223</v>
      </c>
      <c r="C44">
        <v>40</v>
      </c>
      <c r="D44" s="9">
        <v>683611.64</v>
      </c>
      <c r="E44" s="10">
        <f t="shared" si="0"/>
        <v>17090.291000000001</v>
      </c>
      <c r="F44" s="9">
        <f t="shared" si="5"/>
        <v>13021.174095238095</v>
      </c>
    </row>
    <row r="45" spans="1:6" x14ac:dyDescent="0.25">
      <c r="A45">
        <v>2014</v>
      </c>
      <c r="B45" t="s">
        <v>225</v>
      </c>
      <c r="C45">
        <v>40</v>
      </c>
      <c r="D45" s="9">
        <v>42998.79</v>
      </c>
      <c r="E45" s="10">
        <f t="shared" si="0"/>
        <v>1074.96975</v>
      </c>
      <c r="F45" s="9">
        <f t="shared" si="5"/>
        <v>819.02457142857145</v>
      </c>
    </row>
    <row r="46" spans="1:6" x14ac:dyDescent="0.25">
      <c r="A46">
        <v>2014</v>
      </c>
      <c r="B46" t="s">
        <v>226</v>
      </c>
      <c r="C46">
        <v>40</v>
      </c>
      <c r="D46" s="9">
        <v>155592.76</v>
      </c>
      <c r="E46" s="10">
        <f t="shared" si="0"/>
        <v>3889.8190000000004</v>
      </c>
      <c r="F46" s="9">
        <f t="shared" si="5"/>
        <v>2963.6716190476191</v>
      </c>
    </row>
    <row r="47" spans="1:6" x14ac:dyDescent="0.25">
      <c r="A47">
        <v>2014</v>
      </c>
      <c r="B47" t="s">
        <v>227</v>
      </c>
      <c r="C47">
        <v>40</v>
      </c>
      <c r="D47" s="9">
        <v>307812.63</v>
      </c>
      <c r="E47" s="10">
        <f t="shared" si="0"/>
        <v>7695.3157499999998</v>
      </c>
      <c r="F47" s="9">
        <f>D47/35</f>
        <v>8794.6465714285714</v>
      </c>
    </row>
    <row r="48" spans="1:6" x14ac:dyDescent="0.25">
      <c r="A48">
        <v>2015</v>
      </c>
      <c r="B48" t="s">
        <v>227</v>
      </c>
      <c r="C48">
        <v>40</v>
      </c>
      <c r="D48" s="9">
        <v>25366.35</v>
      </c>
      <c r="E48" s="10">
        <f t="shared" si="0"/>
        <v>634.15874999999994</v>
      </c>
      <c r="F48" s="9">
        <f>D48/35</f>
        <v>724.75285714285712</v>
      </c>
    </row>
    <row r="49" spans="1:6" x14ac:dyDescent="0.25">
      <c r="A49">
        <v>2015</v>
      </c>
      <c r="B49" t="s">
        <v>227</v>
      </c>
      <c r="C49">
        <v>40</v>
      </c>
      <c r="D49" s="9">
        <v>166426.19</v>
      </c>
      <c r="E49" s="10">
        <f t="shared" si="0"/>
        <v>4160.6547499999997</v>
      </c>
      <c r="F49" s="9">
        <f>D49/35</f>
        <v>4755.0339999999997</v>
      </c>
    </row>
    <row r="50" spans="1:6" x14ac:dyDescent="0.25">
      <c r="A50">
        <v>2016</v>
      </c>
      <c r="B50" t="s">
        <v>228</v>
      </c>
      <c r="C50">
        <v>20</v>
      </c>
      <c r="D50" s="9">
        <v>5513.4</v>
      </c>
      <c r="E50" s="10">
        <f t="shared" si="0"/>
        <v>275.66999999999996</v>
      </c>
      <c r="F50" s="9">
        <f>D50/35</f>
        <v>157.52571428571429</v>
      </c>
    </row>
    <row r="51" spans="1:6" x14ac:dyDescent="0.25">
      <c r="A51">
        <v>2016</v>
      </c>
      <c r="B51" t="s">
        <v>229</v>
      </c>
      <c r="C51">
        <v>40</v>
      </c>
      <c r="D51" s="9">
        <v>6600</v>
      </c>
      <c r="E51" s="10">
        <f t="shared" si="0"/>
        <v>165</v>
      </c>
      <c r="F51" s="9">
        <f t="shared" ref="F51" si="7">D51/52.5</f>
        <v>125.71428571428571</v>
      </c>
    </row>
    <row r="52" spans="1:6" x14ac:dyDescent="0.25">
      <c r="A52">
        <v>2019</v>
      </c>
      <c r="B52" t="s">
        <v>230</v>
      </c>
      <c r="C52">
        <v>20</v>
      </c>
      <c r="D52" s="9">
        <v>9285</v>
      </c>
      <c r="E52" s="10">
        <f t="shared" si="0"/>
        <v>464.25</v>
      </c>
      <c r="F52" s="9">
        <f>D52/35</f>
        <v>265.28571428571428</v>
      </c>
    </row>
    <row r="54" spans="1:6" x14ac:dyDescent="0.25">
      <c r="E54" s="11">
        <f>SUM(E3:E53)</f>
        <v>206478.79874999996</v>
      </c>
      <c r="F54" s="11">
        <f>SUM(F3:F53)</f>
        <v>153622.82609523812</v>
      </c>
    </row>
    <row r="56" spans="1:6" x14ac:dyDescent="0.25">
      <c r="D56" t="s">
        <v>231</v>
      </c>
      <c r="F56" s="11">
        <f>F54-E54</f>
        <v>-52855.972654761834</v>
      </c>
    </row>
    <row r="58" spans="1:6" x14ac:dyDescent="0.25">
      <c r="A58" t="s">
        <v>178</v>
      </c>
    </row>
    <row r="59" spans="1:6" x14ac:dyDescent="0.25">
      <c r="A59">
        <v>2021</v>
      </c>
      <c r="B59" t="s">
        <v>232</v>
      </c>
      <c r="C59">
        <v>35</v>
      </c>
      <c r="D59" s="9">
        <v>261250</v>
      </c>
      <c r="E59" s="9"/>
      <c r="F59" s="9">
        <f>D59/C59</f>
        <v>7464.2857142857147</v>
      </c>
    </row>
    <row r="61" spans="1:6" x14ac:dyDescent="0.25">
      <c r="D61" t="s">
        <v>233</v>
      </c>
      <c r="F61" s="11">
        <f>F56+F59</f>
        <v>-45391.686940476116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BDADFA6ABAAF4AA9FC0C8F64A704AE" ma:contentTypeVersion="0" ma:contentTypeDescription="Create a new document." ma:contentTypeScope="" ma:versionID="4724bd5cab5cad655c17b8f929fd88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e49094d4ec319f80ce4a7356c44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E93D92-4166-4499-B1A6-86241ECD9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C8A4E7-D7A4-49E5-87BD-62D95D8644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30CA2-9473-4C22-B995-78583189FCBE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</vt:lpstr>
      <vt:lpstr>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2021-08-03T22:31:19Z</cp:lastPrinted>
  <dcterms:created xsi:type="dcterms:W3CDTF">2021-07-21T15:51:43Z</dcterms:created>
  <dcterms:modified xsi:type="dcterms:W3CDTF">2021-09-01T13:38:34Z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0x010100FDBDADFA6ABAAF4AA9FC0C8F64A704AE</vt:lpwstr>
  </property>
</Properties>
</file>