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dmattingly\AppData\Local\Microsoft\Windows\INetCache\Content.Outlook\1IWW2QIK\"/>
    </mc:Choice>
  </mc:AlternateContent>
  <bookViews>
    <workbookView xWindow="0" yWindow="0" windowWidth="28800" windowHeight="12435" activeTab="1"/>
  </bookViews>
  <sheets>
    <sheet name="NPV &amp; PV Comparison" sheetId="6" r:id="rId1"/>
    <sheet name="FNB Refinance Amort Schedule" sheetId="2" r:id="rId2"/>
    <sheet name="CNB Original Amort Schedule" sheetId="5" r:id="rId3"/>
  </sheets>
  <definedNames>
    <definedName name="Interest_Rate" localSheetId="2">'CNB Original Amort Schedule'!#REF!</definedName>
    <definedName name="Interest_Rate" localSheetId="1">'FNB Refinance Amort Schedule'!#REF!</definedName>
    <definedName name="Interest_Rate">#REF!</definedName>
    <definedName name="Loan_Amount" localSheetId="2">'CNB Original Amort Schedule'!#REF!</definedName>
    <definedName name="Loan_Amount" localSheetId="1">'FNB Refinance Amort Schedule'!#REF!</definedName>
    <definedName name="Loan_Amount">#REF!</definedName>
    <definedName name="Loan_Start" localSheetId="2">'CNB Original Amort Schedule'!#REF!</definedName>
    <definedName name="Loan_Start" localSheetId="1">'FNB Refinance Amort Schedule'!#REF!</definedName>
    <definedName name="Loan_Start">#REF!</definedName>
    <definedName name="Loan_Years" localSheetId="2">'CNB Original Amort Schedule'!#REF!</definedName>
    <definedName name="Loan_Years" localSheetId="1">'FNB Refinance Amort Schedule'!#REF!</definedName>
    <definedName name="Loan_Years">#REF!</definedName>
    <definedName name="Monthly_Payment" localSheetId="2">-PMT('CNB Original Amort Schedule'!Interest_Rate/12,'CNB Original Amort Schedule'!Number_of_Payments,'CNB Original Amort Schedule'!Loan_Amount)</definedName>
    <definedName name="Monthly_Payment" localSheetId="1">-PMT('FNB Refinance Amort Schedule'!Interest_Rate/12,'FNB Refinance Amort Schedule'!Number_of_Payments,'FNB Refinance Amort Schedule'!Loan_Amount)</definedName>
    <definedName name="Number_of_Payments" localSheetId="2">'CNB Original Amort Schedule'!#REF!</definedName>
    <definedName name="Number_of_Payments" localSheetId="1">'FNB Refinance Amort Schedule'!#REF!</definedName>
    <definedName name="_xlnm.Print_Titles" localSheetId="2">'CNB Original Amort Schedule'!$18:$19</definedName>
    <definedName name="_xlnm.Print_Titles" localSheetId="1">'FNB Refinance Amort Schedule'!$15:$16</definedName>
    <definedName name="Total_Cost" localSheetId="2">'CNB Original Amort Schedule'!#REF!</definedName>
    <definedName name="Total_Cost" localSheetId="1">'FNB Refinance Amort Schedule'!#REF!</definedName>
    <definedName name="Values_Entered" localSheetId="2">IF('CNB Original Amort Schedule'!Loan_Amount*'CNB Original Amort Schedule'!Interest_Rate*'CNB Original Amort Schedule'!Loan_Years*'CNB Original Amort Schedule'!Loan_Start&gt;0,1,0)</definedName>
    <definedName name="Values_Entered" localSheetId="1">IF('FNB Refinance Amort Schedule'!Loan_Amount*'FNB Refinance Amort Schedule'!Interest_Rate*'FNB Refinance Amort Schedule'!Loan_Years*'FNB Refinance Amort Schedule'!Loan_Start&gt;0,1,0)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5" l="1"/>
  <c r="H12" i="5" l="1"/>
  <c r="G16" i="5"/>
  <c r="H10" i="2"/>
  <c r="G196" i="5" l="1"/>
  <c r="G197" i="5"/>
  <c r="G198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B21" i="5" l="1"/>
  <c r="B22" i="5" s="1"/>
  <c r="C22" i="5" s="1"/>
  <c r="E22" i="5" s="1"/>
  <c r="A23" i="5"/>
  <c r="D19" i="2"/>
  <c r="A20" i="2"/>
  <c r="D20" i="2" s="1"/>
  <c r="C19" i="2"/>
  <c r="E19" i="2" s="1"/>
  <c r="C9" i="2"/>
  <c r="C13" i="2" s="1"/>
  <c r="G34" i="2" s="1"/>
  <c r="A24" i="5" l="1"/>
  <c r="G140" i="5"/>
  <c r="G137" i="5"/>
  <c r="G134" i="5"/>
  <c r="G131" i="5"/>
  <c r="G128" i="5"/>
  <c r="G125" i="5"/>
  <c r="G122" i="5"/>
  <c r="G119" i="5"/>
  <c r="G116" i="5"/>
  <c r="G113" i="5"/>
  <c r="G110" i="5"/>
  <c r="G107" i="5"/>
  <c r="G104" i="5"/>
  <c r="G101" i="5"/>
  <c r="G98" i="5"/>
  <c r="G95" i="5"/>
  <c r="G92" i="5"/>
  <c r="G89" i="5"/>
  <c r="G86" i="5"/>
  <c r="G83" i="5"/>
  <c r="G80" i="5"/>
  <c r="G77" i="5"/>
  <c r="G74" i="5"/>
  <c r="G71" i="5"/>
  <c r="G68" i="5"/>
  <c r="G65" i="5"/>
  <c r="G62" i="5"/>
  <c r="G59" i="5"/>
  <c r="G56" i="5"/>
  <c r="G53" i="5"/>
  <c r="G50" i="5"/>
  <c r="G47" i="5"/>
  <c r="G44" i="5"/>
  <c r="G41" i="5"/>
  <c r="G38" i="5"/>
  <c r="G35" i="5"/>
  <c r="G32" i="5"/>
  <c r="G29" i="5"/>
  <c r="G26" i="5"/>
  <c r="G23" i="5"/>
  <c r="G141" i="5"/>
  <c r="G138" i="5"/>
  <c r="G135" i="5"/>
  <c r="G132" i="5"/>
  <c r="G129" i="5"/>
  <c r="G126" i="5"/>
  <c r="G123" i="5"/>
  <c r="G120" i="5"/>
  <c r="G117" i="5"/>
  <c r="G114" i="5"/>
  <c r="G111" i="5"/>
  <c r="G108" i="5"/>
  <c r="G105" i="5"/>
  <c r="G102" i="5"/>
  <c r="G99" i="5"/>
  <c r="G96" i="5"/>
  <c r="G93" i="5"/>
  <c r="G90" i="5"/>
  <c r="H9" i="5" s="1"/>
  <c r="E8" i="6" s="1"/>
  <c r="G87" i="5"/>
  <c r="G84" i="5"/>
  <c r="G81" i="5"/>
  <c r="G78" i="5"/>
  <c r="G75" i="5"/>
  <c r="G72" i="5"/>
  <c r="G69" i="5"/>
  <c r="G66" i="5"/>
  <c r="G63" i="5"/>
  <c r="G60" i="5"/>
  <c r="G57" i="5"/>
  <c r="G54" i="5"/>
  <c r="G51" i="5"/>
  <c r="G48" i="5"/>
  <c r="G45" i="5"/>
  <c r="G42" i="5"/>
  <c r="G39" i="5"/>
  <c r="G36" i="5"/>
  <c r="G33" i="5"/>
  <c r="G30" i="5"/>
  <c r="G27" i="5"/>
  <c r="G24" i="5"/>
  <c r="G139" i="5"/>
  <c r="G136" i="5"/>
  <c r="G133" i="5"/>
  <c r="G130" i="5"/>
  <c r="G127" i="5"/>
  <c r="G124" i="5"/>
  <c r="G121" i="5"/>
  <c r="G118" i="5"/>
  <c r="G115" i="5"/>
  <c r="G112" i="5"/>
  <c r="G109" i="5"/>
  <c r="G106" i="5"/>
  <c r="G103" i="5"/>
  <c r="G100" i="5"/>
  <c r="G97" i="5"/>
  <c r="G94" i="5"/>
  <c r="G91" i="5"/>
  <c r="G88" i="5"/>
  <c r="G85" i="5"/>
  <c r="G82" i="5"/>
  <c r="G79" i="5"/>
  <c r="G76" i="5"/>
  <c r="G73" i="5"/>
  <c r="G70" i="5"/>
  <c r="G67" i="5"/>
  <c r="G64" i="5"/>
  <c r="G61" i="5"/>
  <c r="G58" i="5"/>
  <c r="G55" i="5"/>
  <c r="G52" i="5"/>
  <c r="G49" i="5"/>
  <c r="G46" i="5"/>
  <c r="G43" i="5"/>
  <c r="G40" i="5"/>
  <c r="G37" i="5"/>
  <c r="G34" i="5"/>
  <c r="G31" i="5"/>
  <c r="G28" i="5"/>
  <c r="G25" i="5"/>
  <c r="G22" i="5"/>
  <c r="F22" i="5" s="1"/>
  <c r="H22" i="5" s="1"/>
  <c r="B23" i="5" s="1"/>
  <c r="C23" i="5" s="1"/>
  <c r="G21" i="2"/>
  <c r="G117" i="2"/>
  <c r="G93" i="2"/>
  <c r="G81" i="2"/>
  <c r="G69" i="2"/>
  <c r="G57" i="2"/>
  <c r="G45" i="2"/>
  <c r="G33" i="2"/>
  <c r="G128" i="2"/>
  <c r="G92" i="2"/>
  <c r="G56" i="2"/>
  <c r="G32" i="2"/>
  <c r="G54" i="2"/>
  <c r="G129" i="2"/>
  <c r="G105" i="2"/>
  <c r="A21" i="2"/>
  <c r="A22" i="2" s="1"/>
  <c r="D22" i="2" s="1"/>
  <c r="G103" i="2"/>
  <c r="G67" i="2"/>
  <c r="G55" i="2"/>
  <c r="G31" i="2"/>
  <c r="G126" i="2"/>
  <c r="G66" i="2"/>
  <c r="G137" i="2"/>
  <c r="G125" i="2"/>
  <c r="G113" i="2"/>
  <c r="G101" i="2"/>
  <c r="G89" i="2"/>
  <c r="G77" i="2"/>
  <c r="G65" i="2"/>
  <c r="G53" i="2"/>
  <c r="G41" i="2"/>
  <c r="G29" i="2"/>
  <c r="G91" i="2"/>
  <c r="G138" i="2"/>
  <c r="G90" i="2"/>
  <c r="G42" i="2"/>
  <c r="G124" i="2"/>
  <c r="G88" i="2"/>
  <c r="G52" i="2"/>
  <c r="G135" i="2"/>
  <c r="G111" i="2"/>
  <c r="G87" i="2"/>
  <c r="G63" i="2"/>
  <c r="G39" i="2"/>
  <c r="G134" i="2"/>
  <c r="G110" i="2"/>
  <c r="G98" i="2"/>
  <c r="G86" i="2"/>
  <c r="G74" i="2"/>
  <c r="G62" i="2"/>
  <c r="G50" i="2"/>
  <c r="G38" i="2"/>
  <c r="G116" i="2"/>
  <c r="G80" i="2"/>
  <c r="G68" i="2"/>
  <c r="G44" i="2"/>
  <c r="G127" i="2"/>
  <c r="G115" i="2"/>
  <c r="G79" i="2"/>
  <c r="G43" i="2"/>
  <c r="G112" i="2"/>
  <c r="G76" i="2"/>
  <c r="G40" i="2"/>
  <c r="G20" i="2"/>
  <c r="G123" i="2"/>
  <c r="G99" i="2"/>
  <c r="G75" i="2"/>
  <c r="G51" i="2"/>
  <c r="G26" i="2"/>
  <c r="G122" i="2"/>
  <c r="G25" i="2"/>
  <c r="G133" i="2"/>
  <c r="G121" i="2"/>
  <c r="G109" i="2"/>
  <c r="G97" i="2"/>
  <c r="G85" i="2"/>
  <c r="G73" i="2"/>
  <c r="G61" i="2"/>
  <c r="G49" i="2"/>
  <c r="G37" i="2"/>
  <c r="G27" i="2"/>
  <c r="G104" i="2"/>
  <c r="G24" i="2"/>
  <c r="G132" i="2"/>
  <c r="G120" i="2"/>
  <c r="G108" i="2"/>
  <c r="G96" i="2"/>
  <c r="G84" i="2"/>
  <c r="G72" i="2"/>
  <c r="G60" i="2"/>
  <c r="G48" i="2"/>
  <c r="G36" i="2"/>
  <c r="G114" i="2"/>
  <c r="G102" i="2"/>
  <c r="G78" i="2"/>
  <c r="G30" i="2"/>
  <c r="G136" i="2"/>
  <c r="G100" i="2"/>
  <c r="G64" i="2"/>
  <c r="G28" i="2"/>
  <c r="G23" i="2"/>
  <c r="G131" i="2"/>
  <c r="G119" i="2"/>
  <c r="G107" i="2"/>
  <c r="G95" i="2"/>
  <c r="G83" i="2"/>
  <c r="G71" i="2"/>
  <c r="G59" i="2"/>
  <c r="G47" i="2"/>
  <c r="G35" i="2"/>
  <c r="G22" i="2"/>
  <c r="G130" i="2"/>
  <c r="G118" i="2"/>
  <c r="G106" i="2"/>
  <c r="G94" i="2"/>
  <c r="G82" i="2"/>
  <c r="G70" i="2"/>
  <c r="G58" i="2"/>
  <c r="G46" i="2"/>
  <c r="A23" i="2"/>
  <c r="D21" i="2"/>
  <c r="G19" i="2"/>
  <c r="H7" i="2" l="1"/>
  <c r="E6" i="6" s="1"/>
  <c r="E11" i="6" s="1"/>
  <c r="A25" i="5"/>
  <c r="E23" i="5"/>
  <c r="F19" i="2"/>
  <c r="H19" i="2" s="1"/>
  <c r="B20" i="2" s="1"/>
  <c r="C20" i="2" s="1"/>
  <c r="E20" i="2" s="1"/>
  <c r="A24" i="2"/>
  <c r="D23" i="2"/>
  <c r="A26" i="5" l="1"/>
  <c r="A27" i="5"/>
  <c r="F23" i="5"/>
  <c r="H23" i="5" s="1"/>
  <c r="B24" i="5" s="1"/>
  <c r="C24" i="5" s="1"/>
  <c r="F20" i="2"/>
  <c r="H20" i="2" s="1"/>
  <c r="B21" i="2" s="1"/>
  <c r="C21" i="2" s="1"/>
  <c r="E21" i="2" s="1"/>
  <c r="F21" i="2" s="1"/>
  <c r="H21" i="2" s="1"/>
  <c r="B22" i="2" s="1"/>
  <c r="C22" i="2" s="1"/>
  <c r="E22" i="2" s="1"/>
  <c r="F22" i="2" s="1"/>
  <c r="H22" i="2" s="1"/>
  <c r="B23" i="2" s="1"/>
  <c r="C23" i="2" s="1"/>
  <c r="E23" i="2" s="1"/>
  <c r="F23" i="2" s="1"/>
  <c r="H23" i="2" s="1"/>
  <c r="B24" i="2" s="1"/>
  <c r="C24" i="2" s="1"/>
  <c r="D24" i="2"/>
  <c r="A25" i="2"/>
  <c r="A28" i="5" l="1"/>
  <c r="E24" i="5"/>
  <c r="E24" i="2"/>
  <c r="F24" i="2" s="1"/>
  <c r="H24" i="2" s="1"/>
  <c r="B25" i="2" s="1"/>
  <c r="D25" i="2"/>
  <c r="A26" i="2"/>
  <c r="C25" i="2"/>
  <c r="E25" i="2" s="1"/>
  <c r="F25" i="2" s="1"/>
  <c r="H25" i="2" s="1"/>
  <c r="B26" i="2" s="1"/>
  <c r="F24" i="5" l="1"/>
  <c r="H24" i="5" s="1"/>
  <c r="B25" i="5" s="1"/>
  <c r="C25" i="5" s="1"/>
  <c r="A29" i="5"/>
  <c r="D26" i="2"/>
  <c r="A27" i="2"/>
  <c r="C26" i="2"/>
  <c r="E26" i="2" s="1"/>
  <c r="F26" i="2" s="1"/>
  <c r="H26" i="2" s="1"/>
  <c r="B27" i="2" s="1"/>
  <c r="C27" i="2" s="1"/>
  <c r="A30" i="5" l="1"/>
  <c r="E25" i="5"/>
  <c r="F25" i="5" s="1"/>
  <c r="H25" i="5" s="1"/>
  <c r="B26" i="5" s="1"/>
  <c r="C26" i="5" s="1"/>
  <c r="D27" i="2"/>
  <c r="E27" i="2" s="1"/>
  <c r="F27" i="2" s="1"/>
  <c r="H27" i="2" s="1"/>
  <c r="B28" i="2" s="1"/>
  <c r="A28" i="2"/>
  <c r="E26" i="5" l="1"/>
  <c r="F26" i="5" s="1"/>
  <c r="H26" i="5" s="1"/>
  <c r="B27" i="5" s="1"/>
  <c r="C27" i="5" s="1"/>
  <c r="A31" i="5"/>
  <c r="C28" i="2"/>
  <c r="A29" i="2"/>
  <c r="D28" i="2"/>
  <c r="A32" i="5" l="1"/>
  <c r="E27" i="5"/>
  <c r="F27" i="5" s="1"/>
  <c r="H27" i="5" s="1"/>
  <c r="B28" i="5" s="1"/>
  <c r="C28" i="5" s="1"/>
  <c r="A30" i="2"/>
  <c r="D29" i="2"/>
  <c r="E28" i="2"/>
  <c r="F28" i="2" s="1"/>
  <c r="H28" i="2" s="1"/>
  <c r="B29" i="2" s="1"/>
  <c r="E28" i="5" l="1"/>
  <c r="F28" i="5" s="1"/>
  <c r="H28" i="5" s="1"/>
  <c r="B29" i="5" s="1"/>
  <c r="C29" i="5" s="1"/>
  <c r="A33" i="5"/>
  <c r="C29" i="2"/>
  <c r="E29" i="2" s="1"/>
  <c r="F29" i="2" s="1"/>
  <c r="H29" i="2" s="1"/>
  <c r="B30" i="2" s="1"/>
  <c r="C30" i="2" s="1"/>
  <c r="D30" i="2"/>
  <c r="A31" i="2"/>
  <c r="E29" i="5" l="1"/>
  <c r="F29" i="5" s="1"/>
  <c r="H29" i="5" s="1"/>
  <c r="B30" i="5" s="1"/>
  <c r="C30" i="5" s="1"/>
  <c r="A34" i="5"/>
  <c r="E30" i="2"/>
  <c r="F30" i="2" s="1"/>
  <c r="H30" i="2" s="1"/>
  <c r="B31" i="2" s="1"/>
  <c r="C31" i="2" s="1"/>
  <c r="D31" i="2"/>
  <c r="E31" i="2" s="1"/>
  <c r="F31" i="2" s="1"/>
  <c r="H31" i="2" s="1"/>
  <c r="B32" i="2" s="1"/>
  <c r="C32" i="2" s="1"/>
  <c r="A32" i="2"/>
  <c r="E30" i="5" l="1"/>
  <c r="F30" i="5" s="1"/>
  <c r="H30" i="5" s="1"/>
  <c r="B31" i="5" s="1"/>
  <c r="C31" i="5" s="1"/>
  <c r="A35" i="5"/>
  <c r="A33" i="2"/>
  <c r="D32" i="2"/>
  <c r="E32" i="2" s="1"/>
  <c r="F32" i="2" s="1"/>
  <c r="H32" i="2" s="1"/>
  <c r="B33" i="2" s="1"/>
  <c r="C33" i="2" s="1"/>
  <c r="E31" i="5" l="1"/>
  <c r="F31" i="5" s="1"/>
  <c r="H31" i="5" s="1"/>
  <c r="B32" i="5" s="1"/>
  <c r="C32" i="5" s="1"/>
  <c r="A36" i="5"/>
  <c r="A34" i="2"/>
  <c r="D33" i="2"/>
  <c r="E33" i="2" s="1"/>
  <c r="F33" i="2" s="1"/>
  <c r="H33" i="2" s="1"/>
  <c r="B34" i="2" s="1"/>
  <c r="C34" i="2" s="1"/>
  <c r="E32" i="5" l="1"/>
  <c r="F32" i="5" s="1"/>
  <c r="H32" i="5" s="1"/>
  <c r="B33" i="5" s="1"/>
  <c r="C33" i="5" s="1"/>
  <c r="A37" i="5"/>
  <c r="A35" i="2"/>
  <c r="D34" i="2"/>
  <c r="E34" i="2" s="1"/>
  <c r="F34" i="2" s="1"/>
  <c r="H34" i="2" s="1"/>
  <c r="B35" i="2" s="1"/>
  <c r="A38" i="5" l="1"/>
  <c r="E33" i="5"/>
  <c r="C35" i="2"/>
  <c r="A36" i="2"/>
  <c r="D35" i="2"/>
  <c r="F33" i="5" l="1"/>
  <c r="H33" i="5" s="1"/>
  <c r="B34" i="5" s="1"/>
  <c r="C34" i="5" s="1"/>
  <c r="E34" i="5" s="1"/>
  <c r="F34" i="5" s="1"/>
  <c r="H34" i="5" s="1"/>
  <c r="B35" i="5" s="1"/>
  <c r="C35" i="5" s="1"/>
  <c r="A39" i="5"/>
  <c r="A37" i="2"/>
  <c r="D36" i="2"/>
  <c r="E35" i="2"/>
  <c r="F35" i="2" s="1"/>
  <c r="H35" i="2" s="1"/>
  <c r="B36" i="2" s="1"/>
  <c r="C36" i="2" s="1"/>
  <c r="E36" i="2" s="1"/>
  <c r="F36" i="2" s="1"/>
  <c r="H36" i="2" s="1"/>
  <c r="B37" i="2" s="1"/>
  <c r="C37" i="2" s="1"/>
  <c r="E35" i="5" l="1"/>
  <c r="F35" i="5" s="1"/>
  <c r="H35" i="5" s="1"/>
  <c r="B36" i="5" s="1"/>
  <c r="C36" i="5" s="1"/>
  <c r="A40" i="5"/>
  <c r="D37" i="2"/>
  <c r="E37" i="2" s="1"/>
  <c r="F37" i="2" s="1"/>
  <c r="H37" i="2" s="1"/>
  <c r="B38" i="2" s="1"/>
  <c r="A38" i="2"/>
  <c r="A41" i="5" l="1"/>
  <c r="E36" i="5"/>
  <c r="F36" i="5" s="1"/>
  <c r="H36" i="5" s="1"/>
  <c r="B37" i="5" s="1"/>
  <c r="C37" i="5" s="1"/>
  <c r="C38" i="2"/>
  <c r="A39" i="2"/>
  <c r="D38" i="2"/>
  <c r="E37" i="5" l="1"/>
  <c r="F37" i="5" s="1"/>
  <c r="H37" i="5" s="1"/>
  <c r="B38" i="5" s="1"/>
  <c r="C38" i="5" s="1"/>
  <c r="A42" i="5"/>
  <c r="D39" i="2"/>
  <c r="A40" i="2"/>
  <c r="E38" i="2"/>
  <c r="F38" i="2" s="1"/>
  <c r="H38" i="2" s="1"/>
  <c r="B39" i="2" s="1"/>
  <c r="C39" i="2" s="1"/>
  <c r="E39" i="2" s="1"/>
  <c r="F39" i="2" s="1"/>
  <c r="H39" i="2" s="1"/>
  <c r="B40" i="2" s="1"/>
  <c r="C40" i="2" s="1"/>
  <c r="E38" i="5" l="1"/>
  <c r="F38" i="5" s="1"/>
  <c r="H38" i="5" s="1"/>
  <c r="B39" i="5" s="1"/>
  <c r="C39" i="5" s="1"/>
  <c r="A43" i="5"/>
  <c r="D40" i="2"/>
  <c r="E40" i="2" s="1"/>
  <c r="F40" i="2" s="1"/>
  <c r="H40" i="2" s="1"/>
  <c r="B41" i="2" s="1"/>
  <c r="C41" i="2" s="1"/>
  <c r="A41" i="2"/>
  <c r="A44" i="5" l="1"/>
  <c r="E39" i="5"/>
  <c r="F39" i="5" s="1"/>
  <c r="H39" i="5" s="1"/>
  <c r="B40" i="5" s="1"/>
  <c r="C40" i="5" s="1"/>
  <c r="D41" i="2"/>
  <c r="E41" i="2" s="1"/>
  <c r="F41" i="2" s="1"/>
  <c r="H41" i="2" s="1"/>
  <c r="B42" i="2" s="1"/>
  <c r="C42" i="2" s="1"/>
  <c r="A42" i="2"/>
  <c r="E40" i="5" l="1"/>
  <c r="F40" i="5" s="1"/>
  <c r="H40" i="5" s="1"/>
  <c r="B41" i="5" s="1"/>
  <c r="C41" i="5" s="1"/>
  <c r="A45" i="5"/>
  <c r="D42" i="2"/>
  <c r="E42" i="2" s="1"/>
  <c r="F42" i="2" s="1"/>
  <c r="H42" i="2" s="1"/>
  <c r="B43" i="2" s="1"/>
  <c r="C43" i="2" s="1"/>
  <c r="A43" i="2"/>
  <c r="E41" i="5" l="1"/>
  <c r="F41" i="5" s="1"/>
  <c r="H41" i="5"/>
  <c r="B42" i="5" s="1"/>
  <c r="C42" i="5" s="1"/>
  <c r="A46" i="5"/>
  <c r="D43" i="2"/>
  <c r="E43" i="2" s="1"/>
  <c r="F43" i="2" s="1"/>
  <c r="H43" i="2" s="1"/>
  <c r="B44" i="2" s="1"/>
  <c r="A44" i="2"/>
  <c r="A47" i="5" l="1"/>
  <c r="E42" i="5"/>
  <c r="F42" i="5" s="1"/>
  <c r="H42" i="5" s="1"/>
  <c r="B43" i="5" s="1"/>
  <c r="C43" i="5" s="1"/>
  <c r="C44" i="2"/>
  <c r="A45" i="2"/>
  <c r="D44" i="2"/>
  <c r="E43" i="5" l="1"/>
  <c r="F43" i="5" s="1"/>
  <c r="H43" i="5" s="1"/>
  <c r="B44" i="5" s="1"/>
  <c r="C44" i="5" s="1"/>
  <c r="A48" i="5"/>
  <c r="D45" i="2"/>
  <c r="A46" i="2"/>
  <c r="E44" i="2"/>
  <c r="F44" i="2" s="1"/>
  <c r="H44" i="2" s="1"/>
  <c r="B45" i="2" s="1"/>
  <c r="C45" i="2" s="1"/>
  <c r="E45" i="2" s="1"/>
  <c r="F45" i="2" s="1"/>
  <c r="H45" i="2" s="1"/>
  <c r="B46" i="2" s="1"/>
  <c r="C46" i="2" s="1"/>
  <c r="E44" i="5" l="1"/>
  <c r="F44" i="5" s="1"/>
  <c r="H44" i="5"/>
  <c r="B45" i="5" s="1"/>
  <c r="C45" i="5" s="1"/>
  <c r="A49" i="5"/>
  <c r="A47" i="2"/>
  <c r="D46" i="2"/>
  <c r="E46" i="2" s="1"/>
  <c r="F46" i="2" s="1"/>
  <c r="H46" i="2" s="1"/>
  <c r="B47" i="2" s="1"/>
  <c r="A50" i="5" l="1"/>
  <c r="E45" i="5"/>
  <c r="F45" i="5" s="1"/>
  <c r="H45" i="5" s="1"/>
  <c r="B46" i="5" s="1"/>
  <c r="C46" i="5" s="1"/>
  <c r="C47" i="2"/>
  <c r="D47" i="2"/>
  <c r="A48" i="2"/>
  <c r="E46" i="5" l="1"/>
  <c r="F46" i="5" s="1"/>
  <c r="H46" i="5" s="1"/>
  <c r="B47" i="5" s="1"/>
  <c r="C47" i="5" s="1"/>
  <c r="A51" i="5"/>
  <c r="D48" i="2"/>
  <c r="A49" i="2"/>
  <c r="E47" i="2"/>
  <c r="F47" i="2" s="1"/>
  <c r="H47" i="2" s="1"/>
  <c r="B48" i="2" s="1"/>
  <c r="E47" i="5" l="1"/>
  <c r="F47" i="5" s="1"/>
  <c r="H47" i="5" s="1"/>
  <c r="B48" i="5" s="1"/>
  <c r="C48" i="5" s="1"/>
  <c r="A52" i="5"/>
  <c r="C48" i="2"/>
  <c r="E48" i="2" s="1"/>
  <c r="F48" i="2" s="1"/>
  <c r="H48" i="2"/>
  <c r="B49" i="2" s="1"/>
  <c r="C49" i="2" s="1"/>
  <c r="D49" i="2"/>
  <c r="A50" i="2"/>
  <c r="A53" i="5" l="1"/>
  <c r="E48" i="5"/>
  <c r="F48" i="5" s="1"/>
  <c r="H48" i="5" s="1"/>
  <c r="B49" i="5" s="1"/>
  <c r="C49" i="5" s="1"/>
  <c r="D50" i="2"/>
  <c r="A51" i="2"/>
  <c r="E49" i="2"/>
  <c r="F49" i="2" s="1"/>
  <c r="H49" i="2" s="1"/>
  <c r="B50" i="2" s="1"/>
  <c r="C50" i="2" s="1"/>
  <c r="E50" i="2" s="1"/>
  <c r="F50" i="2" s="1"/>
  <c r="H50" i="2" s="1"/>
  <c r="B51" i="2" s="1"/>
  <c r="E49" i="5" l="1"/>
  <c r="F49" i="5" s="1"/>
  <c r="H49" i="5" s="1"/>
  <c r="B50" i="5" s="1"/>
  <c r="C50" i="5" s="1"/>
  <c r="A54" i="5"/>
  <c r="C51" i="2"/>
  <c r="D51" i="2"/>
  <c r="A52" i="2"/>
  <c r="E50" i="5" l="1"/>
  <c r="F50" i="5" s="1"/>
  <c r="H50" i="5" s="1"/>
  <c r="B51" i="5" s="1"/>
  <c r="C51" i="5" s="1"/>
  <c r="A55" i="5"/>
  <c r="A53" i="2"/>
  <c r="D52" i="2"/>
  <c r="E51" i="2"/>
  <c r="F51" i="2" s="1"/>
  <c r="H51" i="2" s="1"/>
  <c r="B52" i="2" s="1"/>
  <c r="C52" i="2" s="1"/>
  <c r="E52" i="2" s="1"/>
  <c r="F52" i="2" s="1"/>
  <c r="H52" i="2" s="1"/>
  <c r="B53" i="2" s="1"/>
  <c r="C53" i="2" s="1"/>
  <c r="A56" i="5" l="1"/>
  <c r="E51" i="5"/>
  <c r="F51" i="5" s="1"/>
  <c r="H51" i="5" s="1"/>
  <c r="B52" i="5" s="1"/>
  <c r="C52" i="5" s="1"/>
  <c r="D53" i="2"/>
  <c r="E53" i="2" s="1"/>
  <c r="F53" i="2" s="1"/>
  <c r="H53" i="2" s="1"/>
  <c r="B54" i="2" s="1"/>
  <c r="A54" i="2"/>
  <c r="E52" i="5" l="1"/>
  <c r="F52" i="5" s="1"/>
  <c r="H52" i="5" s="1"/>
  <c r="B53" i="5" s="1"/>
  <c r="C53" i="5" s="1"/>
  <c r="A57" i="5"/>
  <c r="C54" i="2"/>
  <c r="A55" i="2"/>
  <c r="D54" i="2"/>
  <c r="E53" i="5" l="1"/>
  <c r="F53" i="5" s="1"/>
  <c r="H53" i="5" s="1"/>
  <c r="B54" i="5" s="1"/>
  <c r="C54" i="5" s="1"/>
  <c r="A58" i="5"/>
  <c r="A56" i="2"/>
  <c r="D55" i="2"/>
  <c r="E54" i="2"/>
  <c r="F54" i="2" s="1"/>
  <c r="H54" i="2" s="1"/>
  <c r="B55" i="2" s="1"/>
  <c r="C55" i="2" s="1"/>
  <c r="E55" i="2" s="1"/>
  <c r="F55" i="2" s="1"/>
  <c r="H55" i="2" s="1"/>
  <c r="B56" i="2" s="1"/>
  <c r="C56" i="2" s="1"/>
  <c r="A59" i="5" l="1"/>
  <c r="E54" i="5"/>
  <c r="F54" i="5" s="1"/>
  <c r="H54" i="5" s="1"/>
  <c r="B55" i="5" s="1"/>
  <c r="C55" i="5" s="1"/>
  <c r="D56" i="2"/>
  <c r="E56" i="2" s="1"/>
  <c r="F56" i="2" s="1"/>
  <c r="H56" i="2" s="1"/>
  <c r="B57" i="2" s="1"/>
  <c r="A57" i="2"/>
  <c r="E55" i="5" l="1"/>
  <c r="F55" i="5" s="1"/>
  <c r="H55" i="5" s="1"/>
  <c r="B56" i="5" s="1"/>
  <c r="C56" i="5" s="1"/>
  <c r="A60" i="5"/>
  <c r="C57" i="2"/>
  <c r="D57" i="2"/>
  <c r="A58" i="2"/>
  <c r="E56" i="5" l="1"/>
  <c r="F56" i="5" s="1"/>
  <c r="H56" i="5" s="1"/>
  <c r="B57" i="5" s="1"/>
  <c r="C57" i="5" s="1"/>
  <c r="A61" i="5"/>
  <c r="D58" i="2"/>
  <c r="A59" i="2"/>
  <c r="E57" i="2"/>
  <c r="F57" i="2" s="1"/>
  <c r="H57" i="2" s="1"/>
  <c r="B58" i="2" s="1"/>
  <c r="C58" i="2" s="1"/>
  <c r="E58" i="2" s="1"/>
  <c r="F58" i="2" s="1"/>
  <c r="H58" i="2" s="1"/>
  <c r="B59" i="2" s="1"/>
  <c r="A62" i="5" l="1"/>
  <c r="E57" i="5"/>
  <c r="F57" i="5" s="1"/>
  <c r="H57" i="5" s="1"/>
  <c r="B58" i="5" s="1"/>
  <c r="C58" i="5" s="1"/>
  <c r="A60" i="2"/>
  <c r="D59" i="2"/>
  <c r="C59" i="2"/>
  <c r="E59" i="2" l="1"/>
  <c r="F59" i="2" s="1"/>
  <c r="H59" i="2" s="1"/>
  <c r="B60" i="2" s="1"/>
  <c r="C60" i="2" s="1"/>
  <c r="E58" i="5"/>
  <c r="F58" i="5" s="1"/>
  <c r="H58" i="5" s="1"/>
  <c r="B59" i="5" s="1"/>
  <c r="C59" i="5" s="1"/>
  <c r="A63" i="5"/>
  <c r="D60" i="2"/>
  <c r="E60" i="2" s="1"/>
  <c r="F60" i="2" s="1"/>
  <c r="H60" i="2" s="1"/>
  <c r="B61" i="2" s="1"/>
  <c r="C61" i="2" s="1"/>
  <c r="A61" i="2"/>
  <c r="E59" i="5" l="1"/>
  <c r="F59" i="5" s="1"/>
  <c r="H59" i="5" s="1"/>
  <c r="B60" i="5" s="1"/>
  <c r="C60" i="5" s="1"/>
  <c r="A64" i="5"/>
  <c r="A62" i="2"/>
  <c r="D61" i="2"/>
  <c r="E61" i="2" s="1"/>
  <c r="F61" i="2" s="1"/>
  <c r="H61" i="2" s="1"/>
  <c r="B62" i="2" s="1"/>
  <c r="A65" i="5" l="1"/>
  <c r="E60" i="5"/>
  <c r="F60" i="5" s="1"/>
  <c r="H60" i="5" s="1"/>
  <c r="B61" i="5" s="1"/>
  <c r="C61" i="5" s="1"/>
  <c r="C62" i="2"/>
  <c r="A63" i="2"/>
  <c r="D62" i="2"/>
  <c r="E61" i="5" l="1"/>
  <c r="F61" i="5" s="1"/>
  <c r="H61" i="5" s="1"/>
  <c r="B62" i="5" s="1"/>
  <c r="C62" i="5" s="1"/>
  <c r="A66" i="5"/>
  <c r="A64" i="2"/>
  <c r="D63" i="2"/>
  <c r="E62" i="2"/>
  <c r="F62" i="2" s="1"/>
  <c r="H62" i="2" s="1"/>
  <c r="B63" i="2" s="1"/>
  <c r="C63" i="2" s="1"/>
  <c r="E63" i="2" s="1"/>
  <c r="F63" i="2" s="1"/>
  <c r="H63" i="2" s="1"/>
  <c r="B64" i="2" s="1"/>
  <c r="C64" i="2" s="1"/>
  <c r="E62" i="5" l="1"/>
  <c r="F62" i="5" s="1"/>
  <c r="H62" i="5" s="1"/>
  <c r="B63" i="5" s="1"/>
  <c r="C63" i="5" s="1"/>
  <c r="A67" i="5"/>
  <c r="D64" i="2"/>
  <c r="E64" i="2" s="1"/>
  <c r="F64" i="2" s="1"/>
  <c r="H64" i="2" s="1"/>
  <c r="B65" i="2" s="1"/>
  <c r="A65" i="2"/>
  <c r="A68" i="5" l="1"/>
  <c r="E63" i="5"/>
  <c r="F63" i="5" s="1"/>
  <c r="H63" i="5" s="1"/>
  <c r="B64" i="5" s="1"/>
  <c r="C64" i="5" s="1"/>
  <c r="C65" i="2"/>
  <c r="A66" i="2"/>
  <c r="D65" i="2"/>
  <c r="E64" i="5" l="1"/>
  <c r="F64" i="5" s="1"/>
  <c r="H64" i="5" s="1"/>
  <c r="B65" i="5" s="1"/>
  <c r="C65" i="5" s="1"/>
  <c r="A69" i="5"/>
  <c r="A67" i="2"/>
  <c r="D66" i="2"/>
  <c r="E65" i="2"/>
  <c r="F65" i="2" s="1"/>
  <c r="H65" i="2" s="1"/>
  <c r="B66" i="2" s="1"/>
  <c r="C66" i="2" s="1"/>
  <c r="E66" i="2" s="1"/>
  <c r="F66" i="2" s="1"/>
  <c r="H66" i="2" s="1"/>
  <c r="B67" i="2" s="1"/>
  <c r="C67" i="2" s="1"/>
  <c r="E65" i="5" l="1"/>
  <c r="F65" i="5" s="1"/>
  <c r="H65" i="5" s="1"/>
  <c r="B66" i="5" s="1"/>
  <c r="C66" i="5" s="1"/>
  <c r="A70" i="5"/>
  <c r="A68" i="2"/>
  <c r="D67" i="2"/>
  <c r="E67" i="2" s="1"/>
  <c r="F67" i="2" s="1"/>
  <c r="H67" i="2" s="1"/>
  <c r="B68" i="2" s="1"/>
  <c r="A71" i="5" l="1"/>
  <c r="E66" i="5"/>
  <c r="F66" i="5" s="1"/>
  <c r="H66" i="5" s="1"/>
  <c r="B67" i="5" s="1"/>
  <c r="C67" i="5" s="1"/>
  <c r="C68" i="2"/>
  <c r="A69" i="2"/>
  <c r="D68" i="2"/>
  <c r="E67" i="5" l="1"/>
  <c r="F67" i="5" s="1"/>
  <c r="H67" i="5" s="1"/>
  <c r="B68" i="5" s="1"/>
  <c r="C68" i="5" s="1"/>
  <c r="A72" i="5"/>
  <c r="D69" i="2"/>
  <c r="A70" i="2"/>
  <c r="E68" i="2"/>
  <c r="F68" i="2" s="1"/>
  <c r="H68" i="2" s="1"/>
  <c r="B69" i="2" s="1"/>
  <c r="E68" i="5" l="1"/>
  <c r="F68" i="5" s="1"/>
  <c r="H68" i="5" s="1"/>
  <c r="B69" i="5" s="1"/>
  <c r="C69" i="5" s="1"/>
  <c r="A73" i="5"/>
  <c r="C69" i="2"/>
  <c r="E69" i="2" s="1"/>
  <c r="F69" i="2" s="1"/>
  <c r="H69" i="2" s="1"/>
  <c r="B70" i="2" s="1"/>
  <c r="C70" i="2" s="1"/>
  <c r="A71" i="2"/>
  <c r="D70" i="2"/>
  <c r="A74" i="5" l="1"/>
  <c r="E69" i="5"/>
  <c r="F69" i="5" s="1"/>
  <c r="H69" i="5" s="1"/>
  <c r="B70" i="5" s="1"/>
  <c r="C70" i="5" s="1"/>
  <c r="E70" i="2"/>
  <c r="F70" i="2" s="1"/>
  <c r="H70" i="2" s="1"/>
  <c r="B71" i="2" s="1"/>
  <c r="C71" i="2"/>
  <c r="A72" i="2"/>
  <c r="D71" i="2"/>
  <c r="E70" i="5" l="1"/>
  <c r="F70" i="5" s="1"/>
  <c r="H70" i="5" s="1"/>
  <c r="B71" i="5" s="1"/>
  <c r="C71" i="5" s="1"/>
  <c r="A75" i="5"/>
  <c r="D72" i="2"/>
  <c r="A73" i="2"/>
  <c r="E71" i="2"/>
  <c r="F71" i="2" s="1"/>
  <c r="H71" i="2" s="1"/>
  <c r="B72" i="2" s="1"/>
  <c r="E71" i="5" l="1"/>
  <c r="F71" i="5" s="1"/>
  <c r="H71" i="5"/>
  <c r="B72" i="5" s="1"/>
  <c r="C72" i="5" s="1"/>
  <c r="A76" i="5"/>
  <c r="C72" i="2"/>
  <c r="E72" i="2" s="1"/>
  <c r="F72" i="2" s="1"/>
  <c r="H72" i="2" s="1"/>
  <c r="B73" i="2" s="1"/>
  <c r="C73" i="2" s="1"/>
  <c r="A74" i="2"/>
  <c r="D73" i="2"/>
  <c r="A77" i="5" l="1"/>
  <c r="E72" i="5"/>
  <c r="F72" i="5" s="1"/>
  <c r="H72" i="5" s="1"/>
  <c r="B73" i="5" s="1"/>
  <c r="C73" i="5" s="1"/>
  <c r="A75" i="2"/>
  <c r="D74" i="2"/>
  <c r="E73" i="2"/>
  <c r="F73" i="2" s="1"/>
  <c r="H73" i="2" s="1"/>
  <c r="B74" i="2" s="1"/>
  <c r="E73" i="5" l="1"/>
  <c r="F73" i="5" s="1"/>
  <c r="H73" i="5" s="1"/>
  <c r="B74" i="5" s="1"/>
  <c r="C74" i="5" s="1"/>
  <c r="A78" i="5"/>
  <c r="C74" i="2"/>
  <c r="E74" i="2" s="1"/>
  <c r="F74" i="2" s="1"/>
  <c r="H74" i="2" s="1"/>
  <c r="B75" i="2" s="1"/>
  <c r="D75" i="2"/>
  <c r="A76" i="2"/>
  <c r="E74" i="5" l="1"/>
  <c r="F74" i="5" s="1"/>
  <c r="H74" i="5" s="1"/>
  <c r="B75" i="5" s="1"/>
  <c r="C75" i="5" s="1"/>
  <c r="A79" i="5"/>
  <c r="C75" i="2"/>
  <c r="E75" i="2" s="1"/>
  <c r="F75" i="2" s="1"/>
  <c r="H75" i="2" s="1"/>
  <c r="B76" i="2" s="1"/>
  <c r="C76" i="2" s="1"/>
  <c r="D76" i="2"/>
  <c r="A77" i="2"/>
  <c r="A80" i="5" l="1"/>
  <c r="E75" i="5"/>
  <c r="F75" i="5" s="1"/>
  <c r="H75" i="5" s="1"/>
  <c r="B76" i="5" s="1"/>
  <c r="C76" i="5" s="1"/>
  <c r="A78" i="2"/>
  <c r="D77" i="2"/>
  <c r="E76" i="2"/>
  <c r="F76" i="2" s="1"/>
  <c r="H76" i="2" s="1"/>
  <c r="B77" i="2" s="1"/>
  <c r="E76" i="5" l="1"/>
  <c r="F76" i="5" s="1"/>
  <c r="H76" i="5" s="1"/>
  <c r="B77" i="5" s="1"/>
  <c r="C77" i="5" s="1"/>
  <c r="A81" i="5"/>
  <c r="C77" i="2"/>
  <c r="E77" i="2" s="1"/>
  <c r="F77" i="2" s="1"/>
  <c r="H77" i="2"/>
  <c r="B78" i="2" s="1"/>
  <c r="C78" i="2" s="1"/>
  <c r="A79" i="2"/>
  <c r="D78" i="2"/>
  <c r="E77" i="5" l="1"/>
  <c r="F77" i="5" s="1"/>
  <c r="H77" i="5" s="1"/>
  <c r="B78" i="5" s="1"/>
  <c r="C78" i="5" s="1"/>
  <c r="A82" i="5"/>
  <c r="D79" i="2"/>
  <c r="A80" i="2"/>
  <c r="E78" i="2"/>
  <c r="F78" i="2" s="1"/>
  <c r="H78" i="2" s="1"/>
  <c r="B79" i="2" s="1"/>
  <c r="C79" i="2" s="1"/>
  <c r="E79" i="2" s="1"/>
  <c r="F79" i="2" s="1"/>
  <c r="H79" i="2" s="1"/>
  <c r="B80" i="2" s="1"/>
  <c r="A83" i="5" l="1"/>
  <c r="E78" i="5"/>
  <c r="F78" i="5" s="1"/>
  <c r="H78" i="5" s="1"/>
  <c r="B79" i="5" s="1"/>
  <c r="C79" i="5" s="1"/>
  <c r="C80" i="2"/>
  <c r="A81" i="2"/>
  <c r="D80" i="2"/>
  <c r="E79" i="5" l="1"/>
  <c r="F79" i="5" s="1"/>
  <c r="H79" i="5" s="1"/>
  <c r="B80" i="5" s="1"/>
  <c r="C80" i="5" s="1"/>
  <c r="A84" i="5"/>
  <c r="A82" i="2"/>
  <c r="D81" i="2"/>
  <c r="E80" i="2"/>
  <c r="F80" i="2" s="1"/>
  <c r="H80" i="2" s="1"/>
  <c r="B81" i="2" s="1"/>
  <c r="C81" i="2" s="1"/>
  <c r="E81" i="2" s="1"/>
  <c r="F81" i="2" s="1"/>
  <c r="H81" i="2" s="1"/>
  <c r="B82" i="2" s="1"/>
  <c r="C82" i="2" s="1"/>
  <c r="E80" i="5" l="1"/>
  <c r="F80" i="5" s="1"/>
  <c r="H80" i="5"/>
  <c r="B81" i="5" s="1"/>
  <c r="C81" i="5" s="1"/>
  <c r="A85" i="5"/>
  <c r="A83" i="2"/>
  <c r="D82" i="2"/>
  <c r="E82" i="2" s="1"/>
  <c r="F82" i="2" s="1"/>
  <c r="H82" i="2" s="1"/>
  <c r="B83" i="2" s="1"/>
  <c r="A86" i="5" l="1"/>
  <c r="E81" i="5"/>
  <c r="F81" i="5" s="1"/>
  <c r="H81" i="5" s="1"/>
  <c r="B82" i="5" s="1"/>
  <c r="C82" i="5" s="1"/>
  <c r="C83" i="2"/>
  <c r="D83" i="2"/>
  <c r="A84" i="2"/>
  <c r="E82" i="5" l="1"/>
  <c r="F82" i="5" s="1"/>
  <c r="H82" i="5" s="1"/>
  <c r="B83" i="5" s="1"/>
  <c r="C83" i="5" s="1"/>
  <c r="A87" i="5"/>
  <c r="D84" i="2"/>
  <c r="A85" i="2"/>
  <c r="E83" i="2"/>
  <c r="F83" i="2" s="1"/>
  <c r="H83" i="2" s="1"/>
  <c r="B84" i="2" s="1"/>
  <c r="C84" i="2" s="1"/>
  <c r="E84" i="2" s="1"/>
  <c r="F84" i="2" s="1"/>
  <c r="H84" i="2" s="1"/>
  <c r="B85" i="2" s="1"/>
  <c r="C85" i="2" s="1"/>
  <c r="E83" i="5" l="1"/>
  <c r="F83" i="5" s="1"/>
  <c r="H83" i="5"/>
  <c r="B84" i="5" s="1"/>
  <c r="C84" i="5" s="1"/>
  <c r="A88" i="5"/>
  <c r="A86" i="2"/>
  <c r="D85" i="2"/>
  <c r="E85" i="2"/>
  <c r="F85" i="2" s="1"/>
  <c r="H85" i="2" s="1"/>
  <c r="B86" i="2" s="1"/>
  <c r="A89" i="5" l="1"/>
  <c r="E84" i="5"/>
  <c r="F84" i="5" s="1"/>
  <c r="H84" i="5" s="1"/>
  <c r="B85" i="5" s="1"/>
  <c r="C85" i="5" s="1"/>
  <c r="C86" i="2"/>
  <c r="D86" i="2"/>
  <c r="A87" i="2"/>
  <c r="E85" i="5" l="1"/>
  <c r="F85" i="5" s="1"/>
  <c r="H85" i="5" s="1"/>
  <c r="B86" i="5" s="1"/>
  <c r="C86" i="5" s="1"/>
  <c r="A90" i="5"/>
  <c r="D87" i="2"/>
  <c r="A88" i="2"/>
  <c r="E86" i="2"/>
  <c r="F86" i="2" s="1"/>
  <c r="H86" i="2" s="1"/>
  <c r="B87" i="2" s="1"/>
  <c r="C87" i="2" s="1"/>
  <c r="E87" i="2" s="1"/>
  <c r="F87" i="2" s="1"/>
  <c r="H87" i="2" s="1"/>
  <c r="B88" i="2" s="1"/>
  <c r="C88" i="2" s="1"/>
  <c r="E86" i="5" l="1"/>
  <c r="F86" i="5" s="1"/>
  <c r="H86" i="5"/>
  <c r="B87" i="5" s="1"/>
  <c r="C87" i="5" s="1"/>
  <c r="A91" i="5"/>
  <c r="A89" i="2"/>
  <c r="D88" i="2"/>
  <c r="E88" i="2" s="1"/>
  <c r="F88" i="2" s="1"/>
  <c r="H88" i="2" s="1"/>
  <c r="B89" i="2" s="1"/>
  <c r="E87" i="5" l="1"/>
  <c r="F87" i="5" s="1"/>
  <c r="H87" i="5" s="1"/>
  <c r="B88" i="5" s="1"/>
  <c r="C88" i="5" s="1"/>
  <c r="A92" i="5"/>
  <c r="C89" i="2"/>
  <c r="A90" i="2"/>
  <c r="D89" i="2"/>
  <c r="E88" i="5" l="1"/>
  <c r="F88" i="5" s="1"/>
  <c r="H88" i="5" s="1"/>
  <c r="B89" i="5" s="1"/>
  <c r="C89" i="5" s="1"/>
  <c r="A93" i="5"/>
  <c r="A91" i="2"/>
  <c r="D90" i="2"/>
  <c r="E89" i="2"/>
  <c r="F89" i="2" s="1"/>
  <c r="H89" i="2" s="1"/>
  <c r="B90" i="2" s="1"/>
  <c r="E89" i="5" l="1"/>
  <c r="F89" i="5" s="1"/>
  <c r="H89" i="5" s="1"/>
  <c r="B90" i="5" s="1"/>
  <c r="C90" i="5" s="1"/>
  <c r="A94" i="5"/>
  <c r="C90" i="2"/>
  <c r="E90" i="2" s="1"/>
  <c r="F90" i="2" s="1"/>
  <c r="H90" i="2" s="1"/>
  <c r="B91" i="2" s="1"/>
  <c r="C91" i="2" s="1"/>
  <c r="A92" i="2"/>
  <c r="D91" i="2"/>
  <c r="E90" i="5" l="1"/>
  <c r="F90" i="5" s="1"/>
  <c r="H90" i="5" s="1"/>
  <c r="B91" i="5" s="1"/>
  <c r="C91" i="5" s="1"/>
  <c r="A95" i="5"/>
  <c r="A93" i="2"/>
  <c r="D92" i="2"/>
  <c r="E91" i="2"/>
  <c r="F91" i="2" s="1"/>
  <c r="H91" i="2" s="1"/>
  <c r="B92" i="2" s="1"/>
  <c r="E91" i="5" l="1"/>
  <c r="A96" i="5"/>
  <c r="C92" i="2"/>
  <c r="E92" i="2" s="1"/>
  <c r="F92" i="2" s="1"/>
  <c r="H92" i="2" s="1"/>
  <c r="B93" i="2" s="1"/>
  <c r="C93" i="2" s="1"/>
  <c r="D93" i="2"/>
  <c r="A94" i="2"/>
  <c r="F91" i="5" l="1"/>
  <c r="H91" i="5" s="1"/>
  <c r="B92" i="5" s="1"/>
  <c r="C92" i="5" s="1"/>
  <c r="E92" i="5"/>
  <c r="F92" i="5" s="1"/>
  <c r="H92" i="5" s="1"/>
  <c r="B93" i="5" s="1"/>
  <c r="C93" i="5" s="1"/>
  <c r="A97" i="5"/>
  <c r="A95" i="2"/>
  <c r="D94" i="2"/>
  <c r="E93" i="2"/>
  <c r="F93" i="2" s="1"/>
  <c r="H93" i="2" s="1"/>
  <c r="B94" i="2" s="1"/>
  <c r="C94" i="2" s="1"/>
  <c r="E94" i="2" s="1"/>
  <c r="F94" i="2" s="1"/>
  <c r="H94" i="2" s="1"/>
  <c r="B95" i="2" s="1"/>
  <c r="E93" i="5" l="1"/>
  <c r="F93" i="5" s="1"/>
  <c r="H93" i="5" s="1"/>
  <c r="B94" i="5" s="1"/>
  <c r="C94" i="5" s="1"/>
  <c r="A98" i="5"/>
  <c r="C95" i="2"/>
  <c r="D95" i="2"/>
  <c r="A96" i="2"/>
  <c r="E94" i="5" l="1"/>
  <c r="F94" i="5" s="1"/>
  <c r="H94" i="5" s="1"/>
  <c r="B95" i="5" s="1"/>
  <c r="C95" i="5" s="1"/>
  <c r="A99" i="5"/>
  <c r="D96" i="2"/>
  <c r="A97" i="2"/>
  <c r="E95" i="2"/>
  <c r="F95" i="2" s="1"/>
  <c r="H95" i="2" s="1"/>
  <c r="B96" i="2" s="1"/>
  <c r="C96" i="2" s="1"/>
  <c r="E96" i="2" s="1"/>
  <c r="F96" i="2" s="1"/>
  <c r="H96" i="2" s="1"/>
  <c r="B97" i="2" s="1"/>
  <c r="C97" i="2" s="1"/>
  <c r="E95" i="5" l="1"/>
  <c r="F95" i="5" s="1"/>
  <c r="H95" i="5" s="1"/>
  <c r="B96" i="5" s="1"/>
  <c r="C96" i="5" s="1"/>
  <c r="A100" i="5"/>
  <c r="A98" i="2"/>
  <c r="D97" i="2"/>
  <c r="E97" i="2" s="1"/>
  <c r="F97" i="2" s="1"/>
  <c r="H97" i="2" s="1"/>
  <c r="B98" i="2" s="1"/>
  <c r="E96" i="5" l="1"/>
  <c r="F96" i="5" s="1"/>
  <c r="H96" i="5" s="1"/>
  <c r="B97" i="5" s="1"/>
  <c r="C97" i="5" s="1"/>
  <c r="A101" i="5"/>
  <c r="C98" i="2"/>
  <c r="A99" i="2"/>
  <c r="D98" i="2"/>
  <c r="E97" i="5" l="1"/>
  <c r="F97" i="5" s="1"/>
  <c r="H97" i="5" s="1"/>
  <c r="B98" i="5" s="1"/>
  <c r="C98" i="5" s="1"/>
  <c r="A102" i="5"/>
  <c r="D99" i="2"/>
  <c r="A100" i="2"/>
  <c r="E98" i="2"/>
  <c r="F98" i="2" s="1"/>
  <c r="H98" i="2" s="1"/>
  <c r="B99" i="2" s="1"/>
  <c r="C99" i="2" s="1"/>
  <c r="E99" i="2" s="1"/>
  <c r="F99" i="2" s="1"/>
  <c r="H99" i="2" s="1"/>
  <c r="B100" i="2" s="1"/>
  <c r="C100" i="2" s="1"/>
  <c r="E98" i="5" l="1"/>
  <c r="F98" i="5" s="1"/>
  <c r="H98" i="5"/>
  <c r="B99" i="5" s="1"/>
  <c r="C99" i="5" s="1"/>
  <c r="A103" i="5"/>
  <c r="D100" i="2"/>
  <c r="E100" i="2" s="1"/>
  <c r="F100" i="2" s="1"/>
  <c r="H100" i="2" s="1"/>
  <c r="B101" i="2" s="1"/>
  <c r="A101" i="2"/>
  <c r="A104" i="5" l="1"/>
  <c r="E99" i="5"/>
  <c r="F99" i="5" s="1"/>
  <c r="H99" i="5" s="1"/>
  <c r="B100" i="5" s="1"/>
  <c r="C100" i="5" s="1"/>
  <c r="C101" i="2"/>
  <c r="A102" i="2"/>
  <c r="D101" i="2"/>
  <c r="E100" i="5" l="1"/>
  <c r="F100" i="5" s="1"/>
  <c r="H100" i="5" s="1"/>
  <c r="B101" i="5" s="1"/>
  <c r="C101" i="5" s="1"/>
  <c r="A105" i="5"/>
  <c r="A103" i="2"/>
  <c r="D102" i="2"/>
  <c r="E101" i="2"/>
  <c r="F101" i="2" s="1"/>
  <c r="H101" i="2" s="1"/>
  <c r="B102" i="2" s="1"/>
  <c r="C102" i="2" s="1"/>
  <c r="E102" i="2" s="1"/>
  <c r="F102" i="2" s="1"/>
  <c r="H102" i="2" s="1"/>
  <c r="B103" i="2" s="1"/>
  <c r="C103" i="2" s="1"/>
  <c r="E101" i="5" l="1"/>
  <c r="F101" i="5" s="1"/>
  <c r="H101" i="5" s="1"/>
  <c r="B102" i="5" s="1"/>
  <c r="C102" i="5" s="1"/>
  <c r="A106" i="5"/>
  <c r="A104" i="2"/>
  <c r="D103" i="2"/>
  <c r="E103" i="2" s="1"/>
  <c r="F103" i="2" s="1"/>
  <c r="H103" i="2" s="1"/>
  <c r="B104" i="2" s="1"/>
  <c r="A107" i="5" l="1"/>
  <c r="E102" i="5"/>
  <c r="F102" i="5" s="1"/>
  <c r="H102" i="5" s="1"/>
  <c r="B103" i="5" s="1"/>
  <c r="C103" i="5" s="1"/>
  <c r="C104" i="2"/>
  <c r="D104" i="2"/>
  <c r="A105" i="2"/>
  <c r="E103" i="5" l="1"/>
  <c r="F103" i="5" s="1"/>
  <c r="H103" i="5" s="1"/>
  <c r="B104" i="5" s="1"/>
  <c r="C104" i="5" s="1"/>
  <c r="A108" i="5"/>
  <c r="D105" i="2"/>
  <c r="A106" i="2"/>
  <c r="E104" i="2"/>
  <c r="F104" i="2" s="1"/>
  <c r="H104" i="2" s="1"/>
  <c r="B105" i="2" s="1"/>
  <c r="E104" i="5" l="1"/>
  <c r="F104" i="5" s="1"/>
  <c r="H104" i="5" s="1"/>
  <c r="B105" i="5" s="1"/>
  <c r="C105" i="5" s="1"/>
  <c r="A109" i="5"/>
  <c r="C105" i="2"/>
  <c r="E105" i="2" s="1"/>
  <c r="F105" i="2" s="1"/>
  <c r="H105" i="2" s="1"/>
  <c r="B106" i="2" s="1"/>
  <c r="C106" i="2" s="1"/>
  <c r="A107" i="2"/>
  <c r="D106" i="2"/>
  <c r="A110" i="5" l="1"/>
  <c r="E105" i="5"/>
  <c r="F105" i="5" s="1"/>
  <c r="H105" i="5" s="1"/>
  <c r="B106" i="5" s="1"/>
  <c r="C106" i="5" s="1"/>
  <c r="A108" i="2"/>
  <c r="D107" i="2"/>
  <c r="E106" i="2"/>
  <c r="F106" i="2" s="1"/>
  <c r="H106" i="2" s="1"/>
  <c r="B107" i="2" s="1"/>
  <c r="E106" i="5" l="1"/>
  <c r="F106" i="5" s="1"/>
  <c r="H106" i="5" s="1"/>
  <c r="B107" i="5" s="1"/>
  <c r="C107" i="5" s="1"/>
  <c r="A111" i="5"/>
  <c r="C107" i="2"/>
  <c r="E107" i="2" s="1"/>
  <c r="F107" i="2" s="1"/>
  <c r="H107" i="2"/>
  <c r="B108" i="2" s="1"/>
  <c r="C108" i="2" s="1"/>
  <c r="D108" i="2"/>
  <c r="A109" i="2"/>
  <c r="E107" i="5" l="1"/>
  <c r="F107" i="5" s="1"/>
  <c r="H107" i="5" s="1"/>
  <c r="B108" i="5" s="1"/>
  <c r="C108" i="5" s="1"/>
  <c r="A112" i="5"/>
  <c r="D109" i="2"/>
  <c r="A110" i="2"/>
  <c r="E108" i="2"/>
  <c r="F108" i="2" s="1"/>
  <c r="H108" i="2" s="1"/>
  <c r="B109" i="2" s="1"/>
  <c r="C109" i="2" s="1"/>
  <c r="E109" i="2" s="1"/>
  <c r="F109" i="2" s="1"/>
  <c r="H109" i="2" s="1"/>
  <c r="B110" i="2" s="1"/>
  <c r="E108" i="5" l="1"/>
  <c r="F108" i="5" s="1"/>
  <c r="H108" i="5" s="1"/>
  <c r="B109" i="5" s="1"/>
  <c r="C109" i="5" s="1"/>
  <c r="A113" i="5"/>
  <c r="C110" i="2"/>
  <c r="D110" i="2"/>
  <c r="A111" i="2"/>
  <c r="E109" i="5" l="1"/>
  <c r="F109" i="5" s="1"/>
  <c r="H109" i="5" s="1"/>
  <c r="B110" i="5" s="1"/>
  <c r="C110" i="5" s="1"/>
  <c r="A114" i="5"/>
  <c r="E110" i="2"/>
  <c r="F110" i="2" s="1"/>
  <c r="H110" i="2" s="1"/>
  <c r="B111" i="2" s="1"/>
  <c r="C111" i="2" s="1"/>
  <c r="A112" i="2"/>
  <c r="D111" i="2"/>
  <c r="E110" i="5" l="1"/>
  <c r="F110" i="5" s="1"/>
  <c r="H110" i="5"/>
  <c r="B111" i="5" s="1"/>
  <c r="C111" i="5" s="1"/>
  <c r="A115" i="5"/>
  <c r="D112" i="2"/>
  <c r="A113" i="2"/>
  <c r="E111" i="2"/>
  <c r="F111" i="2" s="1"/>
  <c r="H111" i="2" s="1"/>
  <c r="B112" i="2" s="1"/>
  <c r="C112" i="2" s="1"/>
  <c r="E112" i="2" s="1"/>
  <c r="F112" i="2" s="1"/>
  <c r="H112" i="2" s="1"/>
  <c r="B113" i="2" s="1"/>
  <c r="A116" i="5" l="1"/>
  <c r="E111" i="5"/>
  <c r="F111" i="5" s="1"/>
  <c r="H111" i="5" s="1"/>
  <c r="B112" i="5" s="1"/>
  <c r="C112" i="5" s="1"/>
  <c r="C113" i="2"/>
  <c r="A114" i="2"/>
  <c r="D113" i="2"/>
  <c r="E112" i="5" l="1"/>
  <c r="F112" i="5" s="1"/>
  <c r="H112" i="5" s="1"/>
  <c r="B113" i="5" s="1"/>
  <c r="C113" i="5" s="1"/>
  <c r="A117" i="5"/>
  <c r="D114" i="2"/>
  <c r="A115" i="2"/>
  <c r="E113" i="2"/>
  <c r="F113" i="2" s="1"/>
  <c r="H113" i="2" s="1"/>
  <c r="B114" i="2" s="1"/>
  <c r="E113" i="5" l="1"/>
  <c r="F113" i="5" s="1"/>
  <c r="H113" i="5" s="1"/>
  <c r="B114" i="5" s="1"/>
  <c r="C114" i="5" s="1"/>
  <c r="A118" i="5"/>
  <c r="D115" i="2"/>
  <c r="A116" i="2"/>
  <c r="C114" i="2"/>
  <c r="E114" i="2" s="1"/>
  <c r="F114" i="2" s="1"/>
  <c r="H114" i="2" s="1"/>
  <c r="B115" i="2" s="1"/>
  <c r="C115" i="2" s="1"/>
  <c r="E115" i="2" s="1"/>
  <c r="F115" i="2" s="1"/>
  <c r="H115" i="2" s="1"/>
  <c r="B116" i="2" s="1"/>
  <c r="A119" i="5" l="1"/>
  <c r="E114" i="5"/>
  <c r="F114" i="5" s="1"/>
  <c r="H114" i="5" s="1"/>
  <c r="B115" i="5" s="1"/>
  <c r="C115" i="5" s="1"/>
  <c r="C116" i="2"/>
  <c r="D116" i="2"/>
  <c r="A117" i="2"/>
  <c r="E115" i="5" l="1"/>
  <c r="F115" i="5" s="1"/>
  <c r="H115" i="5" s="1"/>
  <c r="B116" i="5" s="1"/>
  <c r="C116" i="5" s="1"/>
  <c r="A120" i="5"/>
  <c r="A118" i="2"/>
  <c r="D117" i="2"/>
  <c r="E116" i="2"/>
  <c r="F116" i="2" s="1"/>
  <c r="H116" i="2" s="1"/>
  <c r="B117" i="2" s="1"/>
  <c r="E116" i="5" l="1"/>
  <c r="F116" i="5" s="1"/>
  <c r="H116" i="5"/>
  <c r="B117" i="5" s="1"/>
  <c r="C117" i="5" s="1"/>
  <c r="A121" i="5"/>
  <c r="C117" i="2"/>
  <c r="E117" i="2" s="1"/>
  <c r="F117" i="2" s="1"/>
  <c r="H117" i="2"/>
  <c r="B118" i="2" s="1"/>
  <c r="C118" i="2" s="1"/>
  <c r="A119" i="2"/>
  <c r="D118" i="2"/>
  <c r="E117" i="5" l="1"/>
  <c r="F117" i="5" s="1"/>
  <c r="H117" i="5" s="1"/>
  <c r="B118" i="5" s="1"/>
  <c r="C118" i="5" s="1"/>
  <c r="A122" i="5"/>
  <c r="E118" i="2"/>
  <c r="F118" i="2" s="1"/>
  <c r="H118" i="2" s="1"/>
  <c r="B119" i="2" s="1"/>
  <c r="D119" i="2"/>
  <c r="A120" i="2"/>
  <c r="E118" i="5" l="1"/>
  <c r="F118" i="5" s="1"/>
  <c r="H118" i="5" s="1"/>
  <c r="B119" i="5" s="1"/>
  <c r="C119" i="5" s="1"/>
  <c r="A123" i="5"/>
  <c r="D120" i="2"/>
  <c r="A121" i="2"/>
  <c r="C119" i="2"/>
  <c r="E119" i="2" s="1"/>
  <c r="F119" i="2" s="1"/>
  <c r="H119" i="2" s="1"/>
  <c r="B120" i="2" s="1"/>
  <c r="E119" i="5" l="1"/>
  <c r="F119" i="5" s="1"/>
  <c r="H119" i="5"/>
  <c r="B120" i="5" s="1"/>
  <c r="C120" i="5" s="1"/>
  <c r="A124" i="5"/>
  <c r="C120" i="2"/>
  <c r="E120" i="2" s="1"/>
  <c r="F120" i="2" s="1"/>
  <c r="H120" i="2" s="1"/>
  <c r="B121" i="2" s="1"/>
  <c r="C121" i="2" s="1"/>
  <c r="A122" i="2"/>
  <c r="D121" i="2"/>
  <c r="E120" i="5" l="1"/>
  <c r="F120" i="5" s="1"/>
  <c r="H120" i="5" s="1"/>
  <c r="B121" i="5" s="1"/>
  <c r="C121" i="5" s="1"/>
  <c r="A125" i="5"/>
  <c r="A123" i="2"/>
  <c r="D122" i="2"/>
  <c r="E121" i="2"/>
  <c r="F121" i="2" s="1"/>
  <c r="H121" i="2" s="1"/>
  <c r="B122" i="2" s="1"/>
  <c r="E121" i="5" l="1"/>
  <c r="F121" i="5" s="1"/>
  <c r="H121" i="5" s="1"/>
  <c r="B122" i="5" s="1"/>
  <c r="C122" i="5" s="1"/>
  <c r="A126" i="5"/>
  <c r="C122" i="2"/>
  <c r="E122" i="2" s="1"/>
  <c r="F122" i="2" s="1"/>
  <c r="H122" i="2"/>
  <c r="B123" i="2" s="1"/>
  <c r="D123" i="2"/>
  <c r="A124" i="2"/>
  <c r="E122" i="5" l="1"/>
  <c r="F122" i="5" s="1"/>
  <c r="H122" i="5" s="1"/>
  <c r="B123" i="5" s="1"/>
  <c r="C123" i="5" s="1"/>
  <c r="A127" i="5"/>
  <c r="D124" i="2"/>
  <c r="A125" i="2"/>
  <c r="C123" i="2"/>
  <c r="E123" i="2" s="1"/>
  <c r="F123" i="2" s="1"/>
  <c r="H123" i="2" s="1"/>
  <c r="B124" i="2" s="1"/>
  <c r="C124" i="2" s="1"/>
  <c r="E124" i="2" s="1"/>
  <c r="F124" i="2" s="1"/>
  <c r="H124" i="2" s="1"/>
  <c r="B125" i="2" s="1"/>
  <c r="A128" i="5" l="1"/>
  <c r="E123" i="5"/>
  <c r="F123" i="5" s="1"/>
  <c r="H123" i="5" s="1"/>
  <c r="B124" i="5" s="1"/>
  <c r="C124" i="5" s="1"/>
  <c r="C125" i="2"/>
  <c r="A126" i="2"/>
  <c r="D125" i="2"/>
  <c r="E124" i="5" l="1"/>
  <c r="F124" i="5" s="1"/>
  <c r="H124" i="5" s="1"/>
  <c r="B125" i="5" s="1"/>
  <c r="C125" i="5" s="1"/>
  <c r="A129" i="5"/>
  <c r="D126" i="2"/>
  <c r="A127" i="2"/>
  <c r="E125" i="2"/>
  <c r="F125" i="2" s="1"/>
  <c r="H125" i="2" s="1"/>
  <c r="B126" i="2" s="1"/>
  <c r="E125" i="5" l="1"/>
  <c r="F125" i="5" s="1"/>
  <c r="H125" i="5"/>
  <c r="B126" i="5" s="1"/>
  <c r="C126" i="5" s="1"/>
  <c r="A130" i="5"/>
  <c r="C126" i="2"/>
  <c r="E126" i="2" s="1"/>
  <c r="F126" i="2" s="1"/>
  <c r="H126" i="2" s="1"/>
  <c r="B127" i="2" s="1"/>
  <c r="C127" i="2" s="1"/>
  <c r="A128" i="2"/>
  <c r="D127" i="2"/>
  <c r="E126" i="5" l="1"/>
  <c r="F126" i="5" s="1"/>
  <c r="H126" i="5" s="1"/>
  <c r="B127" i="5" s="1"/>
  <c r="C127" i="5" s="1"/>
  <c r="A131" i="5"/>
  <c r="A129" i="2"/>
  <c r="D128" i="2"/>
  <c r="E127" i="2"/>
  <c r="F127" i="2" s="1"/>
  <c r="H127" i="2" s="1"/>
  <c r="B128" i="2" s="1"/>
  <c r="E127" i="5" l="1"/>
  <c r="F127" i="5" s="1"/>
  <c r="H127" i="5" s="1"/>
  <c r="B128" i="5" s="1"/>
  <c r="C128" i="5" s="1"/>
  <c r="A132" i="5"/>
  <c r="C128" i="2"/>
  <c r="E128" i="2" s="1"/>
  <c r="F128" i="2" s="1"/>
  <c r="H128" i="2"/>
  <c r="B129" i="2" s="1"/>
  <c r="C129" i="2" s="1"/>
  <c r="A130" i="2"/>
  <c r="D129" i="2"/>
  <c r="E128" i="5" l="1"/>
  <c r="F128" i="5" s="1"/>
  <c r="H128" i="5"/>
  <c r="B129" i="5" s="1"/>
  <c r="C129" i="5" s="1"/>
  <c r="A133" i="5"/>
  <c r="A131" i="2"/>
  <c r="D130" i="2"/>
  <c r="E129" i="2"/>
  <c r="F129" i="2" s="1"/>
  <c r="H129" i="2" s="1"/>
  <c r="B130" i="2" s="1"/>
  <c r="C130" i="2" s="1"/>
  <c r="E130" i="2" s="1"/>
  <c r="F130" i="2" s="1"/>
  <c r="H130" i="2" s="1"/>
  <c r="B131" i="2" s="1"/>
  <c r="A134" i="5" l="1"/>
  <c r="E129" i="5"/>
  <c r="F129" i="5" s="1"/>
  <c r="H129" i="5" s="1"/>
  <c r="B130" i="5" s="1"/>
  <c r="C130" i="5" s="1"/>
  <c r="C131" i="2"/>
  <c r="D131" i="2"/>
  <c r="A132" i="2"/>
  <c r="E130" i="5" l="1"/>
  <c r="F130" i="5" s="1"/>
  <c r="H130" i="5" s="1"/>
  <c r="B131" i="5" s="1"/>
  <c r="C131" i="5" s="1"/>
  <c r="A135" i="5"/>
  <c r="A133" i="2"/>
  <c r="D132" i="2"/>
  <c r="E131" i="2"/>
  <c r="F131" i="2" s="1"/>
  <c r="H131" i="2" s="1"/>
  <c r="B132" i="2" s="1"/>
  <c r="C132" i="2" s="1"/>
  <c r="E132" i="2" s="1"/>
  <c r="F132" i="2" s="1"/>
  <c r="H132" i="2" s="1"/>
  <c r="B133" i="2" s="1"/>
  <c r="C133" i="2" s="1"/>
  <c r="E131" i="5" l="1"/>
  <c r="F131" i="5" s="1"/>
  <c r="H131" i="5"/>
  <c r="B132" i="5" s="1"/>
  <c r="C132" i="5" s="1"/>
  <c r="A136" i="5"/>
  <c r="A134" i="2"/>
  <c r="D133" i="2"/>
  <c r="E133" i="2" s="1"/>
  <c r="F133" i="2" s="1"/>
  <c r="H133" i="2" s="1"/>
  <c r="B134" i="2" s="1"/>
  <c r="E132" i="5" l="1"/>
  <c r="F132" i="5" s="1"/>
  <c r="H132" i="5" s="1"/>
  <c r="B133" i="5" s="1"/>
  <c r="C133" i="5" s="1"/>
  <c r="A137" i="5"/>
  <c r="C134" i="2"/>
  <c r="A135" i="2"/>
  <c r="D134" i="2"/>
  <c r="E133" i="5" l="1"/>
  <c r="F133" i="5" s="1"/>
  <c r="H133" i="5" s="1"/>
  <c r="B134" i="5" s="1"/>
  <c r="C134" i="5" s="1"/>
  <c r="A138" i="5"/>
  <c r="A136" i="2"/>
  <c r="D135" i="2"/>
  <c r="E134" i="2"/>
  <c r="F134" i="2" s="1"/>
  <c r="H134" i="2" s="1"/>
  <c r="B135" i="2" s="1"/>
  <c r="C135" i="2" s="1"/>
  <c r="E135" i="2" s="1"/>
  <c r="F135" i="2" s="1"/>
  <c r="H135" i="2" s="1"/>
  <c r="B136" i="2" s="1"/>
  <c r="C136" i="2" s="1"/>
  <c r="E134" i="5" l="1"/>
  <c r="F134" i="5" s="1"/>
  <c r="H134" i="5"/>
  <c r="B135" i="5" s="1"/>
  <c r="C135" i="5" s="1"/>
  <c r="A139" i="5"/>
  <c r="A137" i="2"/>
  <c r="D136" i="2"/>
  <c r="E136" i="2" s="1"/>
  <c r="F136" i="2" s="1"/>
  <c r="H136" i="2" s="1"/>
  <c r="B137" i="2" s="1"/>
  <c r="A140" i="5" l="1"/>
  <c r="E135" i="5"/>
  <c r="F135" i="5" s="1"/>
  <c r="H135" i="5" s="1"/>
  <c r="B136" i="5" s="1"/>
  <c r="C136" i="5" s="1"/>
  <c r="C137" i="2"/>
  <c r="A138" i="2"/>
  <c r="D138" i="2" s="1"/>
  <c r="D137" i="2"/>
  <c r="E136" i="5" l="1"/>
  <c r="F136" i="5" s="1"/>
  <c r="H136" i="5" s="1"/>
  <c r="B137" i="5" s="1"/>
  <c r="C137" i="5" s="1"/>
  <c r="A141" i="5"/>
  <c r="E137" i="2"/>
  <c r="F137" i="2" s="1"/>
  <c r="H137" i="2" s="1"/>
  <c r="B138" i="2" s="1"/>
  <c r="C138" i="2" s="1"/>
  <c r="E138" i="2" s="1"/>
  <c r="E14" i="6" s="1"/>
  <c r="A142" i="5" l="1"/>
  <c r="E137" i="5"/>
  <c r="F137" i="5" s="1"/>
  <c r="H137" i="5" s="1"/>
  <c r="B138" i="5" s="1"/>
  <c r="C138" i="5" s="1"/>
  <c r="F138" i="2"/>
  <c r="H138" i="2" s="1"/>
  <c r="E140" i="2"/>
  <c r="E143" i="2" s="1"/>
  <c r="A143" i="5" l="1"/>
  <c r="E138" i="5"/>
  <c r="F138" i="5" s="1"/>
  <c r="H138" i="5" s="1"/>
  <c r="B139" i="5" s="1"/>
  <c r="C139" i="5" s="1"/>
  <c r="A144" i="5" l="1"/>
  <c r="E139" i="5"/>
  <c r="F139" i="5" s="1"/>
  <c r="H139" i="5" s="1"/>
  <c r="B140" i="5" s="1"/>
  <c r="C140" i="5" s="1"/>
  <c r="A145" i="5" l="1"/>
  <c r="E140" i="5"/>
  <c r="F140" i="5" s="1"/>
  <c r="H140" i="5" s="1"/>
  <c r="B141" i="5" s="1"/>
  <c r="C141" i="5" s="1"/>
  <c r="A146" i="5" l="1"/>
  <c r="E141" i="5"/>
  <c r="A147" i="5" l="1"/>
  <c r="F141" i="5"/>
  <c r="H141" i="5" s="1"/>
  <c r="B142" i="5" s="1"/>
  <c r="C142" i="5" s="1"/>
  <c r="E142" i="5" s="1"/>
  <c r="F142" i="5" s="1"/>
  <c r="H142" i="5" s="1"/>
  <c r="B143" i="5" s="1"/>
  <c r="C143" i="5" s="1"/>
  <c r="E143" i="5" s="1"/>
  <c r="F143" i="5" s="1"/>
  <c r="H143" i="5" s="1"/>
  <c r="B144" i="5" s="1"/>
  <c r="C144" i="5" l="1"/>
  <c r="E144" i="5" s="1"/>
  <c r="F144" i="5" s="1"/>
  <c r="H144" i="5"/>
  <c r="B145" i="5" s="1"/>
  <c r="A148" i="5"/>
  <c r="C145" i="5" l="1"/>
  <c r="E145" i="5" s="1"/>
  <c r="F145" i="5" s="1"/>
  <c r="H145" i="5" s="1"/>
  <c r="B146" i="5" s="1"/>
  <c r="C146" i="5" s="1"/>
  <c r="E146" i="5" s="1"/>
  <c r="F146" i="5" s="1"/>
  <c r="H146" i="5" s="1"/>
  <c r="B147" i="5" s="1"/>
  <c r="A149" i="5"/>
  <c r="A150" i="5" l="1"/>
  <c r="C147" i="5"/>
  <c r="E147" i="5" s="1"/>
  <c r="F147" i="5" s="1"/>
  <c r="H147" i="5" s="1"/>
  <c r="B148" i="5" s="1"/>
  <c r="C148" i="5" l="1"/>
  <c r="E148" i="5" s="1"/>
  <c r="F148" i="5" s="1"/>
  <c r="H148" i="5" s="1"/>
  <c r="B149" i="5" s="1"/>
  <c r="A151" i="5"/>
  <c r="A152" i="5" l="1"/>
  <c r="C149" i="5"/>
  <c r="E149" i="5" s="1"/>
  <c r="F149" i="5" s="1"/>
  <c r="H149" i="5" s="1"/>
  <c r="B150" i="5" s="1"/>
  <c r="C150" i="5" l="1"/>
  <c r="E150" i="5" s="1"/>
  <c r="F150" i="5" s="1"/>
  <c r="H150" i="5" s="1"/>
  <c r="B151" i="5" s="1"/>
  <c r="A153" i="5"/>
  <c r="A154" i="5" l="1"/>
  <c r="C151" i="5"/>
  <c r="E151" i="5" s="1"/>
  <c r="F151" i="5" s="1"/>
  <c r="H151" i="5" s="1"/>
  <c r="B152" i="5" s="1"/>
  <c r="C152" i="5" s="1"/>
  <c r="E152" i="5" s="1"/>
  <c r="F152" i="5" s="1"/>
  <c r="H152" i="5" s="1"/>
  <c r="B153" i="5" s="1"/>
  <c r="C153" i="5" l="1"/>
  <c r="E153" i="5" s="1"/>
  <c r="F153" i="5" s="1"/>
  <c r="H153" i="5"/>
  <c r="B154" i="5" s="1"/>
  <c r="A155" i="5"/>
  <c r="C154" i="5" l="1"/>
  <c r="E154" i="5" s="1"/>
  <c r="F154" i="5" s="1"/>
  <c r="H154" i="5" s="1"/>
  <c r="B155" i="5" s="1"/>
  <c r="C155" i="5" s="1"/>
  <c r="A156" i="5"/>
  <c r="A157" i="5" l="1"/>
  <c r="E155" i="5"/>
  <c r="F155" i="5" s="1"/>
  <c r="H155" i="5" s="1"/>
  <c r="B156" i="5" s="1"/>
  <c r="C156" i="5" l="1"/>
  <c r="E156" i="5" s="1"/>
  <c r="F156" i="5" s="1"/>
  <c r="H156" i="5" s="1"/>
  <c r="B157" i="5" s="1"/>
  <c r="A158" i="5"/>
  <c r="A159" i="5" l="1"/>
  <c r="C157" i="5"/>
  <c r="E157" i="5" s="1"/>
  <c r="F157" i="5" s="1"/>
  <c r="H157" i="5" s="1"/>
  <c r="B158" i="5" s="1"/>
  <c r="C158" i="5" s="1"/>
  <c r="E158" i="5" s="1"/>
  <c r="F158" i="5" s="1"/>
  <c r="H158" i="5" s="1"/>
  <c r="B159" i="5" s="1"/>
  <c r="C159" i="5" l="1"/>
  <c r="A160" i="5"/>
  <c r="A161" i="5" l="1"/>
  <c r="E159" i="5"/>
  <c r="F159" i="5" s="1"/>
  <c r="H159" i="5" s="1"/>
  <c r="B160" i="5" s="1"/>
  <c r="C160" i="5" l="1"/>
  <c r="E160" i="5" s="1"/>
  <c r="F160" i="5" s="1"/>
  <c r="H160" i="5" s="1"/>
  <c r="B161" i="5" s="1"/>
  <c r="C161" i="5" s="1"/>
  <c r="A162" i="5"/>
  <c r="A163" i="5" l="1"/>
  <c r="E161" i="5"/>
  <c r="F161" i="5" s="1"/>
  <c r="H161" i="5" s="1"/>
  <c r="B162" i="5" s="1"/>
  <c r="C162" i="5" l="1"/>
  <c r="E162" i="5" s="1"/>
  <c r="F162" i="5" s="1"/>
  <c r="H162" i="5" s="1"/>
  <c r="B163" i="5" s="1"/>
  <c r="A164" i="5"/>
  <c r="A165" i="5" l="1"/>
  <c r="C163" i="5"/>
  <c r="E163" i="5" s="1"/>
  <c r="F163" i="5" s="1"/>
  <c r="H163" i="5" s="1"/>
  <c r="B164" i="5" s="1"/>
  <c r="C164" i="5" s="1"/>
  <c r="E164" i="5" s="1"/>
  <c r="F164" i="5" s="1"/>
  <c r="H164" i="5" s="1"/>
  <c r="B165" i="5" s="1"/>
  <c r="C165" i="5" l="1"/>
  <c r="A166" i="5"/>
  <c r="A167" i="5" l="1"/>
  <c r="E165" i="5"/>
  <c r="F165" i="5" s="1"/>
  <c r="H165" i="5" s="1"/>
  <c r="B166" i="5" s="1"/>
  <c r="C166" i="5" l="1"/>
  <c r="E166" i="5" s="1"/>
  <c r="F166" i="5" s="1"/>
  <c r="H166" i="5" s="1"/>
  <c r="B167" i="5" s="1"/>
  <c r="A168" i="5"/>
  <c r="C167" i="5" l="1"/>
  <c r="E167" i="5" s="1"/>
  <c r="F167" i="5" s="1"/>
  <c r="H167" i="5" s="1"/>
  <c r="B168" i="5" s="1"/>
  <c r="A169" i="5"/>
  <c r="C168" i="5" l="1"/>
  <c r="E168" i="5" s="1"/>
  <c r="F168" i="5" s="1"/>
  <c r="H168" i="5"/>
  <c r="B169" i="5" s="1"/>
  <c r="C169" i="5" s="1"/>
  <c r="A170" i="5"/>
  <c r="E169" i="5" l="1"/>
  <c r="F169" i="5" s="1"/>
  <c r="H169" i="5" s="1"/>
  <c r="B170" i="5" s="1"/>
  <c r="A171" i="5"/>
  <c r="A172" i="5" l="1"/>
  <c r="C170" i="5"/>
  <c r="E170" i="5" s="1"/>
  <c r="F170" i="5" s="1"/>
  <c r="H170" i="5" s="1"/>
  <c r="B171" i="5" s="1"/>
  <c r="C171" i="5" l="1"/>
  <c r="E171" i="5" s="1"/>
  <c r="F171" i="5" s="1"/>
  <c r="H171" i="5"/>
  <c r="B172" i="5" s="1"/>
  <c r="A173" i="5"/>
  <c r="C172" i="5" l="1"/>
  <c r="E172" i="5" s="1"/>
  <c r="F172" i="5" s="1"/>
  <c r="H172" i="5" s="1"/>
  <c r="B173" i="5" s="1"/>
  <c r="C173" i="5" s="1"/>
  <c r="A174" i="5"/>
  <c r="A175" i="5" l="1"/>
  <c r="E173" i="5"/>
  <c r="F173" i="5" s="1"/>
  <c r="H173" i="5" s="1"/>
  <c r="B174" i="5" s="1"/>
  <c r="C174" i="5" l="1"/>
  <c r="E174" i="5" s="1"/>
  <c r="F174" i="5" s="1"/>
  <c r="H174" i="5" s="1"/>
  <c r="B175" i="5" s="1"/>
  <c r="C175" i="5" s="1"/>
  <c r="A176" i="5"/>
  <c r="A177" i="5" l="1"/>
  <c r="E175" i="5"/>
  <c r="F175" i="5" s="1"/>
  <c r="H175" i="5" s="1"/>
  <c r="B176" i="5" s="1"/>
  <c r="C176" i="5" s="1"/>
  <c r="E176" i="5" s="1"/>
  <c r="F176" i="5" s="1"/>
  <c r="H176" i="5" s="1"/>
  <c r="B177" i="5" s="1"/>
  <c r="C177" i="5" s="1"/>
  <c r="A178" i="5" l="1"/>
  <c r="E177" i="5"/>
  <c r="F177" i="5" s="1"/>
  <c r="H177" i="5" s="1"/>
  <c r="B178" i="5" s="1"/>
  <c r="C178" i="5" l="1"/>
  <c r="A179" i="5"/>
  <c r="A180" i="5" l="1"/>
  <c r="E178" i="5"/>
  <c r="F178" i="5" s="1"/>
  <c r="H178" i="5" s="1"/>
  <c r="B179" i="5" s="1"/>
  <c r="C179" i="5" s="1"/>
  <c r="E179" i="5" s="1"/>
  <c r="F179" i="5" s="1"/>
  <c r="H179" i="5" s="1"/>
  <c r="B180" i="5" s="1"/>
  <c r="C180" i="5" l="1"/>
  <c r="A181" i="5"/>
  <c r="A182" i="5" l="1"/>
  <c r="E180" i="5"/>
  <c r="F180" i="5" s="1"/>
  <c r="H180" i="5" s="1"/>
  <c r="B181" i="5" s="1"/>
  <c r="C181" i="5" l="1"/>
  <c r="E181" i="5" s="1"/>
  <c r="F181" i="5" s="1"/>
  <c r="H181" i="5" s="1"/>
  <c r="B182" i="5" s="1"/>
  <c r="C182" i="5" s="1"/>
  <c r="E182" i="5" s="1"/>
  <c r="F182" i="5" s="1"/>
  <c r="H182" i="5" s="1"/>
  <c r="B183" i="5" s="1"/>
  <c r="A183" i="5"/>
  <c r="C183" i="5" l="1"/>
  <c r="A184" i="5"/>
  <c r="A185" i="5" l="1"/>
  <c r="E183" i="5"/>
  <c r="F183" i="5" s="1"/>
  <c r="H183" i="5" s="1"/>
  <c r="B184" i="5" s="1"/>
  <c r="C184" i="5" l="1"/>
  <c r="E184" i="5" s="1"/>
  <c r="F184" i="5" s="1"/>
  <c r="H184" i="5" s="1"/>
  <c r="B185" i="5" s="1"/>
  <c r="C185" i="5" s="1"/>
  <c r="E185" i="5" s="1"/>
  <c r="F185" i="5" s="1"/>
  <c r="H185" i="5" s="1"/>
  <c r="B186" i="5" s="1"/>
  <c r="A186" i="5"/>
  <c r="C186" i="5" l="1"/>
  <c r="A187" i="5"/>
  <c r="A188" i="5" l="1"/>
  <c r="E186" i="5"/>
  <c r="F186" i="5" s="1"/>
  <c r="H186" i="5" s="1"/>
  <c r="B187" i="5" s="1"/>
  <c r="C187" i="5" l="1"/>
  <c r="E187" i="5" s="1"/>
  <c r="F187" i="5" s="1"/>
  <c r="H187" i="5"/>
  <c r="B188" i="5" s="1"/>
  <c r="C188" i="5" s="1"/>
  <c r="A189" i="5"/>
  <c r="A190" i="5" l="1"/>
  <c r="E188" i="5"/>
  <c r="F188" i="5" s="1"/>
  <c r="H188" i="5" s="1"/>
  <c r="B189" i="5" s="1"/>
  <c r="C189" i="5" l="1"/>
  <c r="E189" i="5" s="1"/>
  <c r="F189" i="5" s="1"/>
  <c r="H189" i="5" s="1"/>
  <c r="B190" i="5" s="1"/>
  <c r="A191" i="5"/>
  <c r="A192" i="5" l="1"/>
  <c r="C190" i="5"/>
  <c r="E190" i="5" s="1"/>
  <c r="F190" i="5" s="1"/>
  <c r="H190" i="5" s="1"/>
  <c r="B191" i="5" s="1"/>
  <c r="C191" i="5" s="1"/>
  <c r="E191" i="5" s="1"/>
  <c r="F191" i="5" s="1"/>
  <c r="H191" i="5" s="1"/>
  <c r="B192" i="5" s="1"/>
  <c r="C192" i="5" l="1"/>
  <c r="A193" i="5"/>
  <c r="A194" i="5" l="1"/>
  <c r="E192" i="5"/>
  <c r="F192" i="5" s="1"/>
  <c r="H192" i="5" s="1"/>
  <c r="B193" i="5" s="1"/>
  <c r="C193" i="5" l="1"/>
  <c r="E193" i="5" s="1"/>
  <c r="F193" i="5" s="1"/>
  <c r="H193" i="5" s="1"/>
  <c r="B194" i="5" s="1"/>
  <c r="C194" i="5" s="1"/>
  <c r="E194" i="5" s="1"/>
  <c r="F194" i="5" s="1"/>
  <c r="H194" i="5" s="1"/>
  <c r="B195" i="5" s="1"/>
  <c r="A195" i="5"/>
  <c r="C195" i="5" l="1"/>
  <c r="A196" i="5"/>
  <c r="A197" i="5" l="1"/>
  <c r="E195" i="5"/>
  <c r="F195" i="5" s="1"/>
  <c r="H195" i="5" s="1"/>
  <c r="B196" i="5" s="1"/>
  <c r="C196" i="5" s="1"/>
  <c r="A198" i="5" l="1"/>
  <c r="E196" i="5"/>
  <c r="F196" i="5" s="1"/>
  <c r="H196" i="5" s="1"/>
  <c r="B197" i="5" s="1"/>
  <c r="C197" i="5" s="1"/>
  <c r="E197" i="5" s="1"/>
  <c r="F197" i="5" s="1"/>
  <c r="H197" i="5" s="1"/>
  <c r="B198" i="5" s="1"/>
  <c r="C198" i="5" s="1"/>
  <c r="A199" i="5" l="1"/>
  <c r="E198" i="5"/>
  <c r="F198" i="5" s="1"/>
  <c r="H198" i="5" s="1"/>
  <c r="B199" i="5" s="1"/>
  <c r="C199" i="5" l="1"/>
  <c r="E199" i="5" l="1"/>
  <c r="F199" i="5" l="1"/>
  <c r="H199" i="5" s="1"/>
  <c r="E16" i="6"/>
  <c r="E19" i="6" s="1"/>
  <c r="E201" i="5"/>
  <c r="E204" i="5" s="1"/>
</calcChain>
</file>

<file path=xl/sharedStrings.xml><?xml version="1.0" encoding="utf-8"?>
<sst xmlns="http://schemas.openxmlformats.org/spreadsheetml/2006/main" count="74" uniqueCount="40">
  <si>
    <t>Enter values</t>
  </si>
  <si>
    <t>Loan amount</t>
  </si>
  <si>
    <t>Annual interest rate</t>
  </si>
  <si>
    <t>Start date of loan</t>
  </si>
  <si>
    <t>Monthly payment</t>
  </si>
  <si>
    <t>Loan period in months</t>
  </si>
  <si>
    <t>Monthly Interest Rate</t>
  </si>
  <si>
    <t>Date</t>
  </si>
  <si>
    <t>Balance</t>
  </si>
  <si>
    <t>Principal</t>
  </si>
  <si>
    <t>Payment</t>
  </si>
  <si>
    <t>Outstanding</t>
  </si>
  <si>
    <t>Daily</t>
  </si>
  <si>
    <t>Interest</t>
  </si>
  <si>
    <t xml:space="preserve">Days </t>
  </si>
  <si>
    <t xml:space="preserve">Monthly </t>
  </si>
  <si>
    <t>Monthly</t>
  </si>
  <si>
    <t>Remaining</t>
  </si>
  <si>
    <t>Total Interest</t>
  </si>
  <si>
    <t>Difference</t>
  </si>
  <si>
    <t>Farmers National Bank</t>
  </si>
  <si>
    <t>Refinance of Debt Amortization Schedule</t>
  </si>
  <si>
    <t>For the Marion County Water District</t>
  </si>
  <si>
    <t>Citizens National Bank</t>
  </si>
  <si>
    <t>Amortization Schedule</t>
  </si>
  <si>
    <t>Total</t>
  </si>
  <si>
    <t xml:space="preserve">Created by Brad Mattingly of Farmers National Bank for illustrative purposes baseed on </t>
  </si>
  <si>
    <t>data from CNB original amortization Schedule.</t>
  </si>
  <si>
    <t>Loan Disbursed</t>
  </si>
  <si>
    <t>NPV of Oringinal CNB Loan Payments Beginning 10/12/2021 Through Maturity</t>
  </si>
  <si>
    <t>NPV of Refinanced FNB Loan Payments Begin 10/13/21 Through Maturity</t>
  </si>
  <si>
    <t>PV of Oringinal CNB Loan Payments Beginning 10/12/2021 Through Maturity</t>
  </si>
  <si>
    <t>PV of Refinanced FNB Loan Payments Begin 10/13/21 Through Maturity</t>
  </si>
  <si>
    <t xml:space="preserve">Net Present Value (NPV) &amp; Present Value Comparison (PV) Of Debt Refinance </t>
  </si>
  <si>
    <t>NPV Savings Resulting From Refinance</t>
  </si>
  <si>
    <t>PV Savings Resulting From Refinance</t>
  </si>
  <si>
    <t>Sum of Principal Payments Beginning 10/12/21 Through Maturity</t>
  </si>
  <si>
    <t># of Payments Beginning 10/12/21 Through Maturity</t>
  </si>
  <si>
    <t>Total Prevous CNB Am Sch</t>
  </si>
  <si>
    <t xml:space="preserve">Previous Am Schedule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</si>
</sst>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rgb="FF7F7F7F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3" fillId="0" borderId="0" applyFont="0" applyFill="0" applyBorder="0">
      <alignment horizontal="right"/>
    </xf>
  </cellStyleXfs>
  <cellXfs count="55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44" fontId="0" fillId="0" borderId="0" xfId="2" applyFont="1"/>
    <xf numFmtId="44" fontId="0" fillId="0" borderId="0" xfId="0" applyNumberFormat="1"/>
    <xf numFmtId="8" fontId="0" fillId="2" borderId="2" xfId="2" applyNumberFormat="1" applyFont="1" applyFill="1" applyBorder="1" applyAlignment="1">
      <alignment horizontal="right"/>
    </xf>
    <xf numFmtId="8" fontId="0" fillId="0" borderId="0" xfId="0" applyNumberFormat="1"/>
    <xf numFmtId="44" fontId="0" fillId="0" borderId="3" xfId="0" applyNumberFormat="1" applyBorder="1"/>
    <xf numFmtId="1" fontId="0" fillId="0" borderId="0" xfId="0" applyNumberFormat="1" applyAlignment="1">
      <alignment horizontal="center"/>
    </xf>
    <xf numFmtId="44" fontId="0" fillId="0" borderId="4" xfId="0" applyNumberFormat="1" applyBorder="1"/>
    <xf numFmtId="0" fontId="2" fillId="0" borderId="3" xfId="0" applyFont="1" applyBorder="1"/>
    <xf numFmtId="8" fontId="0" fillId="0" borderId="0" xfId="2" applyNumberFormat="1" applyFont="1"/>
    <xf numFmtId="44" fontId="0" fillId="0" borderId="3" xfId="2" applyFont="1" applyBorder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 applyBorder="1"/>
    <xf numFmtId="44" fontId="0" fillId="0" borderId="0" xfId="2" applyFont="1" applyBorder="1"/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8" fontId="0" fillId="0" borderId="4" xfId="0" applyNumberFormat="1" applyBorder="1"/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Border="1"/>
    <xf numFmtId="8" fontId="0" fillId="0" borderId="0" xfId="2" applyNumberFormat="1" applyFont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8" fontId="0" fillId="0" borderId="0" xfId="0" applyNumberFormat="1" applyBorder="1" applyAlignment="1">
      <alignment vertical="center"/>
    </xf>
    <xf numFmtId="8" fontId="0" fillId="0" borderId="0" xfId="0" applyNumberForma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8" fontId="0" fillId="0" borderId="0" xfId="0" applyNumberFormat="1" applyBorder="1"/>
    <xf numFmtId="8" fontId="0" fillId="4" borderId="2" xfId="2" applyNumberFormat="1" applyFont="1" applyFill="1" applyBorder="1" applyAlignment="1">
      <alignment horizontal="right"/>
    </xf>
    <xf numFmtId="10" fontId="0" fillId="4" borderId="1" xfId="3" applyNumberFormat="1" applyFont="1" applyFill="1" applyBorder="1" applyAlignment="1">
      <alignment horizontal="right"/>
    </xf>
    <xf numFmtId="164" fontId="0" fillId="4" borderId="1" xfId="1" applyNumberFormat="1" applyFont="1" applyFill="1" applyBorder="1" applyAlignment="1">
      <alignment horizontal="right"/>
    </xf>
    <xf numFmtId="14" fontId="0" fillId="4" borderId="1" xfId="4" applyFont="1" applyFill="1" applyBorder="1">
      <alignment horizontal="right"/>
    </xf>
    <xf numFmtId="0" fontId="0" fillId="4" borderId="0" xfId="0" applyFill="1"/>
    <xf numFmtId="0" fontId="0" fillId="0" borderId="0" xfId="0" applyBorder="1" applyAlignment="1">
      <alignment horizontal="right" wrapText="1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8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right" wrapText="1"/>
    </xf>
    <xf numFmtId="8" fontId="0" fillId="0" borderId="0" xfId="0" applyNumberFormat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8" fontId="0" fillId="0" borderId="0" xfId="0" applyNumberFormat="1" applyBorder="1" applyAlignment="1">
      <alignment horizontal="center" vertical="center"/>
    </xf>
    <xf numFmtId="8" fontId="0" fillId="0" borderId="0" xfId="2" applyNumberFormat="1" applyFont="1" applyAlignment="1">
      <alignment horizontal="center" vertical="center"/>
    </xf>
    <xf numFmtId="0" fontId="0" fillId="0" borderId="0" xfId="0" applyBorder="1" applyAlignment="1">
      <alignment horizontal="left" wrapText="1"/>
    </xf>
  </cellXfs>
  <cellStyles count="5">
    <cellStyle name="Comma" xfId="1" builtinId="3"/>
    <cellStyle name="Currency" xfId="2" builtinId="4"/>
    <cellStyle name="Date" xf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30" sqref="C30"/>
    </sheetView>
  </sheetViews>
  <sheetFormatPr defaultRowHeight="15" x14ac:dyDescent="0.25"/>
  <cols>
    <col min="3" max="3" width="25.85546875" customWidth="1"/>
    <col min="4" max="4" width="2.7109375" customWidth="1"/>
    <col min="5" max="5" width="12.28515625" bestFit="1" customWidth="1"/>
  </cols>
  <sheetData>
    <row r="1" spans="1:6" ht="26.25" x14ac:dyDescent="0.4">
      <c r="A1" s="22" t="s">
        <v>20</v>
      </c>
    </row>
    <row r="2" spans="1:6" x14ac:dyDescent="0.25">
      <c r="A2" s="21" t="s">
        <v>33</v>
      </c>
    </row>
    <row r="3" spans="1:6" x14ac:dyDescent="0.25">
      <c r="A3" s="21" t="s">
        <v>22</v>
      </c>
    </row>
    <row r="6" spans="1:6" x14ac:dyDescent="0.25">
      <c r="A6" s="48" t="s">
        <v>30</v>
      </c>
      <c r="B6" s="48"/>
      <c r="C6" s="48"/>
      <c r="D6" s="24"/>
      <c r="E6" s="49">
        <f>'FNB Refinance Amort Schedule'!H7</f>
        <v>194933.63947529581</v>
      </c>
    </row>
    <row r="7" spans="1:6" x14ac:dyDescent="0.25">
      <c r="A7" s="48"/>
      <c r="B7" s="48"/>
      <c r="C7" s="48"/>
      <c r="D7" s="24"/>
      <c r="E7" s="49"/>
    </row>
    <row r="8" spans="1:6" x14ac:dyDescent="0.25">
      <c r="A8" s="42" t="s">
        <v>29</v>
      </c>
      <c r="B8" s="42"/>
      <c r="C8" s="42"/>
      <c r="D8" s="27"/>
      <c r="E8" s="47">
        <f>'CNB Original Amort Schedule'!H9</f>
        <v>146008.06058576223</v>
      </c>
    </row>
    <row r="9" spans="1:6" x14ac:dyDescent="0.25">
      <c r="A9" s="42"/>
      <c r="B9" s="42"/>
      <c r="C9" s="42"/>
      <c r="D9" s="27"/>
      <c r="E9" s="47"/>
    </row>
    <row r="10" spans="1:6" x14ac:dyDescent="0.25">
      <c r="E10" s="28"/>
    </row>
    <row r="11" spans="1:6" ht="15.75" thickBot="1" x14ac:dyDescent="0.3">
      <c r="A11" s="46" t="s">
        <v>34</v>
      </c>
      <c r="B11" s="46"/>
      <c r="C11" s="46"/>
      <c r="E11" s="23">
        <f>E6-E8</f>
        <v>48925.578889533586</v>
      </c>
    </row>
    <row r="12" spans="1:6" ht="15.75" thickTop="1" x14ac:dyDescent="0.25"/>
    <row r="14" spans="1:6" ht="15" customHeight="1" x14ac:dyDescent="0.25">
      <c r="A14" s="48" t="s">
        <v>32</v>
      </c>
      <c r="B14" s="48"/>
      <c r="C14" s="48"/>
      <c r="D14" s="24"/>
      <c r="E14" s="43">
        <f>'FNB Refinance Amort Schedule'!H10</f>
        <v>156418.2012806726</v>
      </c>
      <c r="F14" s="25"/>
    </row>
    <row r="15" spans="1:6" x14ac:dyDescent="0.25">
      <c r="A15" s="48"/>
      <c r="B15" s="48"/>
      <c r="C15" s="48"/>
      <c r="D15" s="24"/>
      <c r="E15" s="43"/>
      <c r="F15" s="25"/>
    </row>
    <row r="16" spans="1:6" ht="15" customHeight="1" x14ac:dyDescent="0.25">
      <c r="A16" s="42" t="s">
        <v>31</v>
      </c>
      <c r="B16" s="42"/>
      <c r="C16" s="42"/>
      <c r="D16" s="30"/>
      <c r="E16" s="44">
        <f>'CNB Original Amort Schedule'!H12</f>
        <v>134350.60451710358</v>
      </c>
    </row>
    <row r="17" spans="1:5" x14ac:dyDescent="0.25">
      <c r="A17" s="42"/>
      <c r="B17" s="42"/>
      <c r="C17" s="42"/>
      <c r="D17" s="30"/>
      <c r="E17" s="45"/>
    </row>
    <row r="19" spans="1:5" ht="15.75" thickBot="1" x14ac:dyDescent="0.3">
      <c r="C19" s="1" t="s">
        <v>35</v>
      </c>
      <c r="E19" s="23">
        <f>E14-E16</f>
        <v>22067.596763569018</v>
      </c>
    </row>
    <row r="20" spans="1:5" ht="15.75" thickTop="1" x14ac:dyDescent="0.25"/>
  </sheetData>
  <mergeCells count="9">
    <mergeCell ref="A6:C7"/>
    <mergeCell ref="E6:E7"/>
    <mergeCell ref="A14:C15"/>
    <mergeCell ref="A16:C17"/>
    <mergeCell ref="E14:E15"/>
    <mergeCell ref="E16:E17"/>
    <mergeCell ref="A11:C11"/>
    <mergeCell ref="A8:C9"/>
    <mergeCell ref="E8:E9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abSelected="1" workbookViewId="0">
      <pane ySplit="16" topLeftCell="A17" activePane="bottomLeft" state="frozen"/>
      <selection pane="bottomLeft" activeCell="D7" sqref="D7"/>
    </sheetView>
  </sheetViews>
  <sheetFormatPr defaultRowHeight="15" x14ac:dyDescent="0.25"/>
  <cols>
    <col min="1" max="1" width="10.7109375" bestFit="1" customWidth="1"/>
    <col min="2" max="2" width="12.5703125" bestFit="1" customWidth="1"/>
    <col min="3" max="3" width="11.5703125" bestFit="1" customWidth="1"/>
    <col min="4" max="4" width="11.85546875" bestFit="1" customWidth="1"/>
    <col min="5" max="6" width="11.5703125" customWidth="1"/>
    <col min="7" max="7" width="11.7109375" customWidth="1"/>
    <col min="8" max="8" width="12.28515625" customWidth="1"/>
  </cols>
  <sheetData>
    <row r="1" spans="1:8" ht="26.25" x14ac:dyDescent="0.4">
      <c r="A1" s="22" t="s">
        <v>20</v>
      </c>
    </row>
    <row r="2" spans="1:8" x14ac:dyDescent="0.25">
      <c r="A2" s="21" t="s">
        <v>21</v>
      </c>
    </row>
    <row r="3" spans="1:8" x14ac:dyDescent="0.25">
      <c r="A3" s="21" t="s">
        <v>22</v>
      </c>
    </row>
    <row r="4" spans="1:8" x14ac:dyDescent="0.25">
      <c r="A4" s="21"/>
    </row>
    <row r="5" spans="1:8" x14ac:dyDescent="0.25">
      <c r="C5" s="10" t="s">
        <v>0</v>
      </c>
    </row>
    <row r="6" spans="1:8" ht="15" customHeight="1" x14ac:dyDescent="0.25"/>
    <row r="7" spans="1:8" ht="15" customHeight="1" x14ac:dyDescent="0.25">
      <c r="B7" s="1" t="s">
        <v>1</v>
      </c>
      <c r="C7" s="37">
        <v>488806.83</v>
      </c>
      <c r="D7" s="25"/>
      <c r="E7" s="48" t="s">
        <v>30</v>
      </c>
      <c r="F7" s="48"/>
      <c r="G7" s="48"/>
      <c r="H7" s="49">
        <f>NPV(C8,G19:G138)</f>
        <v>194933.63947529581</v>
      </c>
    </row>
    <row r="8" spans="1:8" ht="15" customHeight="1" x14ac:dyDescent="0.25">
      <c r="B8" s="1" t="s">
        <v>2</v>
      </c>
      <c r="C8" s="38">
        <v>2.1399999999999999E-2</v>
      </c>
      <c r="E8" s="48"/>
      <c r="F8" s="48"/>
      <c r="G8" s="48"/>
      <c r="H8" s="49"/>
    </row>
    <row r="9" spans="1:8" x14ac:dyDescent="0.25">
      <c r="B9" s="1" t="s">
        <v>6</v>
      </c>
      <c r="C9" s="38">
        <f>C8/12</f>
        <v>1.7833333333333332E-3</v>
      </c>
      <c r="D9" s="26"/>
      <c r="E9" s="31"/>
      <c r="F9" s="31"/>
      <c r="G9" s="31"/>
      <c r="H9" s="32"/>
    </row>
    <row r="10" spans="1:8" x14ac:dyDescent="0.25">
      <c r="B10" s="1" t="s">
        <v>5</v>
      </c>
      <c r="C10" s="39">
        <v>120</v>
      </c>
      <c r="E10" s="48" t="s">
        <v>32</v>
      </c>
      <c r="F10" s="48"/>
      <c r="G10" s="48"/>
      <c r="H10" s="52">
        <f>PV(C8,C10,-C13,C7,0)</f>
        <v>156418.2012806726</v>
      </c>
    </row>
    <row r="11" spans="1:8" x14ac:dyDescent="0.25">
      <c r="B11" s="1" t="s">
        <v>3</v>
      </c>
      <c r="C11" s="40">
        <v>44452</v>
      </c>
      <c r="E11" s="48"/>
      <c r="F11" s="48"/>
      <c r="G11" s="48"/>
      <c r="H11" s="52"/>
    </row>
    <row r="12" spans="1:8" x14ac:dyDescent="0.25">
      <c r="B12" s="1"/>
      <c r="E12" s="31"/>
      <c r="F12" s="31"/>
      <c r="G12" s="31"/>
      <c r="H12" s="33"/>
    </row>
    <row r="13" spans="1:8" x14ac:dyDescent="0.25">
      <c r="B13" s="1" t="s">
        <v>4</v>
      </c>
      <c r="C13" s="5">
        <f>PMT(C9,C10,-C7,0)</f>
        <v>4528.3937838371612</v>
      </c>
    </row>
    <row r="14" spans="1:8" ht="15.75" thickBot="1" x14ac:dyDescent="0.3"/>
    <row r="15" spans="1:8" x14ac:dyDescent="0.25">
      <c r="A15" s="50" t="s">
        <v>7</v>
      </c>
      <c r="B15" s="17" t="s">
        <v>11</v>
      </c>
      <c r="C15" s="18" t="s">
        <v>12</v>
      </c>
      <c r="D15" s="17" t="s">
        <v>14</v>
      </c>
      <c r="E15" s="18" t="s">
        <v>15</v>
      </c>
      <c r="F15" s="17" t="s">
        <v>15</v>
      </c>
      <c r="G15" s="17" t="s">
        <v>16</v>
      </c>
      <c r="H15" s="17" t="s">
        <v>17</v>
      </c>
    </row>
    <row r="16" spans="1:8" ht="15.75" thickBot="1" x14ac:dyDescent="0.3">
      <c r="A16" s="51"/>
      <c r="B16" s="19" t="s">
        <v>9</v>
      </c>
      <c r="C16" s="20" t="s">
        <v>13</v>
      </c>
      <c r="D16" s="19" t="s">
        <v>11</v>
      </c>
      <c r="E16" s="20" t="s">
        <v>13</v>
      </c>
      <c r="F16" s="19" t="s">
        <v>9</v>
      </c>
      <c r="G16" s="19" t="s">
        <v>10</v>
      </c>
      <c r="H16" s="19" t="s">
        <v>8</v>
      </c>
    </row>
    <row r="18" spans="1:8" x14ac:dyDescent="0.25">
      <c r="A18" s="2">
        <v>44452</v>
      </c>
      <c r="B18" s="3">
        <v>488806.83</v>
      </c>
      <c r="C18" t="s">
        <v>28</v>
      </c>
    </row>
    <row r="19" spans="1:8" x14ac:dyDescent="0.25">
      <c r="A19" s="2">
        <v>44482</v>
      </c>
      <c r="B19" s="3">
        <v>488806.83</v>
      </c>
      <c r="C19" s="4">
        <f>(B19*0.0214)/365</f>
        <v>28.658811402739726</v>
      </c>
      <c r="D19" s="8">
        <f>A19-A18-1</f>
        <v>29</v>
      </c>
      <c r="E19" s="4">
        <f>C19*D19</f>
        <v>831.10553067945204</v>
      </c>
      <c r="F19" s="6">
        <f t="shared" ref="F19:F50" si="0">G19-E19</f>
        <v>3697.2882531577093</v>
      </c>
      <c r="G19" s="6">
        <f t="shared" ref="G19:G50" si="1">$C$13</f>
        <v>4528.3937838371612</v>
      </c>
      <c r="H19" s="4">
        <f t="shared" ref="H19:H50" si="2">B19-F19</f>
        <v>485109.54174684233</v>
      </c>
    </row>
    <row r="20" spans="1:8" x14ac:dyDescent="0.25">
      <c r="A20" s="2">
        <f>EDATE(A19,1)</f>
        <v>44513</v>
      </c>
      <c r="B20" s="4">
        <f>H19</f>
        <v>485109.54174684233</v>
      </c>
      <c r="C20" s="4">
        <f>(B20*0.0214)/365</f>
        <v>28.442038885979247</v>
      </c>
      <c r="D20" s="8">
        <f>A20-A19</f>
        <v>31</v>
      </c>
      <c r="E20" s="4">
        <f>C20*D20</f>
        <v>881.70320546535663</v>
      </c>
      <c r="F20" s="6">
        <f t="shared" si="0"/>
        <v>3646.6905783718048</v>
      </c>
      <c r="G20" s="6">
        <f t="shared" si="1"/>
        <v>4528.3937838371612</v>
      </c>
      <c r="H20" s="4">
        <f t="shared" si="2"/>
        <v>481462.85116847052</v>
      </c>
    </row>
    <row r="21" spans="1:8" x14ac:dyDescent="0.25">
      <c r="A21" s="2">
        <f t="shared" ref="A21:A26" si="3">EDATE(A20,1)</f>
        <v>44543</v>
      </c>
      <c r="B21" s="4">
        <f t="shared" ref="B21:B26" si="4">H20</f>
        <v>481462.85116847052</v>
      </c>
      <c r="C21" s="4">
        <f t="shared" ref="C21:C84" si="5">(B21*0.0214)/365</f>
        <v>28.228232917822652</v>
      </c>
      <c r="D21" s="8">
        <f t="shared" ref="D21:D26" si="6">A21-A20</f>
        <v>30</v>
      </c>
      <c r="E21" s="4">
        <f t="shared" ref="E21:E26" si="7">C21*D21</f>
        <v>846.84698753467956</v>
      </c>
      <c r="F21" s="6">
        <f t="shared" si="0"/>
        <v>3681.5467963024817</v>
      </c>
      <c r="G21" s="6">
        <f t="shared" si="1"/>
        <v>4528.3937838371612</v>
      </c>
      <c r="H21" s="4">
        <f t="shared" si="2"/>
        <v>477781.30437216803</v>
      </c>
    </row>
    <row r="22" spans="1:8" x14ac:dyDescent="0.25">
      <c r="A22" s="2">
        <f t="shared" si="3"/>
        <v>44574</v>
      </c>
      <c r="B22" s="4">
        <f t="shared" si="4"/>
        <v>477781.30437216803</v>
      </c>
      <c r="C22" s="4">
        <f t="shared" si="5"/>
        <v>28.012383324833962</v>
      </c>
      <c r="D22" s="8">
        <f t="shared" si="6"/>
        <v>31</v>
      </c>
      <c r="E22" s="4">
        <f t="shared" si="7"/>
        <v>868.3838830698528</v>
      </c>
      <c r="F22" s="6">
        <f t="shared" si="0"/>
        <v>3660.0099007673084</v>
      </c>
      <c r="G22" s="6">
        <f t="shared" si="1"/>
        <v>4528.3937838371612</v>
      </c>
      <c r="H22" s="4">
        <f t="shared" si="2"/>
        <v>474121.29447140073</v>
      </c>
    </row>
    <row r="23" spans="1:8" x14ac:dyDescent="0.25">
      <c r="A23" s="2">
        <f t="shared" si="3"/>
        <v>44605</v>
      </c>
      <c r="B23" s="4">
        <f t="shared" si="4"/>
        <v>474121.29447140073</v>
      </c>
      <c r="C23" s="4">
        <f t="shared" si="5"/>
        <v>27.797796442980754</v>
      </c>
      <c r="D23" s="8">
        <f t="shared" si="6"/>
        <v>31</v>
      </c>
      <c r="E23" s="4">
        <f t="shared" si="7"/>
        <v>861.73168973240342</v>
      </c>
      <c r="F23" s="6">
        <f t="shared" si="0"/>
        <v>3666.6620941047577</v>
      </c>
      <c r="G23" s="6">
        <f t="shared" si="1"/>
        <v>4528.3937838371612</v>
      </c>
      <c r="H23" s="4">
        <f t="shared" si="2"/>
        <v>470454.63237729599</v>
      </c>
    </row>
    <row r="24" spans="1:8" x14ac:dyDescent="0.25">
      <c r="A24" s="2">
        <f t="shared" si="3"/>
        <v>44633</v>
      </c>
      <c r="B24" s="4">
        <f t="shared" si="4"/>
        <v>470454.63237729599</v>
      </c>
      <c r="C24" s="4">
        <f t="shared" si="5"/>
        <v>27.582819542120916</v>
      </c>
      <c r="D24" s="8">
        <f t="shared" si="6"/>
        <v>28</v>
      </c>
      <c r="E24" s="4">
        <f t="shared" si="7"/>
        <v>772.31894717938565</v>
      </c>
      <c r="F24" s="6">
        <f t="shared" si="0"/>
        <v>3756.0748366577754</v>
      </c>
      <c r="G24" s="6">
        <f t="shared" si="1"/>
        <v>4528.3937838371612</v>
      </c>
      <c r="H24" s="4">
        <f t="shared" si="2"/>
        <v>466698.5575406382</v>
      </c>
    </row>
    <row r="25" spans="1:8" x14ac:dyDescent="0.25">
      <c r="A25" s="2">
        <f t="shared" si="3"/>
        <v>44664</v>
      </c>
      <c r="B25" s="4">
        <f t="shared" si="4"/>
        <v>466698.5575406382</v>
      </c>
      <c r="C25" s="4">
        <f t="shared" si="5"/>
        <v>27.362600359916872</v>
      </c>
      <c r="D25" s="8">
        <f t="shared" si="6"/>
        <v>31</v>
      </c>
      <c r="E25" s="4">
        <f t="shared" si="7"/>
        <v>848.24061115742302</v>
      </c>
      <c r="F25" s="6">
        <f t="shared" si="0"/>
        <v>3680.1531726797384</v>
      </c>
      <c r="G25" s="6">
        <f t="shared" si="1"/>
        <v>4528.3937838371612</v>
      </c>
      <c r="H25" s="4">
        <f t="shared" si="2"/>
        <v>463018.40436795849</v>
      </c>
    </row>
    <row r="26" spans="1:8" x14ac:dyDescent="0.25">
      <c r="A26" s="2">
        <f t="shared" si="3"/>
        <v>44694</v>
      </c>
      <c r="B26" s="4">
        <f t="shared" si="4"/>
        <v>463018.40436795849</v>
      </c>
      <c r="C26" s="4">
        <f t="shared" si="5"/>
        <v>27.146832475272085</v>
      </c>
      <c r="D26" s="8">
        <f t="shared" si="6"/>
        <v>30</v>
      </c>
      <c r="E26" s="4">
        <f t="shared" si="7"/>
        <v>814.4049742581625</v>
      </c>
      <c r="F26" s="6">
        <f t="shared" si="0"/>
        <v>3713.9888095789988</v>
      </c>
      <c r="G26" s="6">
        <f t="shared" si="1"/>
        <v>4528.3937838371612</v>
      </c>
      <c r="H26" s="4">
        <f t="shared" si="2"/>
        <v>459304.41555837949</v>
      </c>
    </row>
    <row r="27" spans="1:8" x14ac:dyDescent="0.25">
      <c r="A27" s="2">
        <f t="shared" ref="A27:A90" si="8">EDATE(A26,1)</f>
        <v>44725</v>
      </c>
      <c r="B27" s="4">
        <f t="shared" ref="B27:B90" si="9">H26</f>
        <v>459304.41555837949</v>
      </c>
      <c r="C27" s="4">
        <f t="shared" si="5"/>
        <v>26.929080802600879</v>
      </c>
      <c r="D27" s="8">
        <f t="shared" ref="D27:D90" si="10">A27-A26</f>
        <v>31</v>
      </c>
      <c r="E27" s="4">
        <f t="shared" ref="E27:E90" si="11">C27*D27</f>
        <v>834.80150488062725</v>
      </c>
      <c r="F27" s="6">
        <f t="shared" si="0"/>
        <v>3693.5922789565338</v>
      </c>
      <c r="G27" s="6">
        <f t="shared" si="1"/>
        <v>4528.3937838371612</v>
      </c>
      <c r="H27" s="4">
        <f t="shared" si="2"/>
        <v>455610.82327942294</v>
      </c>
    </row>
    <row r="28" spans="1:8" x14ac:dyDescent="0.25">
      <c r="A28" s="2">
        <f t="shared" si="8"/>
        <v>44755</v>
      </c>
      <c r="B28" s="4">
        <f t="shared" si="9"/>
        <v>455610.82327942294</v>
      </c>
      <c r="C28" s="4">
        <f t="shared" si="5"/>
        <v>26.712524981314111</v>
      </c>
      <c r="D28" s="8">
        <f t="shared" si="10"/>
        <v>30</v>
      </c>
      <c r="E28" s="4">
        <f t="shared" si="11"/>
        <v>801.37574943942332</v>
      </c>
      <c r="F28" s="6">
        <f t="shared" si="0"/>
        <v>3727.0180343977381</v>
      </c>
      <c r="G28" s="6">
        <f t="shared" si="1"/>
        <v>4528.3937838371612</v>
      </c>
      <c r="H28" s="4">
        <f t="shared" si="2"/>
        <v>451883.8052450252</v>
      </c>
    </row>
    <row r="29" spans="1:8" x14ac:dyDescent="0.25">
      <c r="A29" s="2">
        <f t="shared" si="8"/>
        <v>44786</v>
      </c>
      <c r="B29" s="4">
        <f t="shared" si="9"/>
        <v>451883.8052450252</v>
      </c>
      <c r="C29" s="4">
        <f t="shared" si="5"/>
        <v>26.494009403406952</v>
      </c>
      <c r="D29" s="8">
        <f t="shared" si="10"/>
        <v>31</v>
      </c>
      <c r="E29" s="4">
        <f t="shared" si="11"/>
        <v>821.31429150561553</v>
      </c>
      <c r="F29" s="6">
        <f t="shared" si="0"/>
        <v>3707.0794923315457</v>
      </c>
      <c r="G29" s="6">
        <f t="shared" si="1"/>
        <v>4528.3937838371612</v>
      </c>
      <c r="H29" s="4">
        <f t="shared" si="2"/>
        <v>448176.72575269366</v>
      </c>
    </row>
    <row r="30" spans="1:8" x14ac:dyDescent="0.25">
      <c r="A30" s="2">
        <f t="shared" si="8"/>
        <v>44817</v>
      </c>
      <c r="B30" s="4">
        <f t="shared" si="9"/>
        <v>448176.72575269366</v>
      </c>
      <c r="C30" s="4">
        <f t="shared" si="5"/>
        <v>26.276662824952449</v>
      </c>
      <c r="D30" s="8">
        <f t="shared" si="10"/>
        <v>31</v>
      </c>
      <c r="E30" s="4">
        <f t="shared" si="11"/>
        <v>814.57654757352589</v>
      </c>
      <c r="F30" s="6">
        <f t="shared" si="0"/>
        <v>3713.8172362636351</v>
      </c>
      <c r="G30" s="6">
        <f t="shared" si="1"/>
        <v>4528.3937838371612</v>
      </c>
      <c r="H30" s="4">
        <f t="shared" si="2"/>
        <v>444462.90851643</v>
      </c>
    </row>
    <row r="31" spans="1:8" x14ac:dyDescent="0.25">
      <c r="A31" s="2">
        <f t="shared" si="8"/>
        <v>44847</v>
      </c>
      <c r="B31" s="4">
        <f t="shared" si="9"/>
        <v>444462.90851643</v>
      </c>
      <c r="C31" s="4">
        <f t="shared" si="5"/>
        <v>26.058921211648226</v>
      </c>
      <c r="D31" s="8">
        <f t="shared" si="10"/>
        <v>30</v>
      </c>
      <c r="E31" s="4">
        <f t="shared" si="11"/>
        <v>781.76763634944678</v>
      </c>
      <c r="F31" s="6">
        <f t="shared" si="0"/>
        <v>3746.6261474877147</v>
      </c>
      <c r="G31" s="6">
        <f t="shared" si="1"/>
        <v>4528.3937838371612</v>
      </c>
      <c r="H31" s="4">
        <f t="shared" si="2"/>
        <v>440716.28236894228</v>
      </c>
    </row>
    <row r="32" spans="1:8" x14ac:dyDescent="0.25">
      <c r="A32" s="2">
        <f t="shared" si="8"/>
        <v>44878</v>
      </c>
      <c r="B32" s="4">
        <f t="shared" si="9"/>
        <v>440716.28236894228</v>
      </c>
      <c r="C32" s="4">
        <f t="shared" si="5"/>
        <v>25.839256007384563</v>
      </c>
      <c r="D32" s="8">
        <f t="shared" si="10"/>
        <v>31</v>
      </c>
      <c r="E32" s="4">
        <f t="shared" si="11"/>
        <v>801.0169362289214</v>
      </c>
      <c r="F32" s="6">
        <f t="shared" si="0"/>
        <v>3727.3768476082396</v>
      </c>
      <c r="G32" s="6">
        <f t="shared" si="1"/>
        <v>4528.3937838371612</v>
      </c>
      <c r="H32" s="4">
        <f t="shared" si="2"/>
        <v>436988.90552133403</v>
      </c>
    </row>
    <row r="33" spans="1:8" x14ac:dyDescent="0.25">
      <c r="A33" s="2">
        <f t="shared" si="8"/>
        <v>44908</v>
      </c>
      <c r="B33" s="4">
        <f t="shared" si="9"/>
        <v>436988.90552133403</v>
      </c>
      <c r="C33" s="4">
        <f t="shared" si="5"/>
        <v>25.620719392209722</v>
      </c>
      <c r="D33" s="8">
        <f t="shared" si="10"/>
        <v>30</v>
      </c>
      <c r="E33" s="4">
        <f t="shared" si="11"/>
        <v>768.62158176629168</v>
      </c>
      <c r="F33" s="6">
        <f t="shared" si="0"/>
        <v>3759.7722020708698</v>
      </c>
      <c r="G33" s="6">
        <f t="shared" si="1"/>
        <v>4528.3937838371612</v>
      </c>
      <c r="H33" s="4">
        <f t="shared" si="2"/>
        <v>433229.13331926317</v>
      </c>
    </row>
    <row r="34" spans="1:8" x14ac:dyDescent="0.25">
      <c r="A34" s="2">
        <f t="shared" si="8"/>
        <v>44939</v>
      </c>
      <c r="B34" s="4">
        <f t="shared" si="9"/>
        <v>433229.13331926317</v>
      </c>
      <c r="C34" s="4">
        <f t="shared" si="5"/>
        <v>25.400283432965018</v>
      </c>
      <c r="D34" s="8">
        <f t="shared" si="10"/>
        <v>31</v>
      </c>
      <c r="E34" s="4">
        <f t="shared" si="11"/>
        <v>787.40878642191558</v>
      </c>
      <c r="F34" s="6">
        <f t="shared" si="0"/>
        <v>3740.9849974152457</v>
      </c>
      <c r="G34" s="6">
        <f t="shared" si="1"/>
        <v>4528.3937838371612</v>
      </c>
      <c r="H34" s="4">
        <f t="shared" si="2"/>
        <v>429488.1483218479</v>
      </c>
    </row>
    <row r="35" spans="1:8" x14ac:dyDescent="0.25">
      <c r="A35" s="2">
        <f t="shared" si="8"/>
        <v>44970</v>
      </c>
      <c r="B35" s="4">
        <f t="shared" si="9"/>
        <v>429488.1483218479</v>
      </c>
      <c r="C35" s="4">
        <f t="shared" si="5"/>
        <v>25.180948970102861</v>
      </c>
      <c r="D35" s="8">
        <f t="shared" si="10"/>
        <v>31</v>
      </c>
      <c r="E35" s="4">
        <f t="shared" si="11"/>
        <v>780.60941807318864</v>
      </c>
      <c r="F35" s="6">
        <f t="shared" si="0"/>
        <v>3747.7843657639723</v>
      </c>
      <c r="G35" s="6">
        <f t="shared" si="1"/>
        <v>4528.3937838371612</v>
      </c>
      <c r="H35" s="4">
        <f t="shared" si="2"/>
        <v>425740.36395608395</v>
      </c>
    </row>
    <row r="36" spans="1:8" x14ac:dyDescent="0.25">
      <c r="A36" s="2">
        <f t="shared" si="8"/>
        <v>44998</v>
      </c>
      <c r="B36" s="4">
        <f t="shared" si="9"/>
        <v>425740.36395608395</v>
      </c>
      <c r="C36" s="4">
        <f t="shared" si="5"/>
        <v>24.961215859343007</v>
      </c>
      <c r="D36" s="8">
        <f t="shared" si="10"/>
        <v>28</v>
      </c>
      <c r="E36" s="4">
        <f t="shared" si="11"/>
        <v>698.91404406160416</v>
      </c>
      <c r="F36" s="6">
        <f t="shared" si="0"/>
        <v>3829.4797397755569</v>
      </c>
      <c r="G36" s="6">
        <f t="shared" si="1"/>
        <v>4528.3937838371612</v>
      </c>
      <c r="H36" s="4">
        <f t="shared" si="2"/>
        <v>421910.88421630842</v>
      </c>
    </row>
    <row r="37" spans="1:8" x14ac:dyDescent="0.25">
      <c r="A37" s="2">
        <f t="shared" si="8"/>
        <v>45029</v>
      </c>
      <c r="B37" s="4">
        <f t="shared" si="9"/>
        <v>421910.88421630842</v>
      </c>
      <c r="C37" s="4">
        <f t="shared" si="5"/>
        <v>24.736692937613697</v>
      </c>
      <c r="D37" s="8">
        <f t="shared" si="10"/>
        <v>31</v>
      </c>
      <c r="E37" s="4">
        <f t="shared" si="11"/>
        <v>766.83748106602457</v>
      </c>
      <c r="F37" s="6">
        <f t="shared" si="0"/>
        <v>3761.5563027711369</v>
      </c>
      <c r="G37" s="6">
        <f t="shared" si="1"/>
        <v>4528.3937838371612</v>
      </c>
      <c r="H37" s="4">
        <f t="shared" si="2"/>
        <v>418149.32791353727</v>
      </c>
    </row>
    <row r="38" spans="1:8" x14ac:dyDescent="0.25">
      <c r="A38" s="2">
        <f t="shared" si="8"/>
        <v>45059</v>
      </c>
      <c r="B38" s="4">
        <f t="shared" si="9"/>
        <v>418149.32791353727</v>
      </c>
      <c r="C38" s="4">
        <f t="shared" si="5"/>
        <v>24.516152376300539</v>
      </c>
      <c r="D38" s="8">
        <f t="shared" si="10"/>
        <v>30</v>
      </c>
      <c r="E38" s="4">
        <f t="shared" si="11"/>
        <v>735.48457128901623</v>
      </c>
      <c r="F38" s="6">
        <f t="shared" si="0"/>
        <v>3792.9092125481448</v>
      </c>
      <c r="G38" s="6">
        <f t="shared" si="1"/>
        <v>4528.3937838371612</v>
      </c>
      <c r="H38" s="4">
        <f t="shared" si="2"/>
        <v>414356.4187009891</v>
      </c>
    </row>
    <row r="39" spans="1:8" x14ac:dyDescent="0.25">
      <c r="A39" s="2">
        <f t="shared" si="8"/>
        <v>45090</v>
      </c>
      <c r="B39" s="4">
        <f t="shared" si="9"/>
        <v>414356.4187009891</v>
      </c>
      <c r="C39" s="4">
        <f t="shared" si="5"/>
        <v>24.293773589592238</v>
      </c>
      <c r="D39" s="8">
        <f t="shared" si="10"/>
        <v>31</v>
      </c>
      <c r="E39" s="4">
        <f t="shared" si="11"/>
        <v>753.10698127735941</v>
      </c>
      <c r="F39" s="6">
        <f t="shared" si="0"/>
        <v>3775.2868025598018</v>
      </c>
      <c r="G39" s="6">
        <f t="shared" si="1"/>
        <v>4528.3937838371612</v>
      </c>
      <c r="H39" s="4">
        <f t="shared" si="2"/>
        <v>410581.1318984293</v>
      </c>
    </row>
    <row r="40" spans="1:8" x14ac:dyDescent="0.25">
      <c r="A40" s="2">
        <f t="shared" si="8"/>
        <v>45120</v>
      </c>
      <c r="B40" s="4">
        <f t="shared" si="9"/>
        <v>410581.1318984293</v>
      </c>
      <c r="C40" s="4">
        <f t="shared" si="5"/>
        <v>24.072428007195583</v>
      </c>
      <c r="D40" s="8">
        <f t="shared" si="10"/>
        <v>30</v>
      </c>
      <c r="E40" s="4">
        <f t="shared" si="11"/>
        <v>722.1728402158675</v>
      </c>
      <c r="F40" s="6">
        <f t="shared" si="0"/>
        <v>3806.2209436212938</v>
      </c>
      <c r="G40" s="6">
        <f t="shared" si="1"/>
        <v>4528.3937838371612</v>
      </c>
      <c r="H40" s="4">
        <f t="shared" si="2"/>
        <v>406774.910954808</v>
      </c>
    </row>
    <row r="41" spans="1:8" x14ac:dyDescent="0.25">
      <c r="A41" s="2">
        <f t="shared" si="8"/>
        <v>45151</v>
      </c>
      <c r="B41" s="4">
        <f t="shared" si="9"/>
        <v>406774.910954808</v>
      </c>
      <c r="C41" s="4">
        <f t="shared" si="5"/>
        <v>23.849268751870934</v>
      </c>
      <c r="D41" s="8">
        <f t="shared" si="10"/>
        <v>31</v>
      </c>
      <c r="E41" s="4">
        <f t="shared" si="11"/>
        <v>739.32733130799897</v>
      </c>
      <c r="F41" s="6">
        <f t="shared" si="0"/>
        <v>3789.0664525291622</v>
      </c>
      <c r="G41" s="6">
        <f t="shared" si="1"/>
        <v>4528.3937838371612</v>
      </c>
      <c r="H41" s="4">
        <f t="shared" si="2"/>
        <v>402985.84450227884</v>
      </c>
    </row>
    <row r="42" spans="1:8" x14ac:dyDescent="0.25">
      <c r="A42" s="2">
        <f t="shared" si="8"/>
        <v>45182</v>
      </c>
      <c r="B42" s="4">
        <f t="shared" si="9"/>
        <v>402985.84450227884</v>
      </c>
      <c r="C42" s="4">
        <f t="shared" si="5"/>
        <v>23.627115266708952</v>
      </c>
      <c r="D42" s="8">
        <f t="shared" si="10"/>
        <v>31</v>
      </c>
      <c r="E42" s="4">
        <f t="shared" si="11"/>
        <v>732.44057326797747</v>
      </c>
      <c r="F42" s="6">
        <f t="shared" si="0"/>
        <v>3795.9532105691837</v>
      </c>
      <c r="G42" s="6">
        <f t="shared" si="1"/>
        <v>4528.3937838371612</v>
      </c>
      <c r="H42" s="4">
        <f t="shared" si="2"/>
        <v>399189.89129170967</v>
      </c>
    </row>
    <row r="43" spans="1:8" x14ac:dyDescent="0.25">
      <c r="A43" s="2">
        <f t="shared" si="8"/>
        <v>45212</v>
      </c>
      <c r="B43" s="4">
        <f t="shared" si="9"/>
        <v>399189.89129170967</v>
      </c>
      <c r="C43" s="4">
        <f t="shared" si="5"/>
        <v>23.404558009979688</v>
      </c>
      <c r="D43" s="8">
        <f t="shared" si="10"/>
        <v>30</v>
      </c>
      <c r="E43" s="4">
        <f t="shared" si="11"/>
        <v>702.13674029939068</v>
      </c>
      <c r="F43" s="6">
        <f t="shared" si="0"/>
        <v>3826.2570435377706</v>
      </c>
      <c r="G43" s="6">
        <f t="shared" si="1"/>
        <v>4528.3937838371612</v>
      </c>
      <c r="H43" s="4">
        <f t="shared" si="2"/>
        <v>395363.63424817193</v>
      </c>
    </row>
    <row r="44" spans="1:8" x14ac:dyDescent="0.25">
      <c r="A44" s="2">
        <f t="shared" si="8"/>
        <v>45243</v>
      </c>
      <c r="B44" s="4">
        <f t="shared" si="9"/>
        <v>395363.63424817193</v>
      </c>
      <c r="C44" s="4">
        <f t="shared" si="5"/>
        <v>23.180224035372273</v>
      </c>
      <c r="D44" s="8">
        <f t="shared" si="10"/>
        <v>31</v>
      </c>
      <c r="E44" s="4">
        <f t="shared" si="11"/>
        <v>718.58694509654049</v>
      </c>
      <c r="F44" s="6">
        <f t="shared" si="0"/>
        <v>3809.8068387406206</v>
      </c>
      <c r="G44" s="6">
        <f t="shared" si="1"/>
        <v>4528.3937838371612</v>
      </c>
      <c r="H44" s="4">
        <f t="shared" si="2"/>
        <v>391553.82740943134</v>
      </c>
    </row>
    <row r="45" spans="1:8" x14ac:dyDescent="0.25">
      <c r="A45" s="2">
        <f t="shared" si="8"/>
        <v>45273</v>
      </c>
      <c r="B45" s="4">
        <f t="shared" si="9"/>
        <v>391553.82740943134</v>
      </c>
      <c r="C45" s="4">
        <f t="shared" si="5"/>
        <v>22.956854538525565</v>
      </c>
      <c r="D45" s="8">
        <f t="shared" si="10"/>
        <v>30</v>
      </c>
      <c r="E45" s="4">
        <f t="shared" si="11"/>
        <v>688.70563615576691</v>
      </c>
      <c r="F45" s="6">
        <f t="shared" si="0"/>
        <v>3839.6881476813942</v>
      </c>
      <c r="G45" s="6">
        <f t="shared" si="1"/>
        <v>4528.3937838371612</v>
      </c>
      <c r="H45" s="4">
        <f t="shared" si="2"/>
        <v>387714.13926174992</v>
      </c>
    </row>
    <row r="46" spans="1:8" x14ac:dyDescent="0.25">
      <c r="A46" s="2">
        <f t="shared" si="8"/>
        <v>45304</v>
      </c>
      <c r="B46" s="4">
        <f t="shared" si="9"/>
        <v>387714.13926174992</v>
      </c>
      <c r="C46" s="4">
        <f t="shared" si="5"/>
        <v>22.731733096442323</v>
      </c>
      <c r="D46" s="8">
        <f t="shared" si="10"/>
        <v>31</v>
      </c>
      <c r="E46" s="4">
        <f t="shared" si="11"/>
        <v>704.683725989712</v>
      </c>
      <c r="F46" s="6">
        <f t="shared" si="0"/>
        <v>3823.7100578474492</v>
      </c>
      <c r="G46" s="6">
        <f t="shared" si="1"/>
        <v>4528.3937838371612</v>
      </c>
      <c r="H46" s="4">
        <f t="shared" si="2"/>
        <v>383890.42920390249</v>
      </c>
    </row>
    <row r="47" spans="1:8" x14ac:dyDescent="0.25">
      <c r="A47" s="2">
        <f t="shared" si="8"/>
        <v>45335</v>
      </c>
      <c r="B47" s="4">
        <f t="shared" si="9"/>
        <v>383890.42920390249</v>
      </c>
      <c r="C47" s="4">
        <f t="shared" si="5"/>
        <v>22.507548451954829</v>
      </c>
      <c r="D47" s="8">
        <f t="shared" si="10"/>
        <v>31</v>
      </c>
      <c r="E47" s="4">
        <f t="shared" si="11"/>
        <v>697.73400201059974</v>
      </c>
      <c r="F47" s="6">
        <f t="shared" si="0"/>
        <v>3830.6597818265614</v>
      </c>
      <c r="G47" s="6">
        <f t="shared" si="1"/>
        <v>4528.3937838371612</v>
      </c>
      <c r="H47" s="4">
        <f t="shared" si="2"/>
        <v>380059.76942207594</v>
      </c>
    </row>
    <row r="48" spans="1:8" x14ac:dyDescent="0.25">
      <c r="A48" s="2">
        <f t="shared" si="8"/>
        <v>45364</v>
      </c>
      <c r="B48" s="4">
        <f t="shared" si="9"/>
        <v>380059.76942207594</v>
      </c>
      <c r="C48" s="4">
        <f t="shared" si="5"/>
        <v>22.282956344198425</v>
      </c>
      <c r="D48" s="8">
        <f t="shared" si="10"/>
        <v>29</v>
      </c>
      <c r="E48" s="4">
        <f t="shared" si="11"/>
        <v>646.20573398175429</v>
      </c>
      <c r="F48" s="6">
        <f t="shared" si="0"/>
        <v>3882.1880498554069</v>
      </c>
      <c r="G48" s="6">
        <f t="shared" si="1"/>
        <v>4528.3937838371612</v>
      </c>
      <c r="H48" s="4">
        <f t="shared" si="2"/>
        <v>376177.58137222053</v>
      </c>
    </row>
    <row r="49" spans="1:8" x14ac:dyDescent="0.25">
      <c r="A49" s="2">
        <f t="shared" si="8"/>
        <v>45395</v>
      </c>
      <c r="B49" s="4">
        <f t="shared" si="9"/>
        <v>376177.58137222053</v>
      </c>
      <c r="C49" s="4">
        <f t="shared" si="5"/>
        <v>22.05534312702882</v>
      </c>
      <c r="D49" s="8">
        <f t="shared" si="10"/>
        <v>31</v>
      </c>
      <c r="E49" s="4">
        <f t="shared" si="11"/>
        <v>683.71563693789346</v>
      </c>
      <c r="F49" s="6">
        <f t="shared" si="0"/>
        <v>3844.6781468992676</v>
      </c>
      <c r="G49" s="6">
        <f t="shared" si="1"/>
        <v>4528.3937838371612</v>
      </c>
      <c r="H49" s="4">
        <f t="shared" si="2"/>
        <v>372332.90322532126</v>
      </c>
    </row>
    <row r="50" spans="1:8" x14ac:dyDescent="0.25">
      <c r="A50" s="2">
        <f t="shared" si="8"/>
        <v>45425</v>
      </c>
      <c r="B50" s="4">
        <f t="shared" si="9"/>
        <v>372332.90322532126</v>
      </c>
      <c r="C50" s="4">
        <f t="shared" si="5"/>
        <v>21.829929120607876</v>
      </c>
      <c r="D50" s="8">
        <f t="shared" si="10"/>
        <v>30</v>
      </c>
      <c r="E50" s="4">
        <f t="shared" si="11"/>
        <v>654.8978736182363</v>
      </c>
      <c r="F50" s="6">
        <f t="shared" si="0"/>
        <v>3873.495910218925</v>
      </c>
      <c r="G50" s="6">
        <f t="shared" si="1"/>
        <v>4528.3937838371612</v>
      </c>
      <c r="H50" s="4">
        <f t="shared" si="2"/>
        <v>368459.40731510235</v>
      </c>
    </row>
    <row r="51" spans="1:8" x14ac:dyDescent="0.25">
      <c r="A51" s="2">
        <f t="shared" si="8"/>
        <v>45456</v>
      </c>
      <c r="B51" s="4">
        <f t="shared" si="9"/>
        <v>368459.40731510235</v>
      </c>
      <c r="C51" s="4">
        <f t="shared" si="5"/>
        <v>21.602825524775863</v>
      </c>
      <c r="D51" s="8">
        <f t="shared" si="10"/>
        <v>31</v>
      </c>
      <c r="E51" s="4">
        <f t="shared" si="11"/>
        <v>669.68759126805173</v>
      </c>
      <c r="F51" s="6">
        <f t="shared" ref="F51:F82" si="12">G51-E51</f>
        <v>3858.7061925691096</v>
      </c>
      <c r="G51" s="6">
        <f t="shared" ref="G51:G82" si="13">$C$13</f>
        <v>4528.3937838371612</v>
      </c>
      <c r="H51" s="4">
        <f t="shared" ref="H51:H82" si="14">B51-F51</f>
        <v>364600.70112253324</v>
      </c>
    </row>
    <row r="52" spans="1:8" x14ac:dyDescent="0.25">
      <c r="A52" s="2">
        <f t="shared" si="8"/>
        <v>45486</v>
      </c>
      <c r="B52" s="4">
        <f t="shared" si="9"/>
        <v>364600.70112253324</v>
      </c>
      <c r="C52" s="4">
        <f t="shared" si="5"/>
        <v>21.376589052115648</v>
      </c>
      <c r="D52" s="8">
        <f t="shared" si="10"/>
        <v>30</v>
      </c>
      <c r="E52" s="4">
        <f t="shared" si="11"/>
        <v>641.29767156346941</v>
      </c>
      <c r="F52" s="6">
        <f t="shared" si="12"/>
        <v>3887.0961122736917</v>
      </c>
      <c r="G52" s="6">
        <f t="shared" si="13"/>
        <v>4528.3937838371612</v>
      </c>
      <c r="H52" s="4">
        <f t="shared" si="14"/>
        <v>360713.60501025955</v>
      </c>
    </row>
    <row r="53" spans="1:8" x14ac:dyDescent="0.25">
      <c r="A53" s="2">
        <f t="shared" si="8"/>
        <v>45517</v>
      </c>
      <c r="B53" s="4">
        <f t="shared" si="9"/>
        <v>360713.60501025955</v>
      </c>
      <c r="C53" s="4">
        <f t="shared" si="5"/>
        <v>21.148688074574121</v>
      </c>
      <c r="D53" s="8">
        <f t="shared" si="10"/>
        <v>31</v>
      </c>
      <c r="E53" s="4">
        <f t="shared" si="11"/>
        <v>655.60933031179775</v>
      </c>
      <c r="F53" s="6">
        <f t="shared" si="12"/>
        <v>3872.7844535253635</v>
      </c>
      <c r="G53" s="6">
        <f t="shared" si="13"/>
        <v>4528.3937838371612</v>
      </c>
      <c r="H53" s="4">
        <f t="shared" si="14"/>
        <v>356840.82055673416</v>
      </c>
    </row>
    <row r="54" spans="1:8" x14ac:dyDescent="0.25">
      <c r="A54" s="2">
        <f t="shared" si="8"/>
        <v>45548</v>
      </c>
      <c r="B54" s="4">
        <f t="shared" si="9"/>
        <v>356840.82055673416</v>
      </c>
      <c r="C54" s="4">
        <f t="shared" si="5"/>
        <v>20.921626191545506</v>
      </c>
      <c r="D54" s="8">
        <f t="shared" si="10"/>
        <v>31</v>
      </c>
      <c r="E54" s="4">
        <f t="shared" si="11"/>
        <v>648.57041193791065</v>
      </c>
      <c r="F54" s="6">
        <f t="shared" si="12"/>
        <v>3879.8233718992506</v>
      </c>
      <c r="G54" s="6">
        <f t="shared" si="13"/>
        <v>4528.3937838371612</v>
      </c>
      <c r="H54" s="4">
        <f t="shared" si="14"/>
        <v>352960.99718483491</v>
      </c>
    </row>
    <row r="55" spans="1:8" x14ac:dyDescent="0.25">
      <c r="A55" s="2">
        <f t="shared" si="8"/>
        <v>45578</v>
      </c>
      <c r="B55" s="4">
        <f t="shared" si="9"/>
        <v>352960.99718483491</v>
      </c>
      <c r="C55" s="4">
        <f t="shared" si="5"/>
        <v>20.694151615768401</v>
      </c>
      <c r="D55" s="8">
        <f t="shared" si="10"/>
        <v>30</v>
      </c>
      <c r="E55" s="4">
        <f t="shared" si="11"/>
        <v>620.824548473052</v>
      </c>
      <c r="F55" s="6">
        <f t="shared" si="12"/>
        <v>3907.5692353641093</v>
      </c>
      <c r="G55" s="6">
        <f t="shared" si="13"/>
        <v>4528.3937838371612</v>
      </c>
      <c r="H55" s="4">
        <f t="shared" si="14"/>
        <v>349053.42794947082</v>
      </c>
    </row>
    <row r="56" spans="1:8" x14ac:dyDescent="0.25">
      <c r="A56" s="2">
        <f t="shared" si="8"/>
        <v>45609</v>
      </c>
      <c r="B56" s="4">
        <f t="shared" si="9"/>
        <v>349053.42794947082</v>
      </c>
      <c r="C56" s="4">
        <f t="shared" si="5"/>
        <v>20.465050296215548</v>
      </c>
      <c r="D56" s="8">
        <f t="shared" si="10"/>
        <v>31</v>
      </c>
      <c r="E56" s="4">
        <f t="shared" si="11"/>
        <v>634.41655918268202</v>
      </c>
      <c r="F56" s="6">
        <f t="shared" si="12"/>
        <v>3893.977224654479</v>
      </c>
      <c r="G56" s="6">
        <f t="shared" si="13"/>
        <v>4528.3937838371612</v>
      </c>
      <c r="H56" s="4">
        <f t="shared" si="14"/>
        <v>345159.45072481636</v>
      </c>
    </row>
    <row r="57" spans="1:8" x14ac:dyDescent="0.25">
      <c r="A57" s="2">
        <f t="shared" si="8"/>
        <v>45639</v>
      </c>
      <c r="B57" s="4">
        <f t="shared" si="9"/>
        <v>345159.45072481636</v>
      </c>
      <c r="C57" s="4">
        <f t="shared" si="5"/>
        <v>20.236745878112522</v>
      </c>
      <c r="D57" s="8">
        <f t="shared" si="10"/>
        <v>30</v>
      </c>
      <c r="E57" s="4">
        <f t="shared" si="11"/>
        <v>607.10237634337568</v>
      </c>
      <c r="F57" s="6">
        <f t="shared" si="12"/>
        <v>3921.2914074937853</v>
      </c>
      <c r="G57" s="6">
        <f t="shared" si="13"/>
        <v>4528.3937838371612</v>
      </c>
      <c r="H57" s="4">
        <f t="shared" si="14"/>
        <v>341238.1593173226</v>
      </c>
    </row>
    <row r="58" spans="1:8" x14ac:dyDescent="0.25">
      <c r="A58" s="2">
        <f t="shared" si="8"/>
        <v>45670</v>
      </c>
      <c r="B58" s="4">
        <f t="shared" si="9"/>
        <v>341238.1593173226</v>
      </c>
      <c r="C58" s="4">
        <f t="shared" si="5"/>
        <v>20.006840025727954</v>
      </c>
      <c r="D58" s="8">
        <f t="shared" si="10"/>
        <v>31</v>
      </c>
      <c r="E58" s="4">
        <f t="shared" si="11"/>
        <v>620.2120407975666</v>
      </c>
      <c r="F58" s="6">
        <f t="shared" si="12"/>
        <v>3908.1817430395945</v>
      </c>
      <c r="G58" s="6">
        <f t="shared" si="13"/>
        <v>4528.3937838371612</v>
      </c>
      <c r="H58" s="4">
        <f t="shared" si="14"/>
        <v>337329.97757428302</v>
      </c>
    </row>
    <row r="59" spans="1:8" x14ac:dyDescent="0.25">
      <c r="A59" s="2">
        <f t="shared" si="8"/>
        <v>45701</v>
      </c>
      <c r="B59" s="4">
        <f t="shared" si="9"/>
        <v>337329.97757428302</v>
      </c>
      <c r="C59" s="4">
        <f t="shared" si="5"/>
        <v>19.777702794766181</v>
      </c>
      <c r="D59" s="8">
        <f t="shared" si="10"/>
        <v>31</v>
      </c>
      <c r="E59" s="4">
        <f t="shared" si="11"/>
        <v>613.10878663775168</v>
      </c>
      <c r="F59" s="6">
        <f t="shared" si="12"/>
        <v>3915.2849971994096</v>
      </c>
      <c r="G59" s="6">
        <f t="shared" si="13"/>
        <v>4528.3937838371612</v>
      </c>
      <c r="H59" s="4">
        <f t="shared" si="14"/>
        <v>333414.6925770836</v>
      </c>
    </row>
    <row r="60" spans="1:8" x14ac:dyDescent="0.25">
      <c r="A60" s="2">
        <f t="shared" si="8"/>
        <v>45729</v>
      </c>
      <c r="B60" s="4">
        <f t="shared" si="9"/>
        <v>333414.6925770836</v>
      </c>
      <c r="C60" s="4">
        <f t="shared" si="5"/>
        <v>19.548149099039968</v>
      </c>
      <c r="D60" s="8">
        <f t="shared" si="10"/>
        <v>28</v>
      </c>
      <c r="E60" s="4">
        <f t="shared" si="11"/>
        <v>547.34817477311913</v>
      </c>
      <c r="F60" s="6">
        <f t="shared" si="12"/>
        <v>3981.0456090640419</v>
      </c>
      <c r="G60" s="6">
        <f t="shared" si="13"/>
        <v>4528.3937838371612</v>
      </c>
      <c r="H60" s="4">
        <f t="shared" si="14"/>
        <v>329433.64696801954</v>
      </c>
    </row>
    <row r="61" spans="1:8" x14ac:dyDescent="0.25">
      <c r="A61" s="2">
        <f t="shared" si="8"/>
        <v>45760</v>
      </c>
      <c r="B61" s="4">
        <f t="shared" si="9"/>
        <v>329433.64696801954</v>
      </c>
      <c r="C61" s="4">
        <f t="shared" si="5"/>
        <v>19.314739849631827</v>
      </c>
      <c r="D61" s="8">
        <f t="shared" si="10"/>
        <v>31</v>
      </c>
      <c r="E61" s="4">
        <f t="shared" si="11"/>
        <v>598.75693533858669</v>
      </c>
      <c r="F61" s="6">
        <f t="shared" si="12"/>
        <v>3929.6368484985746</v>
      </c>
      <c r="G61" s="6">
        <f t="shared" si="13"/>
        <v>4528.3937838371612</v>
      </c>
      <c r="H61" s="4">
        <f t="shared" si="14"/>
        <v>325504.01011952094</v>
      </c>
    </row>
    <row r="62" spans="1:8" x14ac:dyDescent="0.25">
      <c r="A62" s="2">
        <f t="shared" si="8"/>
        <v>45790</v>
      </c>
      <c r="B62" s="4">
        <f t="shared" si="9"/>
        <v>325504.01011952094</v>
      </c>
      <c r="C62" s="4">
        <f t="shared" si="5"/>
        <v>19.08434470289794</v>
      </c>
      <c r="D62" s="8">
        <f t="shared" si="10"/>
        <v>30</v>
      </c>
      <c r="E62" s="4">
        <f t="shared" si="11"/>
        <v>572.53034108693817</v>
      </c>
      <c r="F62" s="6">
        <f t="shared" si="12"/>
        <v>3955.8634427502229</v>
      </c>
      <c r="G62" s="6">
        <f t="shared" si="13"/>
        <v>4528.3937838371612</v>
      </c>
      <c r="H62" s="4">
        <f t="shared" si="14"/>
        <v>321548.1466767707</v>
      </c>
    </row>
    <row r="63" spans="1:8" x14ac:dyDescent="0.25">
      <c r="A63" s="2">
        <f t="shared" si="8"/>
        <v>45821</v>
      </c>
      <c r="B63" s="4">
        <f t="shared" si="9"/>
        <v>321548.1466767707</v>
      </c>
      <c r="C63" s="4">
        <f t="shared" si="5"/>
        <v>18.852411887350392</v>
      </c>
      <c r="D63" s="8">
        <f t="shared" si="10"/>
        <v>31</v>
      </c>
      <c r="E63" s="4">
        <f t="shared" si="11"/>
        <v>584.42476850786215</v>
      </c>
      <c r="F63" s="6">
        <f t="shared" si="12"/>
        <v>3943.9690153292991</v>
      </c>
      <c r="G63" s="6">
        <f t="shared" si="13"/>
        <v>4528.3937838371612</v>
      </c>
      <c r="H63" s="4">
        <f t="shared" si="14"/>
        <v>317604.17766144138</v>
      </c>
    </row>
    <row r="64" spans="1:8" x14ac:dyDescent="0.25">
      <c r="A64" s="2">
        <f t="shared" si="8"/>
        <v>45851</v>
      </c>
      <c r="B64" s="4">
        <f t="shared" si="9"/>
        <v>317604.17766144138</v>
      </c>
      <c r="C64" s="4">
        <f t="shared" si="5"/>
        <v>18.621176443711907</v>
      </c>
      <c r="D64" s="8">
        <f t="shared" si="10"/>
        <v>30</v>
      </c>
      <c r="E64" s="4">
        <f t="shared" si="11"/>
        <v>558.63529331135715</v>
      </c>
      <c r="F64" s="6">
        <f t="shared" si="12"/>
        <v>3969.7584905258041</v>
      </c>
      <c r="G64" s="6">
        <f t="shared" si="13"/>
        <v>4528.3937838371612</v>
      </c>
      <c r="H64" s="4">
        <f t="shared" si="14"/>
        <v>313634.41917091556</v>
      </c>
    </row>
    <row r="65" spans="1:8" x14ac:dyDescent="0.25">
      <c r="A65" s="2">
        <f t="shared" si="8"/>
        <v>45882</v>
      </c>
      <c r="B65" s="4">
        <f t="shared" si="9"/>
        <v>313634.41917091556</v>
      </c>
      <c r="C65" s="4">
        <f t="shared" si="5"/>
        <v>18.388428959609843</v>
      </c>
      <c r="D65" s="8">
        <f t="shared" si="10"/>
        <v>31</v>
      </c>
      <c r="E65" s="4">
        <f t="shared" si="11"/>
        <v>570.04129774790511</v>
      </c>
      <c r="F65" s="6">
        <f t="shared" si="12"/>
        <v>3958.3524860892562</v>
      </c>
      <c r="G65" s="6">
        <f t="shared" si="13"/>
        <v>4528.3937838371612</v>
      </c>
      <c r="H65" s="4">
        <f t="shared" si="14"/>
        <v>309676.06668482628</v>
      </c>
    </row>
    <row r="66" spans="1:8" x14ac:dyDescent="0.25">
      <c r="A66" s="2">
        <f t="shared" si="8"/>
        <v>45913</v>
      </c>
      <c r="B66" s="4">
        <f t="shared" si="9"/>
        <v>309676.06668482628</v>
      </c>
      <c r="C66" s="4">
        <f t="shared" si="5"/>
        <v>18.156350211110361</v>
      </c>
      <c r="D66" s="8">
        <f t="shared" si="10"/>
        <v>31</v>
      </c>
      <c r="E66" s="4">
        <f t="shared" si="11"/>
        <v>562.84685654442114</v>
      </c>
      <c r="F66" s="6">
        <f t="shared" si="12"/>
        <v>3965.5469272927403</v>
      </c>
      <c r="G66" s="6">
        <f t="shared" si="13"/>
        <v>4528.3937838371612</v>
      </c>
      <c r="H66" s="4">
        <f t="shared" si="14"/>
        <v>305710.51975753356</v>
      </c>
    </row>
    <row r="67" spans="1:8" x14ac:dyDescent="0.25">
      <c r="A67" s="2">
        <f t="shared" si="8"/>
        <v>45943</v>
      </c>
      <c r="B67" s="4">
        <f t="shared" si="9"/>
        <v>305710.51975753356</v>
      </c>
      <c r="C67" s="4">
        <f t="shared" si="5"/>
        <v>17.923849651537584</v>
      </c>
      <c r="D67" s="8">
        <f t="shared" si="10"/>
        <v>30</v>
      </c>
      <c r="E67" s="4">
        <f t="shared" si="11"/>
        <v>537.71548954612751</v>
      </c>
      <c r="F67" s="6">
        <f t="shared" si="12"/>
        <v>3990.6782942910336</v>
      </c>
      <c r="G67" s="6">
        <f t="shared" si="13"/>
        <v>4528.3937838371612</v>
      </c>
      <c r="H67" s="4">
        <f t="shared" si="14"/>
        <v>301719.84146324254</v>
      </c>
    </row>
    <row r="68" spans="1:8" x14ac:dyDescent="0.25">
      <c r="A68" s="2">
        <f t="shared" si="8"/>
        <v>45974</v>
      </c>
      <c r="B68" s="4">
        <f t="shared" si="9"/>
        <v>301719.84146324254</v>
      </c>
      <c r="C68" s="4">
        <f t="shared" si="5"/>
        <v>17.68987563647504</v>
      </c>
      <c r="D68" s="8">
        <f t="shared" si="10"/>
        <v>31</v>
      </c>
      <c r="E68" s="4">
        <f t="shared" si="11"/>
        <v>548.3861447307263</v>
      </c>
      <c r="F68" s="6">
        <f t="shared" si="12"/>
        <v>3980.0076391064349</v>
      </c>
      <c r="G68" s="6">
        <f t="shared" si="13"/>
        <v>4528.3937838371612</v>
      </c>
      <c r="H68" s="4">
        <f t="shared" si="14"/>
        <v>297739.83382413612</v>
      </c>
    </row>
    <row r="69" spans="1:8" x14ac:dyDescent="0.25">
      <c r="A69" s="2">
        <f t="shared" si="8"/>
        <v>46004</v>
      </c>
      <c r="B69" s="4">
        <f t="shared" si="9"/>
        <v>297739.83382413612</v>
      </c>
      <c r="C69" s="4">
        <f t="shared" si="5"/>
        <v>17.456527243387708</v>
      </c>
      <c r="D69" s="8">
        <f t="shared" si="10"/>
        <v>30</v>
      </c>
      <c r="E69" s="4">
        <f t="shared" si="11"/>
        <v>523.69581730163122</v>
      </c>
      <c r="F69" s="6">
        <f t="shared" si="12"/>
        <v>4004.6979665355302</v>
      </c>
      <c r="G69" s="6">
        <f t="shared" si="13"/>
        <v>4528.3937838371612</v>
      </c>
      <c r="H69" s="4">
        <f t="shared" si="14"/>
        <v>293735.1358576006</v>
      </c>
    </row>
    <row r="70" spans="1:8" x14ac:dyDescent="0.25">
      <c r="A70" s="2">
        <f t="shared" si="8"/>
        <v>46035</v>
      </c>
      <c r="B70" s="4">
        <f t="shared" si="9"/>
        <v>293735.1358576006</v>
      </c>
      <c r="C70" s="4">
        <f t="shared" si="5"/>
        <v>17.221731253020966</v>
      </c>
      <c r="D70" s="8">
        <f t="shared" si="10"/>
        <v>31</v>
      </c>
      <c r="E70" s="4">
        <f t="shared" si="11"/>
        <v>533.87366884364997</v>
      </c>
      <c r="F70" s="6">
        <f t="shared" si="12"/>
        <v>3994.520114993511</v>
      </c>
      <c r="G70" s="6">
        <f t="shared" si="13"/>
        <v>4528.3937838371612</v>
      </c>
      <c r="H70" s="4">
        <f t="shared" si="14"/>
        <v>289740.6157426071</v>
      </c>
    </row>
    <row r="71" spans="1:8" x14ac:dyDescent="0.25">
      <c r="A71" s="2">
        <f t="shared" si="8"/>
        <v>46066</v>
      </c>
      <c r="B71" s="4">
        <f t="shared" si="9"/>
        <v>289740.6157426071</v>
      </c>
      <c r="C71" s="4">
        <f t="shared" si="5"/>
        <v>16.98753199148436</v>
      </c>
      <c r="D71" s="8">
        <f t="shared" si="10"/>
        <v>31</v>
      </c>
      <c r="E71" s="4">
        <f t="shared" si="11"/>
        <v>526.61349173601513</v>
      </c>
      <c r="F71" s="6">
        <f t="shared" si="12"/>
        <v>4001.7802921011462</v>
      </c>
      <c r="G71" s="6">
        <f t="shared" si="13"/>
        <v>4528.3937838371612</v>
      </c>
      <c r="H71" s="4">
        <f t="shared" si="14"/>
        <v>285738.83545050595</v>
      </c>
    </row>
    <row r="72" spans="1:8" x14ac:dyDescent="0.25">
      <c r="A72" s="2">
        <f t="shared" si="8"/>
        <v>46094</v>
      </c>
      <c r="B72" s="4">
        <f t="shared" si="9"/>
        <v>285738.83545050595</v>
      </c>
      <c r="C72" s="4">
        <f t="shared" si="5"/>
        <v>16.752907064769389</v>
      </c>
      <c r="D72" s="8">
        <f t="shared" si="10"/>
        <v>28</v>
      </c>
      <c r="E72" s="4">
        <f t="shared" si="11"/>
        <v>469.08139781354288</v>
      </c>
      <c r="F72" s="6">
        <f t="shared" si="12"/>
        <v>4059.3123860236183</v>
      </c>
      <c r="G72" s="6">
        <f t="shared" si="13"/>
        <v>4528.3937838371612</v>
      </c>
      <c r="H72" s="4">
        <f t="shared" si="14"/>
        <v>281679.52306448232</v>
      </c>
    </row>
    <row r="73" spans="1:8" x14ac:dyDescent="0.25">
      <c r="A73" s="2">
        <f t="shared" si="8"/>
        <v>46125</v>
      </c>
      <c r="B73" s="4">
        <f t="shared" si="9"/>
        <v>281679.52306448232</v>
      </c>
      <c r="C73" s="4">
        <f t="shared" si="5"/>
        <v>16.514909023506632</v>
      </c>
      <c r="D73" s="8">
        <f t="shared" si="10"/>
        <v>31</v>
      </c>
      <c r="E73" s="4">
        <f t="shared" si="11"/>
        <v>511.96217972870562</v>
      </c>
      <c r="F73" s="6">
        <f t="shared" si="12"/>
        <v>4016.4316041084558</v>
      </c>
      <c r="G73" s="6">
        <f t="shared" si="13"/>
        <v>4528.3937838371612</v>
      </c>
      <c r="H73" s="4">
        <f t="shared" si="14"/>
        <v>277663.09146037383</v>
      </c>
    </row>
    <row r="74" spans="1:8" x14ac:dyDescent="0.25">
      <c r="A74" s="2">
        <f t="shared" si="8"/>
        <v>46155</v>
      </c>
      <c r="B74" s="4">
        <f t="shared" si="9"/>
        <v>277663.09146037383</v>
      </c>
      <c r="C74" s="4">
        <f t="shared" si="5"/>
        <v>16.279425088361641</v>
      </c>
      <c r="D74" s="8">
        <f t="shared" si="10"/>
        <v>30</v>
      </c>
      <c r="E74" s="4">
        <f t="shared" si="11"/>
        <v>488.38275265084923</v>
      </c>
      <c r="F74" s="6">
        <f t="shared" si="12"/>
        <v>4040.0110311863118</v>
      </c>
      <c r="G74" s="6">
        <f t="shared" si="13"/>
        <v>4528.3937838371612</v>
      </c>
      <c r="H74" s="4">
        <f t="shared" si="14"/>
        <v>273623.08042918751</v>
      </c>
    </row>
    <row r="75" spans="1:8" x14ac:dyDescent="0.25">
      <c r="A75" s="2">
        <f t="shared" si="8"/>
        <v>46186</v>
      </c>
      <c r="B75" s="4">
        <f t="shared" si="9"/>
        <v>273623.08042918751</v>
      </c>
      <c r="C75" s="4">
        <f t="shared" si="5"/>
        <v>16.042558688177021</v>
      </c>
      <c r="D75" s="8">
        <f t="shared" si="10"/>
        <v>31</v>
      </c>
      <c r="E75" s="4">
        <f t="shared" si="11"/>
        <v>497.31931933348767</v>
      </c>
      <c r="F75" s="6">
        <f t="shared" si="12"/>
        <v>4031.0744645036734</v>
      </c>
      <c r="G75" s="6">
        <f t="shared" si="13"/>
        <v>4528.3937838371612</v>
      </c>
      <c r="H75" s="4">
        <f t="shared" si="14"/>
        <v>269592.00596468383</v>
      </c>
    </row>
    <row r="76" spans="1:8" x14ac:dyDescent="0.25">
      <c r="A76" s="2">
        <f t="shared" si="8"/>
        <v>46216</v>
      </c>
      <c r="B76" s="4">
        <f t="shared" si="9"/>
        <v>269592.00596468383</v>
      </c>
      <c r="C76" s="4">
        <f t="shared" si="5"/>
        <v>15.806216240121188</v>
      </c>
      <c r="D76" s="8">
        <f t="shared" si="10"/>
        <v>30</v>
      </c>
      <c r="E76" s="4">
        <f t="shared" si="11"/>
        <v>474.18648720363564</v>
      </c>
      <c r="F76" s="6">
        <f t="shared" si="12"/>
        <v>4054.2072966335254</v>
      </c>
      <c r="G76" s="6">
        <f t="shared" si="13"/>
        <v>4528.3937838371612</v>
      </c>
      <c r="H76" s="4">
        <f t="shared" si="14"/>
        <v>265537.79866805032</v>
      </c>
    </row>
    <row r="77" spans="1:8" x14ac:dyDescent="0.25">
      <c r="A77" s="2">
        <f t="shared" si="8"/>
        <v>46247</v>
      </c>
      <c r="B77" s="4">
        <f t="shared" si="9"/>
        <v>265537.79866805032</v>
      </c>
      <c r="C77" s="4">
        <f t="shared" si="5"/>
        <v>15.568517510948702</v>
      </c>
      <c r="D77" s="8">
        <f t="shared" si="10"/>
        <v>31</v>
      </c>
      <c r="E77" s="4">
        <f t="shared" si="11"/>
        <v>482.62404283940975</v>
      </c>
      <c r="F77" s="6">
        <f t="shared" si="12"/>
        <v>4045.7697409977513</v>
      </c>
      <c r="G77" s="6">
        <f t="shared" si="13"/>
        <v>4528.3937838371612</v>
      </c>
      <c r="H77" s="4">
        <f t="shared" si="14"/>
        <v>261492.02892705257</v>
      </c>
    </row>
    <row r="78" spans="1:8" x14ac:dyDescent="0.25">
      <c r="A78" s="2">
        <f t="shared" si="8"/>
        <v>46278</v>
      </c>
      <c r="B78" s="4">
        <f t="shared" si="9"/>
        <v>261492.02892705257</v>
      </c>
      <c r="C78" s="4">
        <f t="shared" si="5"/>
        <v>15.331313476818972</v>
      </c>
      <c r="D78" s="8">
        <f t="shared" si="10"/>
        <v>31</v>
      </c>
      <c r="E78" s="4">
        <f t="shared" si="11"/>
        <v>475.2707177813881</v>
      </c>
      <c r="F78" s="6">
        <f t="shared" si="12"/>
        <v>4053.1230660557731</v>
      </c>
      <c r="G78" s="6">
        <f t="shared" si="13"/>
        <v>4528.3937838371612</v>
      </c>
      <c r="H78" s="4">
        <f t="shared" si="14"/>
        <v>257438.90586099681</v>
      </c>
    </row>
    <row r="79" spans="1:8" x14ac:dyDescent="0.25">
      <c r="A79" s="2">
        <f t="shared" si="8"/>
        <v>46308</v>
      </c>
      <c r="B79" s="4">
        <f t="shared" si="9"/>
        <v>257438.90586099681</v>
      </c>
      <c r="C79" s="4">
        <f t="shared" si="5"/>
        <v>15.093678316233785</v>
      </c>
      <c r="D79" s="8">
        <f t="shared" si="10"/>
        <v>30</v>
      </c>
      <c r="E79" s="4">
        <f t="shared" si="11"/>
        <v>452.81034948701353</v>
      </c>
      <c r="F79" s="6">
        <f t="shared" si="12"/>
        <v>4075.5834343501479</v>
      </c>
      <c r="G79" s="6">
        <f t="shared" si="13"/>
        <v>4528.3937838371612</v>
      </c>
      <c r="H79" s="4">
        <f t="shared" si="14"/>
        <v>253363.32242664666</v>
      </c>
    </row>
    <row r="80" spans="1:8" x14ac:dyDescent="0.25">
      <c r="A80" s="2">
        <f t="shared" si="8"/>
        <v>46339</v>
      </c>
      <c r="B80" s="4">
        <f t="shared" si="9"/>
        <v>253363.32242664666</v>
      </c>
      <c r="C80" s="4">
        <f t="shared" si="5"/>
        <v>14.854726301178733</v>
      </c>
      <c r="D80" s="8">
        <f t="shared" si="10"/>
        <v>31</v>
      </c>
      <c r="E80" s="4">
        <f t="shared" si="11"/>
        <v>460.49651533654071</v>
      </c>
      <c r="F80" s="6">
        <f t="shared" si="12"/>
        <v>4067.8972685006206</v>
      </c>
      <c r="G80" s="6">
        <f t="shared" si="13"/>
        <v>4528.3937838371612</v>
      </c>
      <c r="H80" s="4">
        <f t="shared" si="14"/>
        <v>249295.42515814604</v>
      </c>
    </row>
    <row r="81" spans="1:8" x14ac:dyDescent="0.25">
      <c r="A81" s="2">
        <f t="shared" si="8"/>
        <v>46369</v>
      </c>
      <c r="B81" s="4">
        <f t="shared" si="9"/>
        <v>249295.42515814604</v>
      </c>
      <c r="C81" s="4">
        <f t="shared" si="5"/>
        <v>14.616224927080342</v>
      </c>
      <c r="D81" s="8">
        <f t="shared" si="10"/>
        <v>30</v>
      </c>
      <c r="E81" s="4">
        <f t="shared" si="11"/>
        <v>438.48674781241027</v>
      </c>
      <c r="F81" s="6">
        <f t="shared" si="12"/>
        <v>4089.9070360247511</v>
      </c>
      <c r="G81" s="6">
        <f t="shared" si="13"/>
        <v>4528.3937838371612</v>
      </c>
      <c r="H81" s="4">
        <f t="shared" si="14"/>
        <v>245205.51812212128</v>
      </c>
    </row>
    <row r="82" spans="1:8" x14ac:dyDescent="0.25">
      <c r="A82" s="2">
        <f t="shared" si="8"/>
        <v>46400</v>
      </c>
      <c r="B82" s="4">
        <f t="shared" si="9"/>
        <v>245205.51812212128</v>
      </c>
      <c r="C82" s="4">
        <f t="shared" si="5"/>
        <v>14.376433117296973</v>
      </c>
      <c r="D82" s="8">
        <f t="shared" si="10"/>
        <v>31</v>
      </c>
      <c r="E82" s="4">
        <f t="shared" si="11"/>
        <v>445.66942663620614</v>
      </c>
      <c r="F82" s="6">
        <f t="shared" si="12"/>
        <v>4082.7243572009552</v>
      </c>
      <c r="G82" s="6">
        <f t="shared" si="13"/>
        <v>4528.3937838371612</v>
      </c>
      <c r="H82" s="4">
        <f t="shared" si="14"/>
        <v>241122.79376492032</v>
      </c>
    </row>
    <row r="83" spans="1:8" x14ac:dyDescent="0.25">
      <c r="A83" s="2">
        <f t="shared" si="8"/>
        <v>46431</v>
      </c>
      <c r="B83" s="4">
        <f t="shared" si="9"/>
        <v>241122.79376492032</v>
      </c>
      <c r="C83" s="4">
        <f t="shared" si="5"/>
        <v>14.13706242895697</v>
      </c>
      <c r="D83" s="8">
        <f t="shared" si="10"/>
        <v>31</v>
      </c>
      <c r="E83" s="4">
        <f t="shared" si="11"/>
        <v>438.24893529766604</v>
      </c>
      <c r="F83" s="6">
        <f t="shared" ref="F83:F114" si="15">G83-E83</f>
        <v>4090.1448485394953</v>
      </c>
      <c r="G83" s="6">
        <f t="shared" ref="G83:G114" si="16">$C$13</f>
        <v>4528.3937838371612</v>
      </c>
      <c r="H83" s="4">
        <f t="shared" ref="H83:H114" si="17">B83-F83</f>
        <v>237032.64891638083</v>
      </c>
    </row>
    <row r="84" spans="1:8" x14ac:dyDescent="0.25">
      <c r="A84" s="2">
        <f t="shared" si="8"/>
        <v>46459</v>
      </c>
      <c r="B84" s="4">
        <f t="shared" si="9"/>
        <v>237032.64891638083</v>
      </c>
      <c r="C84" s="4">
        <f t="shared" si="5"/>
        <v>13.897256676193287</v>
      </c>
      <c r="D84" s="8">
        <f t="shared" si="10"/>
        <v>28</v>
      </c>
      <c r="E84" s="4">
        <f t="shared" si="11"/>
        <v>389.12318693341206</v>
      </c>
      <c r="F84" s="6">
        <f t="shared" si="15"/>
        <v>4139.2705969037488</v>
      </c>
      <c r="G84" s="6">
        <f t="shared" si="16"/>
        <v>4528.3937838371612</v>
      </c>
      <c r="H84" s="4">
        <f t="shared" si="17"/>
        <v>232893.37831947708</v>
      </c>
    </row>
    <row r="85" spans="1:8" x14ac:dyDescent="0.25">
      <c r="A85" s="2">
        <f t="shared" si="8"/>
        <v>46490</v>
      </c>
      <c r="B85" s="4">
        <f t="shared" si="9"/>
        <v>232893.37831947708</v>
      </c>
      <c r="C85" s="4">
        <f t="shared" ref="C85:C138" si="18">(B85*0.0214)/365</f>
        <v>13.654570674073449</v>
      </c>
      <c r="D85" s="8">
        <f t="shared" si="10"/>
        <v>31</v>
      </c>
      <c r="E85" s="4">
        <f t="shared" si="11"/>
        <v>423.29169089627692</v>
      </c>
      <c r="F85" s="6">
        <f t="shared" si="15"/>
        <v>4105.1020929408842</v>
      </c>
      <c r="G85" s="6">
        <f t="shared" si="16"/>
        <v>4528.3937838371612</v>
      </c>
      <c r="H85" s="4">
        <f t="shared" si="17"/>
        <v>228788.2762265362</v>
      </c>
    </row>
    <row r="86" spans="1:8" x14ac:dyDescent="0.25">
      <c r="A86" s="2">
        <f t="shared" si="8"/>
        <v>46520</v>
      </c>
      <c r="B86" s="4">
        <f t="shared" si="9"/>
        <v>228788.2762265362</v>
      </c>
      <c r="C86" s="4">
        <f t="shared" si="18"/>
        <v>13.413887976021574</v>
      </c>
      <c r="D86" s="8">
        <f t="shared" si="10"/>
        <v>30</v>
      </c>
      <c r="E86" s="4">
        <f t="shared" si="11"/>
        <v>402.41663928064719</v>
      </c>
      <c r="F86" s="6">
        <f t="shared" si="15"/>
        <v>4125.9771445565138</v>
      </c>
      <c r="G86" s="6">
        <f t="shared" si="16"/>
        <v>4528.3937838371612</v>
      </c>
      <c r="H86" s="4">
        <f t="shared" si="17"/>
        <v>224662.29908197967</v>
      </c>
    </row>
    <row r="87" spans="1:8" x14ac:dyDescent="0.25">
      <c r="A87" s="2">
        <f t="shared" si="8"/>
        <v>46551</v>
      </c>
      <c r="B87" s="4">
        <f t="shared" si="9"/>
        <v>224662.29908197967</v>
      </c>
      <c r="C87" s="4">
        <f t="shared" si="18"/>
        <v>13.171981370833874</v>
      </c>
      <c r="D87" s="8">
        <f t="shared" si="10"/>
        <v>31</v>
      </c>
      <c r="E87" s="4">
        <f t="shared" si="11"/>
        <v>408.33142249585012</v>
      </c>
      <c r="F87" s="6">
        <f t="shared" si="15"/>
        <v>4120.0623613413109</v>
      </c>
      <c r="G87" s="6">
        <f t="shared" si="16"/>
        <v>4528.3937838371612</v>
      </c>
      <c r="H87" s="4">
        <f t="shared" si="17"/>
        <v>220542.23672063835</v>
      </c>
    </row>
    <row r="88" spans="1:8" x14ac:dyDescent="0.25">
      <c r="A88" s="2">
        <f t="shared" si="8"/>
        <v>46581</v>
      </c>
      <c r="B88" s="4">
        <f t="shared" si="9"/>
        <v>220542.23672063835</v>
      </c>
      <c r="C88" s="4">
        <f t="shared" si="18"/>
        <v>12.93042155019633</v>
      </c>
      <c r="D88" s="8">
        <f t="shared" si="10"/>
        <v>30</v>
      </c>
      <c r="E88" s="4">
        <f t="shared" si="11"/>
        <v>387.91264650588988</v>
      </c>
      <c r="F88" s="6">
        <f t="shared" si="15"/>
        <v>4140.4811373312714</v>
      </c>
      <c r="G88" s="6">
        <f t="shared" si="16"/>
        <v>4528.3937838371612</v>
      </c>
      <c r="H88" s="4">
        <f t="shared" si="17"/>
        <v>216401.75558330707</v>
      </c>
    </row>
    <row r="89" spans="1:8" x14ac:dyDescent="0.25">
      <c r="A89" s="2">
        <f t="shared" si="8"/>
        <v>46612</v>
      </c>
      <c r="B89" s="4">
        <f t="shared" si="9"/>
        <v>216401.75558330707</v>
      </c>
      <c r="C89" s="4">
        <f t="shared" si="18"/>
        <v>12.687664573925399</v>
      </c>
      <c r="D89" s="8">
        <f t="shared" si="10"/>
        <v>31</v>
      </c>
      <c r="E89" s="4">
        <f t="shared" si="11"/>
        <v>393.31760179168737</v>
      </c>
      <c r="F89" s="6">
        <f t="shared" si="15"/>
        <v>4135.0761820454736</v>
      </c>
      <c r="G89" s="6">
        <f t="shared" si="16"/>
        <v>4528.3937838371612</v>
      </c>
      <c r="H89" s="4">
        <f t="shared" si="17"/>
        <v>212266.67940126159</v>
      </c>
    </row>
    <row r="90" spans="1:8" x14ac:dyDescent="0.25">
      <c r="A90" s="2">
        <f t="shared" si="8"/>
        <v>46643</v>
      </c>
      <c r="B90" s="4">
        <f t="shared" si="9"/>
        <v>212266.67940126159</v>
      </c>
      <c r="C90" s="4">
        <f t="shared" si="18"/>
        <v>12.44522449092328</v>
      </c>
      <c r="D90" s="8">
        <f t="shared" si="10"/>
        <v>31</v>
      </c>
      <c r="E90" s="4">
        <f t="shared" si="11"/>
        <v>385.80195921862168</v>
      </c>
      <c r="F90" s="6">
        <f t="shared" si="15"/>
        <v>4142.5918246185392</v>
      </c>
      <c r="G90" s="6">
        <f t="shared" si="16"/>
        <v>4528.3937838371612</v>
      </c>
      <c r="H90" s="4">
        <f t="shared" si="17"/>
        <v>208124.08757664304</v>
      </c>
    </row>
    <row r="91" spans="1:8" x14ac:dyDescent="0.25">
      <c r="A91" s="2">
        <f t="shared" ref="A91:A138" si="19">EDATE(A90,1)</f>
        <v>46673</v>
      </c>
      <c r="B91" s="4">
        <f t="shared" ref="B91:B138" si="20">H90</f>
        <v>208124.08757664304</v>
      </c>
      <c r="C91" s="4">
        <f t="shared" si="18"/>
        <v>12.202343764767562</v>
      </c>
      <c r="D91" s="8">
        <f t="shared" ref="D91:D138" si="21">A91-A90</f>
        <v>30</v>
      </c>
      <c r="E91" s="4">
        <f t="shared" ref="E91:E138" si="22">C91*D91</f>
        <v>366.07031294302686</v>
      </c>
      <c r="F91" s="6">
        <f t="shared" si="15"/>
        <v>4162.3234708941345</v>
      </c>
      <c r="G91" s="6">
        <f t="shared" si="16"/>
        <v>4528.3937838371612</v>
      </c>
      <c r="H91" s="4">
        <f t="shared" si="17"/>
        <v>203961.76410574891</v>
      </c>
    </row>
    <row r="92" spans="1:8" x14ac:dyDescent="0.25">
      <c r="A92" s="2">
        <f t="shared" si="19"/>
        <v>46704</v>
      </c>
      <c r="B92" s="4">
        <f t="shared" si="20"/>
        <v>203961.76410574891</v>
      </c>
      <c r="C92" s="4">
        <f t="shared" si="18"/>
        <v>11.958306169487743</v>
      </c>
      <c r="D92" s="8">
        <f t="shared" si="21"/>
        <v>31</v>
      </c>
      <c r="E92" s="4">
        <f t="shared" si="22"/>
        <v>370.70749125412004</v>
      </c>
      <c r="F92" s="6">
        <f t="shared" si="15"/>
        <v>4157.686292583041</v>
      </c>
      <c r="G92" s="6">
        <f t="shared" si="16"/>
        <v>4528.3937838371612</v>
      </c>
      <c r="H92" s="4">
        <f t="shared" si="17"/>
        <v>199804.07781316587</v>
      </c>
    </row>
    <row r="93" spans="1:8" x14ac:dyDescent="0.25">
      <c r="A93" s="2">
        <f t="shared" si="19"/>
        <v>46734</v>
      </c>
      <c r="B93" s="4">
        <f t="shared" si="20"/>
        <v>199804.07781316587</v>
      </c>
      <c r="C93" s="4">
        <f t="shared" si="18"/>
        <v>11.714540452607531</v>
      </c>
      <c r="D93" s="8">
        <f t="shared" si="21"/>
        <v>30</v>
      </c>
      <c r="E93" s="4">
        <f t="shared" si="22"/>
        <v>351.43621357822593</v>
      </c>
      <c r="F93" s="6">
        <f t="shared" si="15"/>
        <v>4176.9575702589354</v>
      </c>
      <c r="G93" s="6">
        <f t="shared" si="16"/>
        <v>4528.3937838371612</v>
      </c>
      <c r="H93" s="4">
        <f t="shared" si="17"/>
        <v>195627.12024290694</v>
      </c>
    </row>
    <row r="94" spans="1:8" x14ac:dyDescent="0.25">
      <c r="A94" s="2">
        <f t="shared" si="19"/>
        <v>46765</v>
      </c>
      <c r="B94" s="4">
        <f t="shared" si="20"/>
        <v>195627.12024290694</v>
      </c>
      <c r="C94" s="4">
        <f t="shared" si="18"/>
        <v>11.469644858077283</v>
      </c>
      <c r="D94" s="8">
        <f t="shared" si="21"/>
        <v>31</v>
      </c>
      <c r="E94" s="4">
        <f t="shared" si="22"/>
        <v>355.55899060039576</v>
      </c>
      <c r="F94" s="6">
        <f t="shared" si="15"/>
        <v>4172.8347932367651</v>
      </c>
      <c r="G94" s="6">
        <f t="shared" si="16"/>
        <v>4528.3937838371612</v>
      </c>
      <c r="H94" s="4">
        <f t="shared" si="17"/>
        <v>191454.28544967016</v>
      </c>
    </row>
    <row r="95" spans="1:8" x14ac:dyDescent="0.25">
      <c r="A95" s="2">
        <f t="shared" si="19"/>
        <v>46796</v>
      </c>
      <c r="B95" s="4">
        <f t="shared" si="20"/>
        <v>191454.28544967016</v>
      </c>
      <c r="C95" s="4">
        <f t="shared" si="18"/>
        <v>11.224990982528608</v>
      </c>
      <c r="D95" s="8">
        <f t="shared" si="21"/>
        <v>31</v>
      </c>
      <c r="E95" s="4">
        <f t="shared" si="22"/>
        <v>347.97472045838686</v>
      </c>
      <c r="F95" s="6">
        <f t="shared" si="15"/>
        <v>4180.4190633787748</v>
      </c>
      <c r="G95" s="6">
        <f t="shared" si="16"/>
        <v>4528.3937838371612</v>
      </c>
      <c r="H95" s="4">
        <f t="shared" si="17"/>
        <v>187273.8663862914</v>
      </c>
    </row>
    <row r="96" spans="1:8" x14ac:dyDescent="0.25">
      <c r="A96" s="2">
        <f t="shared" si="19"/>
        <v>46825</v>
      </c>
      <c r="B96" s="4">
        <f t="shared" si="20"/>
        <v>187273.8663862914</v>
      </c>
      <c r="C96" s="4">
        <f t="shared" si="18"/>
        <v>10.979892440182564</v>
      </c>
      <c r="D96" s="8">
        <f t="shared" si="21"/>
        <v>29</v>
      </c>
      <c r="E96" s="4">
        <f t="shared" si="22"/>
        <v>318.41688076529437</v>
      </c>
      <c r="F96" s="6">
        <f t="shared" si="15"/>
        <v>4209.9769030718671</v>
      </c>
      <c r="G96" s="6">
        <f t="shared" si="16"/>
        <v>4528.3937838371612</v>
      </c>
      <c r="H96" s="4">
        <f t="shared" si="17"/>
        <v>183063.88948321954</v>
      </c>
    </row>
    <row r="97" spans="1:8" x14ac:dyDescent="0.25">
      <c r="A97" s="2">
        <f t="shared" si="19"/>
        <v>46856</v>
      </c>
      <c r="B97" s="4">
        <f t="shared" si="20"/>
        <v>183063.88948321954</v>
      </c>
      <c r="C97" s="4">
        <f t="shared" si="18"/>
        <v>10.733060917646295</v>
      </c>
      <c r="D97" s="8">
        <f t="shared" si="21"/>
        <v>31</v>
      </c>
      <c r="E97" s="4">
        <f t="shared" si="22"/>
        <v>332.72488844703514</v>
      </c>
      <c r="F97" s="6">
        <f t="shared" si="15"/>
        <v>4195.6688953901257</v>
      </c>
      <c r="G97" s="6">
        <f t="shared" si="16"/>
        <v>4528.3937838371612</v>
      </c>
      <c r="H97" s="4">
        <f t="shared" si="17"/>
        <v>178868.22058782942</v>
      </c>
    </row>
    <row r="98" spans="1:8" x14ac:dyDescent="0.25">
      <c r="A98" s="2">
        <f t="shared" si="19"/>
        <v>46886</v>
      </c>
      <c r="B98" s="4">
        <f t="shared" si="20"/>
        <v>178868.22058782942</v>
      </c>
      <c r="C98" s="4">
        <f t="shared" si="18"/>
        <v>10.487068275560409</v>
      </c>
      <c r="D98" s="8">
        <f t="shared" si="21"/>
        <v>30</v>
      </c>
      <c r="E98" s="4">
        <f t="shared" si="22"/>
        <v>314.61204826681228</v>
      </c>
      <c r="F98" s="6">
        <f t="shared" si="15"/>
        <v>4213.7817355703492</v>
      </c>
      <c r="G98" s="6">
        <f t="shared" si="16"/>
        <v>4528.3937838371612</v>
      </c>
      <c r="H98" s="4">
        <f t="shared" si="17"/>
        <v>174654.43885225907</v>
      </c>
    </row>
    <row r="99" spans="1:8" x14ac:dyDescent="0.25">
      <c r="A99" s="2">
        <f t="shared" si="19"/>
        <v>46917</v>
      </c>
      <c r="B99" s="4">
        <f t="shared" si="20"/>
        <v>174654.43885225907</v>
      </c>
      <c r="C99" s="4">
        <f t="shared" si="18"/>
        <v>10.240013675173545</v>
      </c>
      <c r="D99" s="8">
        <f t="shared" si="21"/>
        <v>31</v>
      </c>
      <c r="E99" s="4">
        <f t="shared" si="22"/>
        <v>317.44042393037989</v>
      </c>
      <c r="F99" s="6">
        <f t="shared" si="15"/>
        <v>4210.9533599067818</v>
      </c>
      <c r="G99" s="6">
        <f t="shared" si="16"/>
        <v>4528.3937838371612</v>
      </c>
      <c r="H99" s="4">
        <f t="shared" si="17"/>
        <v>170443.48549235228</v>
      </c>
    </row>
    <row r="100" spans="1:8" x14ac:dyDescent="0.25">
      <c r="A100" s="2">
        <f t="shared" si="19"/>
        <v>46947</v>
      </c>
      <c r="B100" s="4">
        <f t="shared" si="20"/>
        <v>170443.48549235228</v>
      </c>
      <c r="C100" s="4">
        <f t="shared" si="18"/>
        <v>9.9931249028392841</v>
      </c>
      <c r="D100" s="8">
        <f t="shared" si="21"/>
        <v>30</v>
      </c>
      <c r="E100" s="4">
        <f t="shared" si="22"/>
        <v>299.79374708517855</v>
      </c>
      <c r="F100" s="6">
        <f t="shared" si="15"/>
        <v>4228.6000367519828</v>
      </c>
      <c r="G100" s="6">
        <f t="shared" si="16"/>
        <v>4528.3937838371612</v>
      </c>
      <c r="H100" s="4">
        <f t="shared" si="17"/>
        <v>166214.88545560031</v>
      </c>
    </row>
    <row r="101" spans="1:8" x14ac:dyDescent="0.25">
      <c r="A101" s="2">
        <f t="shared" si="19"/>
        <v>46978</v>
      </c>
      <c r="B101" s="4">
        <f t="shared" si="20"/>
        <v>166214.88545560031</v>
      </c>
      <c r="C101" s="4">
        <f t="shared" si="18"/>
        <v>9.7452015034242372</v>
      </c>
      <c r="D101" s="8">
        <f t="shared" si="21"/>
        <v>31</v>
      </c>
      <c r="E101" s="4">
        <f t="shared" si="22"/>
        <v>302.10124660615134</v>
      </c>
      <c r="F101" s="6">
        <f t="shared" si="15"/>
        <v>4226.2925372310101</v>
      </c>
      <c r="G101" s="6">
        <f t="shared" si="16"/>
        <v>4528.3937838371612</v>
      </c>
      <c r="H101" s="4">
        <f t="shared" si="17"/>
        <v>161988.59291836931</v>
      </c>
    </row>
    <row r="102" spans="1:8" x14ac:dyDescent="0.25">
      <c r="A102" s="2">
        <f t="shared" si="19"/>
        <v>47009</v>
      </c>
      <c r="B102" s="4">
        <f t="shared" si="20"/>
        <v>161988.59291836931</v>
      </c>
      <c r="C102" s="4">
        <f t="shared" si="18"/>
        <v>9.4974133930221996</v>
      </c>
      <c r="D102" s="8">
        <f t="shared" si="21"/>
        <v>31</v>
      </c>
      <c r="E102" s="4">
        <f t="shared" si="22"/>
        <v>294.41981518368817</v>
      </c>
      <c r="F102" s="6">
        <f t="shared" si="15"/>
        <v>4233.9739686534731</v>
      </c>
      <c r="G102" s="6">
        <f t="shared" si="16"/>
        <v>4528.3937838371612</v>
      </c>
      <c r="H102" s="4">
        <f t="shared" si="17"/>
        <v>157754.61894971583</v>
      </c>
    </row>
    <row r="103" spans="1:8" x14ac:dyDescent="0.25">
      <c r="A103" s="2">
        <f t="shared" si="19"/>
        <v>47039</v>
      </c>
      <c r="B103" s="4">
        <f t="shared" si="20"/>
        <v>157754.61894971583</v>
      </c>
      <c r="C103" s="4">
        <f t="shared" si="18"/>
        <v>9.2491749192436128</v>
      </c>
      <c r="D103" s="8">
        <f t="shared" si="21"/>
        <v>30</v>
      </c>
      <c r="E103" s="4">
        <f t="shared" si="22"/>
        <v>277.47524757730838</v>
      </c>
      <c r="F103" s="6">
        <f t="shared" si="15"/>
        <v>4250.9185362598528</v>
      </c>
      <c r="G103" s="6">
        <f t="shared" si="16"/>
        <v>4528.3937838371612</v>
      </c>
      <c r="H103" s="4">
        <f t="shared" si="17"/>
        <v>153503.70041345598</v>
      </c>
    </row>
    <row r="104" spans="1:8" x14ac:dyDescent="0.25">
      <c r="A104" s="2">
        <f t="shared" si="19"/>
        <v>47070</v>
      </c>
      <c r="B104" s="4">
        <f t="shared" si="20"/>
        <v>153503.70041345598</v>
      </c>
      <c r="C104" s="4">
        <f t="shared" si="18"/>
        <v>8.9999429831450914</v>
      </c>
      <c r="D104" s="8">
        <f t="shared" si="21"/>
        <v>31</v>
      </c>
      <c r="E104" s="4">
        <f t="shared" si="22"/>
        <v>278.99823247749782</v>
      </c>
      <c r="F104" s="6">
        <f t="shared" si="15"/>
        <v>4249.3955513596629</v>
      </c>
      <c r="G104" s="6">
        <f t="shared" si="16"/>
        <v>4528.3937838371612</v>
      </c>
      <c r="H104" s="4">
        <f t="shared" si="17"/>
        <v>149254.30486209632</v>
      </c>
    </row>
    <row r="105" spans="1:8" x14ac:dyDescent="0.25">
      <c r="A105" s="2">
        <f t="shared" si="19"/>
        <v>47100</v>
      </c>
      <c r="B105" s="4">
        <f t="shared" si="20"/>
        <v>149254.30486209632</v>
      </c>
      <c r="C105" s="4">
        <f t="shared" si="18"/>
        <v>8.7508003398598948</v>
      </c>
      <c r="D105" s="8">
        <f t="shared" si="21"/>
        <v>30</v>
      </c>
      <c r="E105" s="4">
        <f t="shared" si="22"/>
        <v>262.52401019579685</v>
      </c>
      <c r="F105" s="6">
        <f t="shared" si="15"/>
        <v>4265.8697736413642</v>
      </c>
      <c r="G105" s="6">
        <f t="shared" si="16"/>
        <v>4528.3937838371612</v>
      </c>
      <c r="H105" s="4">
        <f t="shared" si="17"/>
        <v>144988.43508845495</v>
      </c>
    </row>
    <row r="106" spans="1:8" x14ac:dyDescent="0.25">
      <c r="A106" s="2">
        <f t="shared" si="19"/>
        <v>47131</v>
      </c>
      <c r="B106" s="4">
        <f t="shared" si="20"/>
        <v>144988.43508845495</v>
      </c>
      <c r="C106" s="4">
        <f t="shared" si="18"/>
        <v>8.5006918106655771</v>
      </c>
      <c r="D106" s="8">
        <f t="shared" si="21"/>
        <v>31</v>
      </c>
      <c r="E106" s="4">
        <f t="shared" si="22"/>
        <v>263.52144613063291</v>
      </c>
      <c r="F106" s="6">
        <f t="shared" si="15"/>
        <v>4264.872337706528</v>
      </c>
      <c r="G106" s="6">
        <f t="shared" si="16"/>
        <v>4528.3937838371612</v>
      </c>
      <c r="H106" s="4">
        <f t="shared" si="17"/>
        <v>140723.56275074842</v>
      </c>
    </row>
    <row r="107" spans="1:8" x14ac:dyDescent="0.25">
      <c r="A107" s="2">
        <f t="shared" si="19"/>
        <v>47162</v>
      </c>
      <c r="B107" s="4">
        <f t="shared" si="20"/>
        <v>140723.56275074842</v>
      </c>
      <c r="C107" s="4">
        <f t="shared" si="18"/>
        <v>8.2506417612767553</v>
      </c>
      <c r="D107" s="8">
        <f t="shared" si="21"/>
        <v>31</v>
      </c>
      <c r="E107" s="4">
        <f t="shared" si="22"/>
        <v>255.7698945995794</v>
      </c>
      <c r="F107" s="6">
        <f t="shared" si="15"/>
        <v>4272.6238892375823</v>
      </c>
      <c r="G107" s="6">
        <f t="shared" si="16"/>
        <v>4528.3937838371612</v>
      </c>
      <c r="H107" s="4">
        <f t="shared" si="17"/>
        <v>136450.93886151083</v>
      </c>
    </row>
    <row r="108" spans="1:8" x14ac:dyDescent="0.25">
      <c r="A108" s="2">
        <f t="shared" si="19"/>
        <v>47190</v>
      </c>
      <c r="B108" s="4">
        <f t="shared" si="20"/>
        <v>136450.93886151083</v>
      </c>
      <c r="C108" s="4">
        <f t="shared" si="18"/>
        <v>8.0001372373598123</v>
      </c>
      <c r="D108" s="8">
        <f t="shared" si="21"/>
        <v>28</v>
      </c>
      <c r="E108" s="4">
        <f t="shared" si="22"/>
        <v>224.00384264607476</v>
      </c>
      <c r="F108" s="6">
        <f t="shared" si="15"/>
        <v>4304.3899411910861</v>
      </c>
      <c r="G108" s="6">
        <f t="shared" si="16"/>
        <v>4528.3937838371612</v>
      </c>
      <c r="H108" s="4">
        <f t="shared" si="17"/>
        <v>132146.54892031974</v>
      </c>
    </row>
    <row r="109" spans="1:8" x14ac:dyDescent="0.25">
      <c r="A109" s="2">
        <f t="shared" si="19"/>
        <v>47221</v>
      </c>
      <c r="B109" s="4">
        <f t="shared" si="20"/>
        <v>132146.54892031974</v>
      </c>
      <c r="C109" s="4">
        <f t="shared" si="18"/>
        <v>7.7477702654653218</v>
      </c>
      <c r="D109" s="8">
        <f t="shared" si="21"/>
        <v>31</v>
      </c>
      <c r="E109" s="4">
        <f t="shared" si="22"/>
        <v>240.18087822942496</v>
      </c>
      <c r="F109" s="6">
        <f t="shared" si="15"/>
        <v>4288.2129056077365</v>
      </c>
      <c r="G109" s="6">
        <f t="shared" si="16"/>
        <v>4528.3937838371612</v>
      </c>
      <c r="H109" s="4">
        <f t="shared" si="17"/>
        <v>127858.336014712</v>
      </c>
    </row>
    <row r="110" spans="1:8" x14ac:dyDescent="0.25">
      <c r="A110" s="2">
        <f t="shared" si="19"/>
        <v>47251</v>
      </c>
      <c r="B110" s="4">
        <f t="shared" si="20"/>
        <v>127858.336014712</v>
      </c>
      <c r="C110" s="4">
        <f t="shared" si="18"/>
        <v>7.496351755383114</v>
      </c>
      <c r="D110" s="8">
        <f t="shared" si="21"/>
        <v>30</v>
      </c>
      <c r="E110" s="4">
        <f t="shared" si="22"/>
        <v>224.89055266149342</v>
      </c>
      <c r="F110" s="6">
        <f t="shared" si="15"/>
        <v>4303.5032311756677</v>
      </c>
      <c r="G110" s="6">
        <f t="shared" si="16"/>
        <v>4528.3937838371612</v>
      </c>
      <c r="H110" s="4">
        <f t="shared" si="17"/>
        <v>123554.83278353633</v>
      </c>
    </row>
    <row r="111" spans="1:8" x14ac:dyDescent="0.25">
      <c r="A111" s="2">
        <f t="shared" si="19"/>
        <v>47282</v>
      </c>
      <c r="B111" s="4">
        <f t="shared" si="20"/>
        <v>123554.83278353633</v>
      </c>
      <c r="C111" s="4">
        <f t="shared" si="18"/>
        <v>7.2440367714182949</v>
      </c>
      <c r="D111" s="8">
        <f t="shared" si="21"/>
        <v>31</v>
      </c>
      <c r="E111" s="4">
        <f t="shared" si="22"/>
        <v>224.56513991396713</v>
      </c>
      <c r="F111" s="6">
        <f t="shared" si="15"/>
        <v>4303.8286439231942</v>
      </c>
      <c r="G111" s="6">
        <f t="shared" si="16"/>
        <v>4528.3937838371612</v>
      </c>
      <c r="H111" s="4">
        <f t="shared" si="17"/>
        <v>119251.00413961314</v>
      </c>
    </row>
    <row r="112" spans="1:8" x14ac:dyDescent="0.25">
      <c r="A112" s="2">
        <f t="shared" si="19"/>
        <v>47312</v>
      </c>
      <c r="B112" s="4">
        <f t="shared" si="20"/>
        <v>119251.00413961314</v>
      </c>
      <c r="C112" s="4">
        <f t="shared" si="18"/>
        <v>6.9917027084595098</v>
      </c>
      <c r="D112" s="8">
        <f t="shared" si="21"/>
        <v>30</v>
      </c>
      <c r="E112" s="4">
        <f t="shared" si="22"/>
        <v>209.75108125378529</v>
      </c>
      <c r="F112" s="6">
        <f t="shared" si="15"/>
        <v>4318.6427025833764</v>
      </c>
      <c r="G112" s="6">
        <f t="shared" si="16"/>
        <v>4528.3937838371612</v>
      </c>
      <c r="H112" s="4">
        <f t="shared" si="17"/>
        <v>114932.36143702976</v>
      </c>
    </row>
    <row r="113" spans="1:8" x14ac:dyDescent="0.25">
      <c r="A113" s="2">
        <f t="shared" si="19"/>
        <v>47343</v>
      </c>
      <c r="B113" s="4">
        <f t="shared" si="20"/>
        <v>114932.36143702976</v>
      </c>
      <c r="C113" s="4">
        <f t="shared" si="18"/>
        <v>6.7385000952121556</v>
      </c>
      <c r="D113" s="8">
        <f t="shared" si="21"/>
        <v>31</v>
      </c>
      <c r="E113" s="4">
        <f t="shared" si="22"/>
        <v>208.89350295157683</v>
      </c>
      <c r="F113" s="6">
        <f t="shared" si="15"/>
        <v>4319.5002808855843</v>
      </c>
      <c r="G113" s="6">
        <f t="shared" si="16"/>
        <v>4528.3937838371612</v>
      </c>
      <c r="H113" s="4">
        <f t="shared" si="17"/>
        <v>110612.86115614418</v>
      </c>
    </row>
    <row r="114" spans="1:8" x14ac:dyDescent="0.25">
      <c r="A114" s="2">
        <f t="shared" si="19"/>
        <v>47374</v>
      </c>
      <c r="B114" s="4">
        <f t="shared" si="20"/>
        <v>110612.86115614418</v>
      </c>
      <c r="C114" s="4">
        <f t="shared" si="18"/>
        <v>6.4852472020314664</v>
      </c>
      <c r="D114" s="8">
        <f t="shared" si="21"/>
        <v>31</v>
      </c>
      <c r="E114" s="4">
        <f t="shared" si="22"/>
        <v>201.04266326297545</v>
      </c>
      <c r="F114" s="6">
        <f t="shared" si="15"/>
        <v>4327.3511205741861</v>
      </c>
      <c r="G114" s="6">
        <f t="shared" si="16"/>
        <v>4528.3937838371612</v>
      </c>
      <c r="H114" s="4">
        <f t="shared" si="17"/>
        <v>106285.51003557</v>
      </c>
    </row>
    <row r="115" spans="1:8" x14ac:dyDescent="0.25">
      <c r="A115" s="2">
        <f t="shared" si="19"/>
        <v>47404</v>
      </c>
      <c r="B115" s="4">
        <f t="shared" si="20"/>
        <v>106285.51003557</v>
      </c>
      <c r="C115" s="4">
        <f t="shared" si="18"/>
        <v>6.231534013044377</v>
      </c>
      <c r="D115" s="8">
        <f t="shared" si="21"/>
        <v>30</v>
      </c>
      <c r="E115" s="4">
        <f t="shared" si="22"/>
        <v>186.9460203913313</v>
      </c>
      <c r="F115" s="6">
        <f t="shared" ref="F115:F146" si="23">G115-E115</f>
        <v>4341.4477634458299</v>
      </c>
      <c r="G115" s="6">
        <f t="shared" ref="G115:G138" si="24">$C$13</f>
        <v>4528.3937838371612</v>
      </c>
      <c r="H115" s="4">
        <f t="shared" ref="H115:H138" si="25">B115-F115</f>
        <v>101944.06227212417</v>
      </c>
    </row>
    <row r="116" spans="1:8" x14ac:dyDescent="0.25">
      <c r="A116" s="2">
        <f t="shared" si="19"/>
        <v>47435</v>
      </c>
      <c r="B116" s="4">
        <f t="shared" si="20"/>
        <v>101944.06227212417</v>
      </c>
      <c r="C116" s="4">
        <f t="shared" si="18"/>
        <v>5.9769943359546769</v>
      </c>
      <c r="D116" s="8">
        <f t="shared" si="21"/>
        <v>31</v>
      </c>
      <c r="E116" s="4">
        <f t="shared" si="22"/>
        <v>185.28682441459497</v>
      </c>
      <c r="F116" s="6">
        <f t="shared" si="23"/>
        <v>4343.1069594225664</v>
      </c>
      <c r="G116" s="6">
        <f t="shared" si="24"/>
        <v>4528.3937838371612</v>
      </c>
      <c r="H116" s="4">
        <f t="shared" si="25"/>
        <v>97600.955312701597</v>
      </c>
    </row>
    <row r="117" spans="1:8" x14ac:dyDescent="0.25">
      <c r="A117" s="2">
        <f t="shared" si="19"/>
        <v>47465</v>
      </c>
      <c r="B117" s="4">
        <f t="shared" si="20"/>
        <v>97600.955312701597</v>
      </c>
      <c r="C117" s="4">
        <f t="shared" si="18"/>
        <v>5.7223573799775727</v>
      </c>
      <c r="D117" s="8">
        <f t="shared" si="21"/>
        <v>30</v>
      </c>
      <c r="E117" s="4">
        <f t="shared" si="22"/>
        <v>171.67072139932719</v>
      </c>
      <c r="F117" s="6">
        <f t="shared" si="23"/>
        <v>4356.7230624378344</v>
      </c>
      <c r="G117" s="6">
        <f t="shared" si="24"/>
        <v>4528.3937838371612</v>
      </c>
      <c r="H117" s="4">
        <f t="shared" si="25"/>
        <v>93244.232250263769</v>
      </c>
    </row>
    <row r="118" spans="1:8" x14ac:dyDescent="0.25">
      <c r="A118" s="2">
        <f t="shared" si="19"/>
        <v>47496</v>
      </c>
      <c r="B118" s="4">
        <f t="shared" si="20"/>
        <v>93244.232250263769</v>
      </c>
      <c r="C118" s="4">
        <f t="shared" si="18"/>
        <v>5.4669221100154646</v>
      </c>
      <c r="D118" s="8">
        <f t="shared" si="21"/>
        <v>31</v>
      </c>
      <c r="E118" s="4">
        <f t="shared" si="22"/>
        <v>169.47458541047939</v>
      </c>
      <c r="F118" s="6">
        <f t="shared" si="23"/>
        <v>4358.9191984266818</v>
      </c>
      <c r="G118" s="6">
        <f t="shared" si="24"/>
        <v>4528.3937838371612</v>
      </c>
      <c r="H118" s="4">
        <f t="shared" si="25"/>
        <v>88885.313051837089</v>
      </c>
    </row>
    <row r="119" spans="1:8" x14ac:dyDescent="0.25">
      <c r="A119" s="2">
        <f t="shared" si="19"/>
        <v>47527</v>
      </c>
      <c r="B119" s="4">
        <f t="shared" si="20"/>
        <v>88885.313051837089</v>
      </c>
      <c r="C119" s="4">
        <f t="shared" si="18"/>
        <v>5.2113580802994894</v>
      </c>
      <c r="D119" s="8">
        <f t="shared" si="21"/>
        <v>31</v>
      </c>
      <c r="E119" s="4">
        <f t="shared" si="22"/>
        <v>161.55210048928419</v>
      </c>
      <c r="F119" s="6">
        <f t="shared" si="23"/>
        <v>4366.8416833478768</v>
      </c>
      <c r="G119" s="6">
        <f t="shared" si="24"/>
        <v>4528.3937838371612</v>
      </c>
      <c r="H119" s="4">
        <f t="shared" si="25"/>
        <v>84518.471368489205</v>
      </c>
    </row>
    <row r="120" spans="1:8" x14ac:dyDescent="0.25">
      <c r="A120" s="2">
        <f t="shared" si="19"/>
        <v>47555</v>
      </c>
      <c r="B120" s="4">
        <f t="shared" si="20"/>
        <v>84518.471368489205</v>
      </c>
      <c r="C120" s="4">
        <f t="shared" si="18"/>
        <v>4.9553295542073119</v>
      </c>
      <c r="D120" s="8">
        <f t="shared" si="21"/>
        <v>28</v>
      </c>
      <c r="E120" s="4">
        <f t="shared" si="22"/>
        <v>138.74922751780474</v>
      </c>
      <c r="F120" s="6">
        <f t="shared" si="23"/>
        <v>4389.6445563193565</v>
      </c>
      <c r="G120" s="6">
        <f t="shared" si="24"/>
        <v>4528.3937838371612</v>
      </c>
      <c r="H120" s="4">
        <f t="shared" si="25"/>
        <v>80128.826812169849</v>
      </c>
    </row>
    <row r="121" spans="1:8" x14ac:dyDescent="0.25">
      <c r="A121" s="2">
        <f t="shared" si="19"/>
        <v>47586</v>
      </c>
      <c r="B121" s="4">
        <f t="shared" si="20"/>
        <v>80128.826812169849</v>
      </c>
      <c r="C121" s="4">
        <f t="shared" si="18"/>
        <v>4.6979640925491362</v>
      </c>
      <c r="D121" s="8">
        <f t="shared" si="21"/>
        <v>31</v>
      </c>
      <c r="E121" s="4">
        <f t="shared" si="22"/>
        <v>145.63688686902321</v>
      </c>
      <c r="F121" s="6">
        <f t="shared" si="23"/>
        <v>4382.7568969681379</v>
      </c>
      <c r="G121" s="6">
        <f t="shared" si="24"/>
        <v>4528.3937838371612</v>
      </c>
      <c r="H121" s="4">
        <f t="shared" si="25"/>
        <v>75746.069915201719</v>
      </c>
    </row>
    <row r="122" spans="1:8" x14ac:dyDescent="0.25">
      <c r="A122" s="2">
        <f t="shared" si="19"/>
        <v>47616</v>
      </c>
      <c r="B122" s="4">
        <f t="shared" si="20"/>
        <v>75746.069915201719</v>
      </c>
      <c r="C122" s="4">
        <f t="shared" si="18"/>
        <v>4.4410024553022378</v>
      </c>
      <c r="D122" s="8">
        <f t="shared" si="21"/>
        <v>30</v>
      </c>
      <c r="E122" s="4">
        <f t="shared" si="22"/>
        <v>133.23007365906713</v>
      </c>
      <c r="F122" s="6">
        <f t="shared" si="23"/>
        <v>4395.1637101780943</v>
      </c>
      <c r="G122" s="6">
        <f t="shared" si="24"/>
        <v>4528.3937838371612</v>
      </c>
      <c r="H122" s="4">
        <f t="shared" si="25"/>
        <v>71350.906205023624</v>
      </c>
    </row>
    <row r="123" spans="1:8" x14ac:dyDescent="0.25">
      <c r="A123" s="2">
        <f t="shared" si="19"/>
        <v>47647</v>
      </c>
      <c r="B123" s="4">
        <f t="shared" si="20"/>
        <v>71350.906205023624</v>
      </c>
      <c r="C123" s="4">
        <f t="shared" si="18"/>
        <v>4.1833134048972758</v>
      </c>
      <c r="D123" s="8">
        <f t="shared" si="21"/>
        <v>31</v>
      </c>
      <c r="E123" s="4">
        <f t="shared" si="22"/>
        <v>129.68271555181556</v>
      </c>
      <c r="F123" s="6">
        <f t="shared" si="23"/>
        <v>4398.7110682853454</v>
      </c>
      <c r="G123" s="6">
        <f t="shared" si="24"/>
        <v>4528.3937838371612</v>
      </c>
      <c r="H123" s="4">
        <f t="shared" si="25"/>
        <v>66952.195136738272</v>
      </c>
    </row>
    <row r="124" spans="1:8" x14ac:dyDescent="0.25">
      <c r="A124" s="2">
        <f t="shared" si="19"/>
        <v>47677</v>
      </c>
      <c r="B124" s="4">
        <f t="shared" si="20"/>
        <v>66952.195136738272</v>
      </c>
      <c r="C124" s="4">
        <f t="shared" si="18"/>
        <v>3.9254163724005449</v>
      </c>
      <c r="D124" s="8">
        <f t="shared" si="21"/>
        <v>30</v>
      </c>
      <c r="E124" s="4">
        <f t="shared" si="22"/>
        <v>117.76249117201634</v>
      </c>
      <c r="F124" s="6">
        <f t="shared" si="23"/>
        <v>4410.6312926651444</v>
      </c>
      <c r="G124" s="6">
        <f t="shared" si="24"/>
        <v>4528.3937838371612</v>
      </c>
      <c r="H124" s="4">
        <f t="shared" si="25"/>
        <v>62541.563844073127</v>
      </c>
    </row>
    <row r="125" spans="1:8" x14ac:dyDescent="0.25">
      <c r="A125" s="2">
        <f t="shared" si="19"/>
        <v>47708</v>
      </c>
      <c r="B125" s="4">
        <f t="shared" si="20"/>
        <v>62541.563844073127</v>
      </c>
      <c r="C125" s="4">
        <f t="shared" si="18"/>
        <v>3.6668204555155204</v>
      </c>
      <c r="D125" s="8">
        <f t="shared" si="21"/>
        <v>31</v>
      </c>
      <c r="E125" s="4">
        <f t="shared" si="22"/>
        <v>113.67143412098113</v>
      </c>
      <c r="F125" s="6">
        <f t="shared" si="23"/>
        <v>4414.7223497161804</v>
      </c>
      <c r="G125" s="6">
        <f t="shared" si="24"/>
        <v>4528.3937838371612</v>
      </c>
      <c r="H125" s="4">
        <f t="shared" si="25"/>
        <v>58126.841494356944</v>
      </c>
    </row>
    <row r="126" spans="1:8" x14ac:dyDescent="0.25">
      <c r="A126" s="2">
        <f t="shared" si="19"/>
        <v>47739</v>
      </c>
      <c r="B126" s="4">
        <f t="shared" si="20"/>
        <v>58126.841494356944</v>
      </c>
      <c r="C126" s="4">
        <f t="shared" si="18"/>
        <v>3.4079846793951742</v>
      </c>
      <c r="D126" s="8">
        <f t="shared" si="21"/>
        <v>31</v>
      </c>
      <c r="E126" s="4">
        <f t="shared" si="22"/>
        <v>105.64752506125041</v>
      </c>
      <c r="F126" s="6">
        <f t="shared" si="23"/>
        <v>4422.746258775911</v>
      </c>
      <c r="G126" s="6">
        <f t="shared" si="24"/>
        <v>4528.3937838371612</v>
      </c>
      <c r="H126" s="4">
        <f t="shared" si="25"/>
        <v>53704.09523558103</v>
      </c>
    </row>
    <row r="127" spans="1:8" x14ac:dyDescent="0.25">
      <c r="A127" s="2">
        <f t="shared" si="19"/>
        <v>47769</v>
      </c>
      <c r="B127" s="4">
        <f t="shared" si="20"/>
        <v>53704.09523558103</v>
      </c>
      <c r="C127" s="4">
        <f t="shared" si="18"/>
        <v>3.1486784603874902</v>
      </c>
      <c r="D127" s="8">
        <f t="shared" si="21"/>
        <v>30</v>
      </c>
      <c r="E127" s="4">
        <f t="shared" si="22"/>
        <v>94.460353811624714</v>
      </c>
      <c r="F127" s="6">
        <f t="shared" si="23"/>
        <v>4433.9334300255368</v>
      </c>
      <c r="G127" s="6">
        <f t="shared" si="24"/>
        <v>4528.3937838371612</v>
      </c>
      <c r="H127" s="4">
        <f t="shared" si="25"/>
        <v>49270.161805555494</v>
      </c>
    </row>
    <row r="128" spans="1:8" x14ac:dyDescent="0.25">
      <c r="A128" s="2">
        <f t="shared" si="19"/>
        <v>47800</v>
      </c>
      <c r="B128" s="4">
        <f t="shared" si="20"/>
        <v>49270.161805555494</v>
      </c>
      <c r="C128" s="4">
        <f t="shared" si="18"/>
        <v>2.8887163359969521</v>
      </c>
      <c r="D128" s="8">
        <f t="shared" si="21"/>
        <v>31</v>
      </c>
      <c r="E128" s="4">
        <f t="shared" si="22"/>
        <v>89.550206415905521</v>
      </c>
      <c r="F128" s="6">
        <f t="shared" si="23"/>
        <v>4438.8435774212558</v>
      </c>
      <c r="G128" s="6">
        <f t="shared" si="24"/>
        <v>4528.3937838371612</v>
      </c>
      <c r="H128" s="4">
        <f t="shared" si="25"/>
        <v>44831.318228134238</v>
      </c>
    </row>
    <row r="129" spans="1:8" x14ac:dyDescent="0.25">
      <c r="A129" s="2">
        <f t="shared" si="19"/>
        <v>47830</v>
      </c>
      <c r="B129" s="4">
        <f t="shared" si="20"/>
        <v>44831.318228134238</v>
      </c>
      <c r="C129" s="4">
        <f t="shared" si="18"/>
        <v>2.6284663289919799</v>
      </c>
      <c r="D129" s="8">
        <f t="shared" si="21"/>
        <v>30</v>
      </c>
      <c r="E129" s="4">
        <f t="shared" si="22"/>
        <v>78.853989869759403</v>
      </c>
      <c r="F129" s="6">
        <f t="shared" si="23"/>
        <v>4449.5397939674021</v>
      </c>
      <c r="G129" s="6">
        <f t="shared" si="24"/>
        <v>4528.3937838371612</v>
      </c>
      <c r="H129" s="4">
        <f t="shared" si="25"/>
        <v>40381.778434166838</v>
      </c>
    </row>
    <row r="130" spans="1:8" x14ac:dyDescent="0.25">
      <c r="A130" s="2">
        <f t="shared" si="19"/>
        <v>47861</v>
      </c>
      <c r="B130" s="4">
        <f t="shared" si="20"/>
        <v>40381.778434166838</v>
      </c>
      <c r="C130" s="4">
        <f t="shared" si="18"/>
        <v>2.3675892013456719</v>
      </c>
      <c r="D130" s="8">
        <f t="shared" si="21"/>
        <v>31</v>
      </c>
      <c r="E130" s="4">
        <f t="shared" si="22"/>
        <v>73.395265241715833</v>
      </c>
      <c r="F130" s="6">
        <f t="shared" si="23"/>
        <v>4454.9985185954456</v>
      </c>
      <c r="G130" s="6">
        <f t="shared" si="24"/>
        <v>4528.3937838371612</v>
      </c>
      <c r="H130" s="4">
        <f t="shared" si="25"/>
        <v>35926.779915571395</v>
      </c>
    </row>
    <row r="131" spans="1:8" x14ac:dyDescent="0.25">
      <c r="A131" s="2">
        <f t="shared" si="19"/>
        <v>47892</v>
      </c>
      <c r="B131" s="4">
        <f t="shared" si="20"/>
        <v>35926.779915571395</v>
      </c>
      <c r="C131" s="4">
        <f t="shared" si="18"/>
        <v>2.1063920279266517</v>
      </c>
      <c r="D131" s="8">
        <f t="shared" si="21"/>
        <v>31</v>
      </c>
      <c r="E131" s="4">
        <f t="shared" si="22"/>
        <v>65.298152865726209</v>
      </c>
      <c r="F131" s="6">
        <f t="shared" si="23"/>
        <v>4463.0956309714347</v>
      </c>
      <c r="G131" s="6">
        <f t="shared" si="24"/>
        <v>4528.3937838371612</v>
      </c>
      <c r="H131" s="4">
        <f t="shared" si="25"/>
        <v>31463.68428459996</v>
      </c>
    </row>
    <row r="132" spans="1:8" x14ac:dyDescent="0.25">
      <c r="A132" s="2">
        <f t="shared" si="19"/>
        <v>47920</v>
      </c>
      <c r="B132" s="4">
        <f t="shared" si="20"/>
        <v>31463.68428459996</v>
      </c>
      <c r="C132" s="4">
        <f t="shared" si="18"/>
        <v>1.8447201196998331</v>
      </c>
      <c r="D132" s="8">
        <f t="shared" si="21"/>
        <v>28</v>
      </c>
      <c r="E132" s="4">
        <f t="shared" si="22"/>
        <v>51.652163351595327</v>
      </c>
      <c r="F132" s="6">
        <f t="shared" si="23"/>
        <v>4476.7416204855663</v>
      </c>
      <c r="G132" s="6">
        <f t="shared" si="24"/>
        <v>4528.3937838371612</v>
      </c>
      <c r="H132" s="4">
        <f t="shared" si="25"/>
        <v>26986.942664114395</v>
      </c>
    </row>
    <row r="133" spans="1:8" x14ac:dyDescent="0.25">
      <c r="A133" s="2">
        <f t="shared" si="19"/>
        <v>47951</v>
      </c>
      <c r="B133" s="4">
        <f t="shared" si="20"/>
        <v>26986.942664114395</v>
      </c>
      <c r="C133" s="4">
        <f t="shared" si="18"/>
        <v>1.5822481452384876</v>
      </c>
      <c r="D133" s="8">
        <f t="shared" si="21"/>
        <v>31</v>
      </c>
      <c r="E133" s="4">
        <f t="shared" si="22"/>
        <v>49.049692502393114</v>
      </c>
      <c r="F133" s="6">
        <f t="shared" si="23"/>
        <v>4479.3440913347677</v>
      </c>
      <c r="G133" s="6">
        <f t="shared" si="24"/>
        <v>4528.3937838371612</v>
      </c>
      <c r="H133" s="4">
        <f t="shared" si="25"/>
        <v>22507.598572779629</v>
      </c>
    </row>
    <row r="134" spans="1:8" x14ac:dyDescent="0.25">
      <c r="A134" s="2">
        <f t="shared" si="19"/>
        <v>47981</v>
      </c>
      <c r="B134" s="4">
        <f t="shared" si="20"/>
        <v>22507.598572779629</v>
      </c>
      <c r="C134" s="4">
        <f t="shared" si="18"/>
        <v>1.3196235875547508</v>
      </c>
      <c r="D134" s="8">
        <f t="shared" si="21"/>
        <v>30</v>
      </c>
      <c r="E134" s="4">
        <f t="shared" si="22"/>
        <v>39.588707626642524</v>
      </c>
      <c r="F134" s="6">
        <f t="shared" si="23"/>
        <v>4488.8050762105186</v>
      </c>
      <c r="G134" s="6">
        <f t="shared" si="24"/>
        <v>4528.3937838371612</v>
      </c>
      <c r="H134" s="4">
        <f t="shared" si="25"/>
        <v>18018.793496569109</v>
      </c>
    </row>
    <row r="135" spans="1:8" x14ac:dyDescent="0.25">
      <c r="A135" s="2">
        <f t="shared" si="19"/>
        <v>48012</v>
      </c>
      <c r="B135" s="4">
        <f t="shared" si="20"/>
        <v>18018.793496569109</v>
      </c>
      <c r="C135" s="4">
        <f t="shared" si="18"/>
        <v>1.0564443310317231</v>
      </c>
      <c r="D135" s="8">
        <f t="shared" si="21"/>
        <v>31</v>
      </c>
      <c r="E135" s="4">
        <f t="shared" si="22"/>
        <v>32.749774261983418</v>
      </c>
      <c r="F135" s="6">
        <f t="shared" si="23"/>
        <v>4495.6440095751777</v>
      </c>
      <c r="G135" s="6">
        <f t="shared" si="24"/>
        <v>4528.3937838371612</v>
      </c>
      <c r="H135" s="4">
        <f t="shared" si="25"/>
        <v>13523.149486993931</v>
      </c>
    </row>
    <row r="136" spans="1:8" x14ac:dyDescent="0.25">
      <c r="A136" s="2">
        <f t="shared" si="19"/>
        <v>48042</v>
      </c>
      <c r="B136" s="4">
        <f t="shared" si="20"/>
        <v>13523.149486993931</v>
      </c>
      <c r="C136" s="4">
        <f t="shared" si="18"/>
        <v>0.79286410690868514</v>
      </c>
      <c r="D136" s="8">
        <f t="shared" si="21"/>
        <v>30</v>
      </c>
      <c r="E136" s="4">
        <f t="shared" si="22"/>
        <v>23.785923207260556</v>
      </c>
      <c r="F136" s="6">
        <f t="shared" si="23"/>
        <v>4504.6078606299006</v>
      </c>
      <c r="G136" s="6">
        <f t="shared" si="24"/>
        <v>4528.3937838371612</v>
      </c>
      <c r="H136" s="4">
        <f t="shared" si="25"/>
        <v>9018.5416263640291</v>
      </c>
    </row>
    <row r="137" spans="1:8" x14ac:dyDescent="0.25">
      <c r="A137" s="2">
        <f t="shared" si="19"/>
        <v>48073</v>
      </c>
      <c r="B137" s="4">
        <f t="shared" si="20"/>
        <v>9018.5416263640291</v>
      </c>
      <c r="C137" s="4">
        <f t="shared" si="18"/>
        <v>0.52875833097038416</v>
      </c>
      <c r="D137" s="8">
        <f t="shared" si="21"/>
        <v>31</v>
      </c>
      <c r="E137" s="4">
        <f t="shared" si="22"/>
        <v>16.39150826008191</v>
      </c>
      <c r="F137" s="6">
        <f t="shared" si="23"/>
        <v>4512.0022755770797</v>
      </c>
      <c r="G137" s="6">
        <f t="shared" si="24"/>
        <v>4528.3937838371612</v>
      </c>
      <c r="H137" s="4">
        <f t="shared" si="25"/>
        <v>4506.5393507869494</v>
      </c>
    </row>
    <row r="138" spans="1:8" x14ac:dyDescent="0.25">
      <c r="A138" s="2">
        <f t="shared" si="19"/>
        <v>48104</v>
      </c>
      <c r="B138" s="4">
        <f t="shared" si="20"/>
        <v>4506.5393507869494</v>
      </c>
      <c r="C138" s="4">
        <f t="shared" si="18"/>
        <v>0.26421901947079651</v>
      </c>
      <c r="D138" s="8">
        <f t="shared" si="21"/>
        <v>31</v>
      </c>
      <c r="E138" s="7">
        <f t="shared" si="22"/>
        <v>8.1907896035946912</v>
      </c>
      <c r="F138" s="6">
        <f t="shared" si="23"/>
        <v>4520.2029942335666</v>
      </c>
      <c r="G138" s="6">
        <f t="shared" si="24"/>
        <v>4528.3937838371612</v>
      </c>
      <c r="H138" s="4">
        <f t="shared" si="25"/>
        <v>-13.663643446617243</v>
      </c>
    </row>
    <row r="139" spans="1:8" x14ac:dyDescent="0.25">
      <c r="A139" s="2"/>
      <c r="B139" s="4"/>
      <c r="C139" s="4"/>
      <c r="D139" s="8"/>
      <c r="E139" s="4"/>
      <c r="F139" s="4"/>
      <c r="G139" s="6"/>
      <c r="H139" s="4"/>
    </row>
    <row r="140" spans="1:8" x14ac:dyDescent="0.25">
      <c r="A140" s="2"/>
      <c r="B140" s="4"/>
      <c r="C140" s="4"/>
      <c r="D140" s="8"/>
      <c r="E140" s="4">
        <f>SUM(E19:E139)</f>
        <v>54586.760417012709</v>
      </c>
      <c r="F140" s="4"/>
      <c r="G140" s="6" t="s">
        <v>18</v>
      </c>
      <c r="H140" s="4"/>
    </row>
    <row r="141" spans="1:8" x14ac:dyDescent="0.25">
      <c r="A141" s="2"/>
      <c r="B141" s="4"/>
      <c r="C141" s="4"/>
      <c r="D141" s="4"/>
      <c r="E141" s="7">
        <v>54586.82</v>
      </c>
      <c r="F141" s="15"/>
      <c r="G141" s="6" t="s">
        <v>39</v>
      </c>
      <c r="H141" s="4"/>
    </row>
    <row r="142" spans="1:8" x14ac:dyDescent="0.25">
      <c r="A142" s="2"/>
      <c r="B142" s="4"/>
      <c r="C142" s="4"/>
      <c r="D142" s="4"/>
      <c r="E142" s="4"/>
      <c r="F142" s="4"/>
      <c r="G142" s="6"/>
      <c r="H142" s="4"/>
    </row>
    <row r="143" spans="1:8" ht="15.75" thickBot="1" x14ac:dyDescent="0.3">
      <c r="E143" s="9">
        <f>E140-E141</f>
        <v>-5.9582987290923484E-2</v>
      </c>
      <c r="F143" s="15"/>
      <c r="G143" t="s">
        <v>19</v>
      </c>
    </row>
    <row r="144" spans="1:8" ht="15.75" thickTop="1" x14ac:dyDescent="0.25"/>
  </sheetData>
  <mergeCells count="5">
    <mergeCell ref="A15:A16"/>
    <mergeCell ref="H7:H8"/>
    <mergeCell ref="E7:G8"/>
    <mergeCell ref="E10:G11"/>
    <mergeCell ref="H10:H11"/>
  </mergeCells>
  <dataValidations count="1">
    <dataValidation allowBlank="1" showInputMessage="1" showErrorMessage="1" prompt="Monthly payment is automatically calculated in this cell" sqref="C13"/>
  </dataValidations>
  <pageMargins left="0.45" right="0.45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workbookViewId="0">
      <pane ySplit="19" topLeftCell="A20" activePane="bottomLeft" state="frozen"/>
      <selection pane="bottomLeft" activeCell="H14" sqref="H14"/>
    </sheetView>
  </sheetViews>
  <sheetFormatPr defaultRowHeight="15" x14ac:dyDescent="0.25"/>
  <cols>
    <col min="1" max="1" width="11" customWidth="1"/>
    <col min="2" max="2" width="12.5703125" bestFit="1" customWidth="1"/>
    <col min="3" max="3" width="11.5703125" bestFit="1" customWidth="1"/>
    <col min="4" max="4" width="11.85546875" bestFit="1" customWidth="1"/>
    <col min="5" max="5" width="13.42578125" customWidth="1"/>
    <col min="6" max="6" width="9.85546875" bestFit="1" customWidth="1"/>
    <col min="7" max="7" width="11" customWidth="1"/>
    <col min="8" max="8" width="12.42578125" customWidth="1"/>
    <col min="9" max="9" width="11.5703125" bestFit="1" customWidth="1"/>
    <col min="10" max="10" width="11.5703125" style="3" bestFit="1" customWidth="1"/>
    <col min="11" max="11" width="10.5703125" bestFit="1" customWidth="1"/>
    <col min="14" max="14" width="10.5703125" style="3" bestFit="1" customWidth="1"/>
    <col min="15" max="15" width="9.140625" style="13"/>
    <col min="16" max="16" width="9.140625" style="3"/>
  </cols>
  <sheetData>
    <row r="1" spans="1:16" ht="26.25" x14ac:dyDescent="0.4">
      <c r="A1" s="22" t="s">
        <v>23</v>
      </c>
    </row>
    <row r="2" spans="1:16" x14ac:dyDescent="0.25">
      <c r="A2" s="21" t="s">
        <v>24</v>
      </c>
    </row>
    <row r="3" spans="1:16" x14ac:dyDescent="0.25">
      <c r="A3" s="21" t="s">
        <v>22</v>
      </c>
    </row>
    <row r="4" spans="1:16" x14ac:dyDescent="0.25">
      <c r="A4" t="s">
        <v>26</v>
      </c>
    </row>
    <row r="5" spans="1:16" x14ac:dyDescent="0.25">
      <c r="A5" t="s">
        <v>27</v>
      </c>
    </row>
    <row r="7" spans="1:16" x14ac:dyDescent="0.25">
      <c r="D7" s="10" t="s">
        <v>0</v>
      </c>
    </row>
    <row r="9" spans="1:16" ht="15" customHeight="1" x14ac:dyDescent="0.25">
      <c r="C9" s="1" t="s">
        <v>1</v>
      </c>
      <c r="D9" s="37">
        <v>726050.64</v>
      </c>
      <c r="E9" s="42" t="s">
        <v>29</v>
      </c>
      <c r="F9" s="42"/>
      <c r="G9" s="42"/>
      <c r="H9" s="53">
        <f>NPV(D10,G90:G199)</f>
        <v>146008.06058576223</v>
      </c>
      <c r="I9" s="27"/>
    </row>
    <row r="10" spans="1:16" ht="15" customHeight="1" x14ac:dyDescent="0.25">
      <c r="C10" s="1" t="s">
        <v>2</v>
      </c>
      <c r="D10" s="38">
        <v>3.5000000000000003E-2</v>
      </c>
      <c r="E10" s="42"/>
      <c r="F10" s="42"/>
      <c r="G10" s="42"/>
      <c r="H10" s="53"/>
      <c r="I10" s="27"/>
      <c r="J10" s="29"/>
    </row>
    <row r="11" spans="1:16" x14ac:dyDescent="0.25">
      <c r="C11" s="1" t="s">
        <v>5</v>
      </c>
      <c r="D11" s="39">
        <v>178</v>
      </c>
    </row>
    <row r="12" spans="1:16" x14ac:dyDescent="0.25">
      <c r="C12" s="1" t="s">
        <v>3</v>
      </c>
      <c r="D12" s="40">
        <v>42349</v>
      </c>
      <c r="E12" s="42" t="s">
        <v>31</v>
      </c>
      <c r="F12" s="42"/>
      <c r="G12" s="42"/>
      <c r="H12" s="6">
        <f>PV(D10,G16,-D14,D16,0)</f>
        <v>134350.60451710358</v>
      </c>
    </row>
    <row r="13" spans="1:16" x14ac:dyDescent="0.25">
      <c r="C13" s="1"/>
      <c r="D13" s="41"/>
      <c r="E13" s="42"/>
      <c r="F13" s="42"/>
      <c r="G13" s="42"/>
    </row>
    <row r="14" spans="1:16" x14ac:dyDescent="0.25">
      <c r="C14" s="1" t="s">
        <v>4</v>
      </c>
      <c r="D14" s="37">
        <v>5227.6899999999996</v>
      </c>
    </row>
    <row r="15" spans="1:16" x14ac:dyDescent="0.25">
      <c r="A15" s="54" t="s">
        <v>36</v>
      </c>
      <c r="B15" s="54"/>
      <c r="C15" s="54"/>
      <c r="E15" s="42" t="s">
        <v>37</v>
      </c>
      <c r="F15" s="42"/>
    </row>
    <row r="16" spans="1:16" s="28" customFormat="1" x14ac:dyDescent="0.25">
      <c r="A16" s="54"/>
      <c r="B16" s="54"/>
      <c r="C16" s="54"/>
      <c r="D16" s="36">
        <f>SUM(F91:F199)</f>
        <v>488806.46097193827</v>
      </c>
      <c r="E16" s="42"/>
      <c r="F16" s="42"/>
      <c r="G16" s="28">
        <f>COUNT(F91:F199)</f>
        <v>109</v>
      </c>
      <c r="J16" s="16"/>
      <c r="N16" s="16"/>
      <c r="O16" s="34"/>
      <c r="P16" s="16"/>
    </row>
    <row r="17" spans="1:15" ht="15.75" thickBot="1" x14ac:dyDescent="0.3">
      <c r="A17" s="35"/>
      <c r="B17" s="35"/>
      <c r="C17" s="35"/>
      <c r="D17" s="6"/>
      <c r="E17" s="27"/>
      <c r="F17" s="27"/>
    </row>
    <row r="18" spans="1:15" x14ac:dyDescent="0.25">
      <c r="A18" s="50" t="s">
        <v>7</v>
      </c>
      <c r="B18" s="17" t="s">
        <v>11</v>
      </c>
      <c r="C18" s="18" t="s">
        <v>12</v>
      </c>
      <c r="D18" s="17" t="s">
        <v>14</v>
      </c>
      <c r="E18" s="18" t="s">
        <v>15</v>
      </c>
      <c r="F18" s="17" t="s">
        <v>15</v>
      </c>
      <c r="G18" s="17" t="s">
        <v>16</v>
      </c>
      <c r="H18" s="17" t="s">
        <v>17</v>
      </c>
    </row>
    <row r="19" spans="1:15" ht="15.75" thickBot="1" x14ac:dyDescent="0.3">
      <c r="A19" s="51"/>
      <c r="B19" s="19" t="s">
        <v>9</v>
      </c>
      <c r="C19" s="20" t="s">
        <v>13</v>
      </c>
      <c r="D19" s="19" t="s">
        <v>11</v>
      </c>
      <c r="E19" s="20" t="s">
        <v>13</v>
      </c>
      <c r="F19" s="19" t="s">
        <v>9</v>
      </c>
      <c r="G19" s="19" t="s">
        <v>10</v>
      </c>
      <c r="H19" s="19" t="s">
        <v>8</v>
      </c>
    </row>
    <row r="21" spans="1:15" x14ac:dyDescent="0.25">
      <c r="A21" s="2">
        <v>42349</v>
      </c>
      <c r="B21" s="11">
        <f>D9</f>
        <v>726050.64</v>
      </c>
      <c r="C21" t="s">
        <v>28</v>
      </c>
    </row>
    <row r="22" spans="1:15" x14ac:dyDescent="0.25">
      <c r="A22" s="2">
        <v>42381</v>
      </c>
      <c r="B22" s="11">
        <f>B21</f>
        <v>726050.64</v>
      </c>
      <c r="C22" s="4">
        <f>(B22*$D$10)/360</f>
        <v>70.588256666666666</v>
      </c>
      <c r="D22" s="8">
        <v>31</v>
      </c>
      <c r="E22" s="4">
        <f>C22*D22</f>
        <v>2188.2359566666664</v>
      </c>
      <c r="F22" s="6">
        <f t="shared" ref="F22:F53" si="0">G22-E22</f>
        <v>3039.4540433333332</v>
      </c>
      <c r="G22" s="6">
        <f t="shared" ref="G22:G53" si="1">$D$14</f>
        <v>5227.6899999999996</v>
      </c>
      <c r="H22" s="4">
        <f t="shared" ref="H22:H53" si="2">B22-F22</f>
        <v>723011.18595666671</v>
      </c>
      <c r="N22" s="16"/>
    </row>
    <row r="23" spans="1:15" x14ac:dyDescent="0.25">
      <c r="A23" s="2">
        <f>EDATE(A22,1)</f>
        <v>42412</v>
      </c>
      <c r="B23" s="4">
        <f>H22</f>
        <v>723011.18595666671</v>
      </c>
      <c r="C23" s="4">
        <f>(B23*$D$10)/360</f>
        <v>70.292754190231491</v>
      </c>
      <c r="D23" s="8">
        <v>30</v>
      </c>
      <c r="E23" s="4">
        <f>C23*D23</f>
        <v>2108.7826257069446</v>
      </c>
      <c r="F23" s="6">
        <f t="shared" si="0"/>
        <v>3118.907374293055</v>
      </c>
      <c r="G23" s="6">
        <f t="shared" si="1"/>
        <v>5227.6899999999996</v>
      </c>
      <c r="H23" s="4">
        <f t="shared" si="2"/>
        <v>719892.27858237363</v>
      </c>
      <c r="K23" s="4"/>
      <c r="M23" s="4"/>
    </row>
    <row r="24" spans="1:15" x14ac:dyDescent="0.25">
      <c r="A24" s="2">
        <f t="shared" ref="A24:A87" si="3">EDATE(A23,1)</f>
        <v>42441</v>
      </c>
      <c r="B24" s="4">
        <f t="shared" ref="B24:B87" si="4">H23</f>
        <v>719892.27858237363</v>
      </c>
      <c r="C24" s="4">
        <f t="shared" ref="C24:C86" si="5">(B24*$D$10)/360</f>
        <v>69.989527084397437</v>
      </c>
      <c r="D24" s="8">
        <v>30</v>
      </c>
      <c r="E24" s="4">
        <f t="shared" ref="E24:E87" si="6">C24*D24</f>
        <v>2099.6858125319231</v>
      </c>
      <c r="F24" s="6">
        <f t="shared" si="0"/>
        <v>3128.0041874680765</v>
      </c>
      <c r="G24" s="6">
        <f t="shared" si="1"/>
        <v>5227.6899999999996</v>
      </c>
      <c r="H24" s="4">
        <f t="shared" si="2"/>
        <v>716764.27439490554</v>
      </c>
      <c r="O24" s="14"/>
    </row>
    <row r="25" spans="1:15" x14ac:dyDescent="0.25">
      <c r="A25" s="2">
        <f t="shared" si="3"/>
        <v>42472</v>
      </c>
      <c r="B25" s="4">
        <f t="shared" si="4"/>
        <v>716764.27439490554</v>
      </c>
      <c r="C25" s="4">
        <f t="shared" si="5"/>
        <v>69.685415566171372</v>
      </c>
      <c r="D25" s="8">
        <v>30</v>
      </c>
      <c r="E25" s="4">
        <f t="shared" si="6"/>
        <v>2090.5624669851413</v>
      </c>
      <c r="F25" s="6">
        <f t="shared" si="0"/>
        <v>3137.1275330148583</v>
      </c>
      <c r="G25" s="6">
        <f t="shared" si="1"/>
        <v>5227.6899999999996</v>
      </c>
      <c r="H25" s="4">
        <f t="shared" si="2"/>
        <v>713627.14686189068</v>
      </c>
    </row>
    <row r="26" spans="1:15" x14ac:dyDescent="0.25">
      <c r="A26" s="2">
        <f t="shared" si="3"/>
        <v>42502</v>
      </c>
      <c r="B26" s="4">
        <f t="shared" si="4"/>
        <v>713627.14686189068</v>
      </c>
      <c r="C26" s="4">
        <f t="shared" si="5"/>
        <v>69.380417056017151</v>
      </c>
      <c r="D26" s="8">
        <v>30</v>
      </c>
      <c r="E26" s="4">
        <f t="shared" si="6"/>
        <v>2081.4125116805144</v>
      </c>
      <c r="F26" s="6">
        <f t="shared" si="0"/>
        <v>3146.2774883194852</v>
      </c>
      <c r="G26" s="6">
        <f t="shared" si="1"/>
        <v>5227.6899999999996</v>
      </c>
      <c r="H26" s="4">
        <f t="shared" si="2"/>
        <v>710480.86937357124</v>
      </c>
    </row>
    <row r="27" spans="1:15" x14ac:dyDescent="0.25">
      <c r="A27" s="2">
        <f t="shared" si="3"/>
        <v>42533</v>
      </c>
      <c r="B27" s="4">
        <f t="shared" si="4"/>
        <v>710480.86937357124</v>
      </c>
      <c r="C27" s="4">
        <f t="shared" si="5"/>
        <v>69.074528966874979</v>
      </c>
      <c r="D27" s="8">
        <v>30</v>
      </c>
      <c r="E27" s="4">
        <f t="shared" si="6"/>
        <v>2072.2358690062492</v>
      </c>
      <c r="F27" s="6">
        <f t="shared" si="0"/>
        <v>3155.4541309937504</v>
      </c>
      <c r="G27" s="6">
        <f t="shared" si="1"/>
        <v>5227.6899999999996</v>
      </c>
      <c r="H27" s="4">
        <f t="shared" si="2"/>
        <v>707325.41524257744</v>
      </c>
    </row>
    <row r="28" spans="1:15" x14ac:dyDescent="0.25">
      <c r="A28" s="2">
        <f t="shared" si="3"/>
        <v>42563</v>
      </c>
      <c r="B28" s="4">
        <f t="shared" si="4"/>
        <v>707325.41524257744</v>
      </c>
      <c r="C28" s="4">
        <f t="shared" si="5"/>
        <v>68.767748704139478</v>
      </c>
      <c r="D28" s="8">
        <v>30</v>
      </c>
      <c r="E28" s="4">
        <f t="shared" si="6"/>
        <v>2063.0324611241845</v>
      </c>
      <c r="F28" s="6">
        <f t="shared" si="0"/>
        <v>3164.6575388758151</v>
      </c>
      <c r="G28" s="6">
        <f t="shared" si="1"/>
        <v>5227.6899999999996</v>
      </c>
      <c r="H28" s="4">
        <f t="shared" si="2"/>
        <v>704160.75770370162</v>
      </c>
    </row>
    <row r="29" spans="1:15" x14ac:dyDescent="0.25">
      <c r="A29" s="2">
        <f t="shared" si="3"/>
        <v>42594</v>
      </c>
      <c r="B29" s="4">
        <f t="shared" si="4"/>
        <v>704160.75770370162</v>
      </c>
      <c r="C29" s="4">
        <f t="shared" si="5"/>
        <v>68.460073665637665</v>
      </c>
      <c r="D29" s="8">
        <v>30</v>
      </c>
      <c r="E29" s="4">
        <f t="shared" si="6"/>
        <v>2053.8022099691298</v>
      </c>
      <c r="F29" s="6">
        <f t="shared" si="0"/>
        <v>3173.8877900308698</v>
      </c>
      <c r="G29" s="6">
        <f t="shared" si="1"/>
        <v>5227.6899999999996</v>
      </c>
      <c r="H29" s="4">
        <f t="shared" si="2"/>
        <v>700986.8699136707</v>
      </c>
    </row>
    <row r="30" spans="1:15" x14ac:dyDescent="0.25">
      <c r="A30" s="2">
        <f t="shared" si="3"/>
        <v>42625</v>
      </c>
      <c r="B30" s="4">
        <f t="shared" si="4"/>
        <v>700986.8699136707</v>
      </c>
      <c r="C30" s="4">
        <f t="shared" si="5"/>
        <v>68.15150124160688</v>
      </c>
      <c r="D30" s="8">
        <v>30</v>
      </c>
      <c r="E30" s="4">
        <f t="shared" si="6"/>
        <v>2044.5450372482064</v>
      </c>
      <c r="F30" s="6">
        <f t="shared" si="0"/>
        <v>3183.1449627517932</v>
      </c>
      <c r="G30" s="6">
        <f t="shared" si="1"/>
        <v>5227.6899999999996</v>
      </c>
      <c r="H30" s="4">
        <f t="shared" si="2"/>
        <v>697803.72495091893</v>
      </c>
    </row>
    <row r="31" spans="1:15" x14ac:dyDescent="0.25">
      <c r="A31" s="2">
        <f t="shared" si="3"/>
        <v>42655</v>
      </c>
      <c r="B31" s="4">
        <f t="shared" si="4"/>
        <v>697803.72495091893</v>
      </c>
      <c r="C31" s="4">
        <f t="shared" si="5"/>
        <v>67.842028814672688</v>
      </c>
      <c r="D31" s="8">
        <v>30</v>
      </c>
      <c r="E31" s="4">
        <f t="shared" si="6"/>
        <v>2035.2608644401807</v>
      </c>
      <c r="F31" s="6">
        <f t="shared" si="0"/>
        <v>3192.4291355598189</v>
      </c>
      <c r="G31" s="6">
        <f t="shared" si="1"/>
        <v>5227.6899999999996</v>
      </c>
      <c r="H31" s="4">
        <f t="shared" si="2"/>
        <v>694611.2958153591</v>
      </c>
    </row>
    <row r="32" spans="1:15" x14ac:dyDescent="0.25">
      <c r="A32" s="2">
        <f t="shared" si="3"/>
        <v>42686</v>
      </c>
      <c r="B32" s="4">
        <f t="shared" si="4"/>
        <v>694611.2958153591</v>
      </c>
      <c r="C32" s="4">
        <f t="shared" si="5"/>
        <v>67.531653759826582</v>
      </c>
      <c r="D32" s="8">
        <v>30</v>
      </c>
      <c r="E32" s="4">
        <f t="shared" si="6"/>
        <v>2025.9496127947975</v>
      </c>
      <c r="F32" s="6">
        <f t="shared" si="0"/>
        <v>3201.7403872052018</v>
      </c>
      <c r="G32" s="6">
        <f t="shared" si="1"/>
        <v>5227.6899999999996</v>
      </c>
      <c r="H32" s="4">
        <f t="shared" si="2"/>
        <v>691409.55542815395</v>
      </c>
    </row>
    <row r="33" spans="1:11" x14ac:dyDescent="0.25">
      <c r="A33" s="2">
        <f t="shared" si="3"/>
        <v>42716</v>
      </c>
      <c r="B33" s="4">
        <f t="shared" si="4"/>
        <v>691409.55542815395</v>
      </c>
      <c r="C33" s="4">
        <f t="shared" si="5"/>
        <v>67.220373444403862</v>
      </c>
      <c r="D33" s="8">
        <v>30</v>
      </c>
      <c r="E33" s="4">
        <f t="shared" si="6"/>
        <v>2016.6112033321158</v>
      </c>
      <c r="F33" s="6">
        <f t="shared" si="0"/>
        <v>3211.0787966678836</v>
      </c>
      <c r="G33" s="6">
        <f t="shared" si="1"/>
        <v>5227.6899999999996</v>
      </c>
      <c r="H33" s="4">
        <f t="shared" si="2"/>
        <v>688198.47663148609</v>
      </c>
      <c r="I33" s="4"/>
      <c r="K33" s="4"/>
    </row>
    <row r="34" spans="1:11" x14ac:dyDescent="0.25">
      <c r="A34" s="2">
        <f t="shared" si="3"/>
        <v>42747</v>
      </c>
      <c r="B34" s="4">
        <f t="shared" si="4"/>
        <v>688198.47663148609</v>
      </c>
      <c r="C34" s="4">
        <f t="shared" si="5"/>
        <v>66.908185228061157</v>
      </c>
      <c r="D34" s="8">
        <v>30</v>
      </c>
      <c r="E34" s="4">
        <f t="shared" si="6"/>
        <v>2007.2455568418347</v>
      </c>
      <c r="F34" s="6">
        <f t="shared" si="0"/>
        <v>3220.4444431581651</v>
      </c>
      <c r="G34" s="6">
        <f t="shared" si="1"/>
        <v>5227.6899999999996</v>
      </c>
      <c r="H34" s="4">
        <f t="shared" si="2"/>
        <v>684978.03218832798</v>
      </c>
    </row>
    <row r="35" spans="1:11" x14ac:dyDescent="0.25">
      <c r="A35" s="2">
        <f t="shared" si="3"/>
        <v>42778</v>
      </c>
      <c r="B35" s="4">
        <f t="shared" si="4"/>
        <v>684978.03218832798</v>
      </c>
      <c r="C35" s="4">
        <f t="shared" si="5"/>
        <v>66.595086462754125</v>
      </c>
      <c r="D35" s="8">
        <v>30</v>
      </c>
      <c r="E35" s="4">
        <f t="shared" si="6"/>
        <v>1997.8525938826238</v>
      </c>
      <c r="F35" s="6">
        <f t="shared" si="0"/>
        <v>3229.8374061173758</v>
      </c>
      <c r="G35" s="6">
        <f t="shared" si="1"/>
        <v>5227.6899999999996</v>
      </c>
      <c r="H35" s="4">
        <f t="shared" si="2"/>
        <v>681748.19478221063</v>
      </c>
    </row>
    <row r="36" spans="1:11" x14ac:dyDescent="0.25">
      <c r="A36" s="2">
        <f t="shared" si="3"/>
        <v>42806</v>
      </c>
      <c r="B36" s="4">
        <f t="shared" si="4"/>
        <v>681748.19478221063</v>
      </c>
      <c r="C36" s="4">
        <f t="shared" si="5"/>
        <v>66.281074492714922</v>
      </c>
      <c r="D36" s="8">
        <v>30</v>
      </c>
      <c r="E36" s="4">
        <f t="shared" si="6"/>
        <v>1988.4322347814477</v>
      </c>
      <c r="F36" s="6">
        <f t="shared" si="0"/>
        <v>3239.2577652185519</v>
      </c>
      <c r="G36" s="6">
        <f t="shared" si="1"/>
        <v>5227.6899999999996</v>
      </c>
      <c r="H36" s="4">
        <f t="shared" si="2"/>
        <v>678508.93701699213</v>
      </c>
    </row>
    <row r="37" spans="1:11" x14ac:dyDescent="0.25">
      <c r="A37" s="2">
        <f t="shared" si="3"/>
        <v>42837</v>
      </c>
      <c r="B37" s="4">
        <f t="shared" si="4"/>
        <v>678508.93701699213</v>
      </c>
      <c r="C37" s="4">
        <f t="shared" si="5"/>
        <v>65.966146654429792</v>
      </c>
      <c r="D37" s="8">
        <v>30</v>
      </c>
      <c r="E37" s="4">
        <f t="shared" si="6"/>
        <v>1978.9843996328937</v>
      </c>
      <c r="F37" s="6">
        <f t="shared" si="0"/>
        <v>3248.7056003671059</v>
      </c>
      <c r="G37" s="6">
        <f t="shared" si="1"/>
        <v>5227.6899999999996</v>
      </c>
      <c r="H37" s="4">
        <f t="shared" si="2"/>
        <v>675260.23141662497</v>
      </c>
    </row>
    <row r="38" spans="1:11" x14ac:dyDescent="0.25">
      <c r="A38" s="2">
        <f t="shared" si="3"/>
        <v>42867</v>
      </c>
      <c r="B38" s="4">
        <f t="shared" si="4"/>
        <v>675260.23141662497</v>
      </c>
      <c r="C38" s="4">
        <f t="shared" si="5"/>
        <v>65.650300276616321</v>
      </c>
      <c r="D38" s="8">
        <v>30</v>
      </c>
      <c r="E38" s="4">
        <f t="shared" si="6"/>
        <v>1969.5090082984896</v>
      </c>
      <c r="F38" s="6">
        <f t="shared" si="0"/>
        <v>3258.1809917015098</v>
      </c>
      <c r="G38" s="6">
        <f t="shared" si="1"/>
        <v>5227.6899999999996</v>
      </c>
      <c r="H38" s="4">
        <f t="shared" si="2"/>
        <v>672002.05042492342</v>
      </c>
    </row>
    <row r="39" spans="1:11" x14ac:dyDescent="0.25">
      <c r="A39" s="2">
        <f t="shared" si="3"/>
        <v>42898</v>
      </c>
      <c r="B39" s="4">
        <f t="shared" si="4"/>
        <v>672002.05042492342</v>
      </c>
      <c r="C39" s="4">
        <f t="shared" si="5"/>
        <v>65.333532680200889</v>
      </c>
      <c r="D39" s="8">
        <v>30</v>
      </c>
      <c r="E39" s="4">
        <f t="shared" si="6"/>
        <v>1960.0059804060268</v>
      </c>
      <c r="F39" s="6">
        <f t="shared" si="0"/>
        <v>3267.6840195939731</v>
      </c>
      <c r="G39" s="6">
        <f t="shared" si="1"/>
        <v>5227.6899999999996</v>
      </c>
      <c r="H39" s="4">
        <f t="shared" si="2"/>
        <v>668734.36640532943</v>
      </c>
    </row>
    <row r="40" spans="1:11" x14ac:dyDescent="0.25">
      <c r="A40" s="2">
        <f t="shared" si="3"/>
        <v>42928</v>
      </c>
      <c r="B40" s="4">
        <f t="shared" si="4"/>
        <v>668734.36640532943</v>
      </c>
      <c r="C40" s="4">
        <f t="shared" si="5"/>
        <v>65.015841178295929</v>
      </c>
      <c r="D40" s="8">
        <v>30</v>
      </c>
      <c r="E40" s="4">
        <f t="shared" si="6"/>
        <v>1950.475235348878</v>
      </c>
      <c r="F40" s="6">
        <f t="shared" si="0"/>
        <v>3277.2147646511216</v>
      </c>
      <c r="G40" s="6">
        <f t="shared" si="1"/>
        <v>5227.6899999999996</v>
      </c>
      <c r="H40" s="4">
        <f t="shared" si="2"/>
        <v>665457.15164067829</v>
      </c>
    </row>
    <row r="41" spans="1:11" x14ac:dyDescent="0.25">
      <c r="A41" s="2">
        <f t="shared" si="3"/>
        <v>42959</v>
      </c>
      <c r="B41" s="4">
        <f t="shared" si="4"/>
        <v>665457.15164067829</v>
      </c>
      <c r="C41" s="4">
        <f t="shared" si="5"/>
        <v>64.697223076177067</v>
      </c>
      <c r="D41" s="8">
        <v>30</v>
      </c>
      <c r="E41" s="4">
        <f t="shared" si="6"/>
        <v>1940.9166922853119</v>
      </c>
      <c r="F41" s="6">
        <f t="shared" si="0"/>
        <v>3286.7733077146877</v>
      </c>
      <c r="G41" s="6">
        <f t="shared" si="1"/>
        <v>5227.6899999999996</v>
      </c>
      <c r="H41" s="4">
        <f t="shared" si="2"/>
        <v>662170.37833296356</v>
      </c>
    </row>
    <row r="42" spans="1:11" x14ac:dyDescent="0.25">
      <c r="A42" s="2">
        <f t="shared" si="3"/>
        <v>42990</v>
      </c>
      <c r="B42" s="4">
        <f t="shared" si="4"/>
        <v>662170.37833296356</v>
      </c>
      <c r="C42" s="4">
        <f t="shared" si="5"/>
        <v>64.377675671260349</v>
      </c>
      <c r="D42" s="8">
        <v>30</v>
      </c>
      <c r="E42" s="4">
        <f t="shared" si="6"/>
        <v>1931.3302701378104</v>
      </c>
      <c r="F42" s="6">
        <f t="shared" si="0"/>
        <v>3296.3597298621889</v>
      </c>
      <c r="G42" s="6">
        <f t="shared" si="1"/>
        <v>5227.6899999999996</v>
      </c>
      <c r="H42" s="4">
        <f t="shared" si="2"/>
        <v>658874.01860310137</v>
      </c>
    </row>
    <row r="43" spans="1:11" x14ac:dyDescent="0.25">
      <c r="A43" s="2">
        <f t="shared" si="3"/>
        <v>43020</v>
      </c>
      <c r="B43" s="4">
        <f t="shared" si="4"/>
        <v>658874.01860310137</v>
      </c>
      <c r="C43" s="4">
        <f t="shared" si="5"/>
        <v>64.057196253079297</v>
      </c>
      <c r="D43" s="8">
        <v>30</v>
      </c>
      <c r="E43" s="4">
        <f t="shared" si="6"/>
        <v>1921.715887592379</v>
      </c>
      <c r="F43" s="6">
        <f t="shared" si="0"/>
        <v>3305.9741124076209</v>
      </c>
      <c r="G43" s="6">
        <f t="shared" si="1"/>
        <v>5227.6899999999996</v>
      </c>
      <c r="H43" s="4">
        <f t="shared" si="2"/>
        <v>655568.04449069372</v>
      </c>
    </row>
    <row r="44" spans="1:11" x14ac:dyDescent="0.25">
      <c r="A44" s="2">
        <f t="shared" si="3"/>
        <v>43051</v>
      </c>
      <c r="B44" s="4">
        <f t="shared" si="4"/>
        <v>655568.04449069372</v>
      </c>
      <c r="C44" s="4">
        <f t="shared" si="5"/>
        <v>63.73578210326189</v>
      </c>
      <c r="D44" s="8">
        <v>30</v>
      </c>
      <c r="E44" s="4">
        <f t="shared" si="6"/>
        <v>1912.0734630978568</v>
      </c>
      <c r="F44" s="6">
        <f t="shared" si="0"/>
        <v>3315.6165369021428</v>
      </c>
      <c r="G44" s="6">
        <f t="shared" si="1"/>
        <v>5227.6899999999996</v>
      </c>
      <c r="H44" s="4">
        <f t="shared" si="2"/>
        <v>652252.42795379157</v>
      </c>
    </row>
    <row r="45" spans="1:11" x14ac:dyDescent="0.25">
      <c r="A45" s="2">
        <f t="shared" si="3"/>
        <v>43081</v>
      </c>
      <c r="B45" s="4">
        <f t="shared" si="4"/>
        <v>652252.42795379157</v>
      </c>
      <c r="C45" s="4">
        <f t="shared" si="5"/>
        <v>63.413430495507519</v>
      </c>
      <c r="D45" s="8">
        <v>30</v>
      </c>
      <c r="E45" s="4">
        <f t="shared" si="6"/>
        <v>1902.4029148652255</v>
      </c>
      <c r="F45" s="6">
        <f t="shared" si="0"/>
        <v>3325.2870851347743</v>
      </c>
      <c r="G45" s="6">
        <f t="shared" si="1"/>
        <v>5227.6899999999996</v>
      </c>
      <c r="H45" s="4">
        <f t="shared" si="2"/>
        <v>648927.1408686568</v>
      </c>
    </row>
    <row r="46" spans="1:11" x14ac:dyDescent="0.25">
      <c r="A46" s="2">
        <f t="shared" si="3"/>
        <v>43112</v>
      </c>
      <c r="B46" s="4">
        <f t="shared" si="4"/>
        <v>648927.1408686568</v>
      </c>
      <c r="C46" s="4">
        <f t="shared" si="5"/>
        <v>63.090138695563859</v>
      </c>
      <c r="D46" s="8">
        <v>30</v>
      </c>
      <c r="E46" s="4">
        <f t="shared" si="6"/>
        <v>1892.7041608669158</v>
      </c>
      <c r="F46" s="6">
        <f t="shared" si="0"/>
        <v>3334.9858391330836</v>
      </c>
      <c r="G46" s="6">
        <f t="shared" si="1"/>
        <v>5227.6899999999996</v>
      </c>
      <c r="H46" s="4">
        <f t="shared" si="2"/>
        <v>645592.15502952377</v>
      </c>
    </row>
    <row r="47" spans="1:11" x14ac:dyDescent="0.25">
      <c r="A47" s="2">
        <f t="shared" si="3"/>
        <v>43143</v>
      </c>
      <c r="B47" s="4">
        <f t="shared" si="4"/>
        <v>645592.15502952377</v>
      </c>
      <c r="C47" s="4">
        <f t="shared" si="5"/>
        <v>62.765903961203712</v>
      </c>
      <c r="D47" s="8">
        <v>30</v>
      </c>
      <c r="E47" s="4">
        <f t="shared" si="6"/>
        <v>1882.9771188361115</v>
      </c>
      <c r="F47" s="6">
        <f t="shared" si="0"/>
        <v>3344.7128811638881</v>
      </c>
      <c r="G47" s="6">
        <f t="shared" si="1"/>
        <v>5227.6899999999996</v>
      </c>
      <c r="H47" s="4">
        <f t="shared" si="2"/>
        <v>642247.44214835984</v>
      </c>
    </row>
    <row r="48" spans="1:11" x14ac:dyDescent="0.25">
      <c r="A48" s="2">
        <f t="shared" si="3"/>
        <v>43171</v>
      </c>
      <c r="B48" s="4">
        <f t="shared" si="4"/>
        <v>642247.44214835984</v>
      </c>
      <c r="C48" s="4">
        <f t="shared" si="5"/>
        <v>62.440723542201653</v>
      </c>
      <c r="D48" s="8">
        <v>30</v>
      </c>
      <c r="E48" s="4">
        <f t="shared" si="6"/>
        <v>1873.2217062660495</v>
      </c>
      <c r="F48" s="6">
        <f t="shared" si="0"/>
        <v>3354.4682937339503</v>
      </c>
      <c r="G48" s="6">
        <f t="shared" si="1"/>
        <v>5227.6899999999996</v>
      </c>
      <c r="H48" s="4">
        <f t="shared" si="2"/>
        <v>638892.97385462595</v>
      </c>
    </row>
    <row r="49" spans="1:8" x14ac:dyDescent="0.25">
      <c r="A49" s="2">
        <f t="shared" si="3"/>
        <v>43202</v>
      </c>
      <c r="B49" s="4">
        <f t="shared" si="4"/>
        <v>638892.97385462595</v>
      </c>
      <c r="C49" s="4">
        <f t="shared" si="5"/>
        <v>62.114594680310866</v>
      </c>
      <c r="D49" s="8">
        <v>30</v>
      </c>
      <c r="E49" s="4">
        <f t="shared" si="6"/>
        <v>1863.4378404093259</v>
      </c>
      <c r="F49" s="6">
        <f t="shared" si="0"/>
        <v>3364.2521595906737</v>
      </c>
      <c r="G49" s="6">
        <f t="shared" si="1"/>
        <v>5227.6899999999996</v>
      </c>
      <c r="H49" s="4">
        <f t="shared" si="2"/>
        <v>635528.72169503523</v>
      </c>
    </row>
    <row r="50" spans="1:8" x14ac:dyDescent="0.25">
      <c r="A50" s="2">
        <f t="shared" si="3"/>
        <v>43232</v>
      </c>
      <c r="B50" s="4">
        <f t="shared" si="4"/>
        <v>635528.72169503523</v>
      </c>
      <c r="C50" s="4">
        <f t="shared" si="5"/>
        <v>61.787514609239537</v>
      </c>
      <c r="D50" s="8">
        <v>30</v>
      </c>
      <c r="E50" s="4">
        <f t="shared" si="6"/>
        <v>1853.625438277186</v>
      </c>
      <c r="F50" s="6">
        <f t="shared" si="0"/>
        <v>3374.0645617228138</v>
      </c>
      <c r="G50" s="6">
        <f t="shared" si="1"/>
        <v>5227.6899999999996</v>
      </c>
      <c r="H50" s="4">
        <f t="shared" si="2"/>
        <v>632154.65713331243</v>
      </c>
    </row>
    <row r="51" spans="1:8" x14ac:dyDescent="0.25">
      <c r="A51" s="2">
        <f t="shared" si="3"/>
        <v>43263</v>
      </c>
      <c r="B51" s="4">
        <f t="shared" si="4"/>
        <v>632154.65713331243</v>
      </c>
      <c r="C51" s="4">
        <f t="shared" si="5"/>
        <v>61.459480554627596</v>
      </c>
      <c r="D51" s="8">
        <v>30</v>
      </c>
      <c r="E51" s="4">
        <f t="shared" si="6"/>
        <v>1843.7844166388279</v>
      </c>
      <c r="F51" s="6">
        <f t="shared" si="0"/>
        <v>3383.9055833611719</v>
      </c>
      <c r="G51" s="6">
        <f t="shared" si="1"/>
        <v>5227.6899999999996</v>
      </c>
      <c r="H51" s="4">
        <f t="shared" si="2"/>
        <v>628770.75154995127</v>
      </c>
    </row>
    <row r="52" spans="1:8" x14ac:dyDescent="0.25">
      <c r="A52" s="2">
        <f t="shared" si="3"/>
        <v>43293</v>
      </c>
      <c r="B52" s="4">
        <f t="shared" si="4"/>
        <v>628770.75154995127</v>
      </c>
      <c r="C52" s="4">
        <f t="shared" si="5"/>
        <v>61.130489734023044</v>
      </c>
      <c r="D52" s="8">
        <v>30</v>
      </c>
      <c r="E52" s="4">
        <f t="shared" si="6"/>
        <v>1833.9146920206913</v>
      </c>
      <c r="F52" s="6">
        <f t="shared" si="0"/>
        <v>3393.7753079793083</v>
      </c>
      <c r="G52" s="6">
        <f t="shared" si="1"/>
        <v>5227.6899999999996</v>
      </c>
      <c r="H52" s="4">
        <f t="shared" si="2"/>
        <v>625376.97624197195</v>
      </c>
    </row>
    <row r="53" spans="1:8" x14ac:dyDescent="0.25">
      <c r="A53" s="2">
        <f t="shared" si="3"/>
        <v>43324</v>
      </c>
      <c r="B53" s="4">
        <f t="shared" si="4"/>
        <v>625376.97624197195</v>
      </c>
      <c r="C53" s="4">
        <f t="shared" si="5"/>
        <v>60.800539356858394</v>
      </c>
      <c r="D53" s="8">
        <v>30</v>
      </c>
      <c r="E53" s="4">
        <f t="shared" si="6"/>
        <v>1824.0161807057518</v>
      </c>
      <c r="F53" s="6">
        <f t="shared" si="0"/>
        <v>3403.6738192942476</v>
      </c>
      <c r="G53" s="6">
        <f t="shared" si="1"/>
        <v>5227.6899999999996</v>
      </c>
      <c r="H53" s="4">
        <f t="shared" si="2"/>
        <v>621973.30242267775</v>
      </c>
    </row>
    <row r="54" spans="1:8" x14ac:dyDescent="0.25">
      <c r="A54" s="2">
        <f t="shared" si="3"/>
        <v>43355</v>
      </c>
      <c r="B54" s="4">
        <f t="shared" si="4"/>
        <v>621973.30242267775</v>
      </c>
      <c r="C54" s="4">
        <f t="shared" si="5"/>
        <v>60.469626624427008</v>
      </c>
      <c r="D54" s="8">
        <v>30</v>
      </c>
      <c r="E54" s="4">
        <f t="shared" si="6"/>
        <v>1814.0887987328101</v>
      </c>
      <c r="F54" s="6">
        <f t="shared" ref="F54:F85" si="7">G54-E54</f>
        <v>3413.6012012671895</v>
      </c>
      <c r="G54" s="6">
        <f t="shared" ref="G54:G85" si="8">$D$14</f>
        <v>5227.6899999999996</v>
      </c>
      <c r="H54" s="4">
        <f t="shared" ref="H54:H85" si="9">B54-F54</f>
        <v>618559.70122141053</v>
      </c>
    </row>
    <row r="55" spans="1:8" x14ac:dyDescent="0.25">
      <c r="A55" s="2">
        <f t="shared" si="3"/>
        <v>43385</v>
      </c>
      <c r="B55" s="4">
        <f t="shared" si="4"/>
        <v>618559.70122141053</v>
      </c>
      <c r="C55" s="4">
        <f t="shared" si="5"/>
        <v>60.137748729859361</v>
      </c>
      <c r="D55" s="8">
        <v>30</v>
      </c>
      <c r="E55" s="4">
        <f t="shared" si="6"/>
        <v>1804.1324618957808</v>
      </c>
      <c r="F55" s="6">
        <f t="shared" si="7"/>
        <v>3423.557538104219</v>
      </c>
      <c r="G55" s="6">
        <f t="shared" si="8"/>
        <v>5227.6899999999996</v>
      </c>
      <c r="H55" s="4">
        <f t="shared" si="9"/>
        <v>615136.14368330629</v>
      </c>
    </row>
    <row r="56" spans="1:8" x14ac:dyDescent="0.25">
      <c r="A56" s="2">
        <f t="shared" si="3"/>
        <v>43416</v>
      </c>
      <c r="B56" s="4">
        <f t="shared" si="4"/>
        <v>615136.14368330629</v>
      </c>
      <c r="C56" s="4">
        <f t="shared" si="5"/>
        <v>59.804902858099226</v>
      </c>
      <c r="D56" s="8">
        <v>30</v>
      </c>
      <c r="E56" s="4">
        <f t="shared" si="6"/>
        <v>1794.1470857429767</v>
      </c>
      <c r="F56" s="6">
        <f t="shared" si="7"/>
        <v>3433.5429142570229</v>
      </c>
      <c r="G56" s="6">
        <f t="shared" si="8"/>
        <v>5227.6899999999996</v>
      </c>
      <c r="H56" s="4">
        <f t="shared" si="9"/>
        <v>611702.60076904926</v>
      </c>
    </row>
    <row r="57" spans="1:8" x14ac:dyDescent="0.25">
      <c r="A57" s="2">
        <f t="shared" si="3"/>
        <v>43446</v>
      </c>
      <c r="B57" s="4">
        <f t="shared" si="4"/>
        <v>611702.60076904926</v>
      </c>
      <c r="C57" s="4">
        <f t="shared" si="5"/>
        <v>59.471086185879791</v>
      </c>
      <c r="D57" s="8">
        <v>30</v>
      </c>
      <c r="E57" s="4">
        <f t="shared" si="6"/>
        <v>1784.1325855763937</v>
      </c>
      <c r="F57" s="6">
        <f t="shared" si="7"/>
        <v>3443.5574144236061</v>
      </c>
      <c r="G57" s="6">
        <f t="shared" si="8"/>
        <v>5227.6899999999996</v>
      </c>
      <c r="H57" s="4">
        <f t="shared" si="9"/>
        <v>608259.0433546257</v>
      </c>
    </row>
    <row r="58" spans="1:8" x14ac:dyDescent="0.25">
      <c r="A58" s="2">
        <f t="shared" si="3"/>
        <v>43477</v>
      </c>
      <c r="B58" s="4">
        <f t="shared" si="4"/>
        <v>608259.0433546257</v>
      </c>
      <c r="C58" s="4">
        <f t="shared" si="5"/>
        <v>59.136295881699731</v>
      </c>
      <c r="D58" s="8">
        <v>30</v>
      </c>
      <c r="E58" s="4">
        <f t="shared" si="6"/>
        <v>1774.0888764509918</v>
      </c>
      <c r="F58" s="6">
        <f t="shared" si="7"/>
        <v>3453.6011235490078</v>
      </c>
      <c r="G58" s="6">
        <f t="shared" si="8"/>
        <v>5227.6899999999996</v>
      </c>
      <c r="H58" s="4">
        <f t="shared" si="9"/>
        <v>604805.44223107665</v>
      </c>
    </row>
    <row r="59" spans="1:8" x14ac:dyDescent="0.25">
      <c r="A59" s="2">
        <f t="shared" si="3"/>
        <v>43508</v>
      </c>
      <c r="B59" s="4">
        <f t="shared" si="4"/>
        <v>604805.44223107665</v>
      </c>
      <c r="C59" s="4">
        <f t="shared" si="5"/>
        <v>58.800529105799129</v>
      </c>
      <c r="D59" s="8">
        <v>30</v>
      </c>
      <c r="E59" s="4">
        <f t="shared" si="6"/>
        <v>1764.0158731739739</v>
      </c>
      <c r="F59" s="6">
        <f t="shared" si="7"/>
        <v>3463.6741268260257</v>
      </c>
      <c r="G59" s="6">
        <f t="shared" si="8"/>
        <v>5227.6899999999996</v>
      </c>
      <c r="H59" s="4">
        <f t="shared" si="9"/>
        <v>601341.76810425066</v>
      </c>
    </row>
    <row r="60" spans="1:8" x14ac:dyDescent="0.25">
      <c r="A60" s="2">
        <f t="shared" si="3"/>
        <v>43536</v>
      </c>
      <c r="B60" s="4">
        <f t="shared" si="4"/>
        <v>601341.76810425066</v>
      </c>
      <c r="C60" s="4">
        <f t="shared" si="5"/>
        <v>58.463783010135487</v>
      </c>
      <c r="D60" s="8">
        <v>30</v>
      </c>
      <c r="E60" s="4">
        <f t="shared" si="6"/>
        <v>1753.9134903040647</v>
      </c>
      <c r="F60" s="6">
        <f t="shared" si="7"/>
        <v>3473.7765096959347</v>
      </c>
      <c r="G60" s="6">
        <f t="shared" si="8"/>
        <v>5227.6899999999996</v>
      </c>
      <c r="H60" s="4">
        <f t="shared" si="9"/>
        <v>597867.99159455474</v>
      </c>
    </row>
    <row r="61" spans="1:8" x14ac:dyDescent="0.25">
      <c r="A61" s="2">
        <f t="shared" si="3"/>
        <v>43567</v>
      </c>
      <c r="B61" s="4">
        <f t="shared" si="4"/>
        <v>597867.99159455474</v>
      </c>
      <c r="C61" s="4">
        <f t="shared" si="5"/>
        <v>58.126054738359493</v>
      </c>
      <c r="D61" s="8">
        <v>30</v>
      </c>
      <c r="E61" s="4">
        <f t="shared" si="6"/>
        <v>1743.7816421507848</v>
      </c>
      <c r="F61" s="6">
        <f t="shared" si="7"/>
        <v>3483.9083578492146</v>
      </c>
      <c r="G61" s="6">
        <f t="shared" si="8"/>
        <v>5227.6899999999996</v>
      </c>
      <c r="H61" s="4">
        <f t="shared" si="9"/>
        <v>594384.08323670551</v>
      </c>
    </row>
    <row r="62" spans="1:8" x14ac:dyDescent="0.25">
      <c r="A62" s="2">
        <f t="shared" si="3"/>
        <v>43597</v>
      </c>
      <c r="B62" s="4">
        <f t="shared" si="4"/>
        <v>594384.08323670551</v>
      </c>
      <c r="C62" s="4">
        <f t="shared" si="5"/>
        <v>57.787341425790821</v>
      </c>
      <c r="D62" s="8">
        <v>30</v>
      </c>
      <c r="E62" s="4">
        <f t="shared" si="6"/>
        <v>1733.6202427737246</v>
      </c>
      <c r="F62" s="6">
        <f t="shared" si="7"/>
        <v>3494.0697572262752</v>
      </c>
      <c r="G62" s="6">
        <f t="shared" si="8"/>
        <v>5227.6899999999996</v>
      </c>
      <c r="H62" s="4">
        <f t="shared" si="9"/>
        <v>590890.01347947924</v>
      </c>
    </row>
    <row r="63" spans="1:8" x14ac:dyDescent="0.25">
      <c r="A63" s="2">
        <f t="shared" si="3"/>
        <v>43628</v>
      </c>
      <c r="B63" s="4">
        <f t="shared" si="4"/>
        <v>590890.01347947924</v>
      </c>
      <c r="C63" s="4">
        <f t="shared" si="5"/>
        <v>57.447640199393824</v>
      </c>
      <c r="D63" s="8">
        <v>30</v>
      </c>
      <c r="E63" s="4">
        <f t="shared" si="6"/>
        <v>1723.4292059818147</v>
      </c>
      <c r="F63" s="6">
        <f t="shared" si="7"/>
        <v>3504.2607940181852</v>
      </c>
      <c r="G63" s="6">
        <f t="shared" si="8"/>
        <v>5227.6899999999996</v>
      </c>
      <c r="H63" s="4">
        <f t="shared" si="9"/>
        <v>587385.75268546108</v>
      </c>
    </row>
    <row r="64" spans="1:8" x14ac:dyDescent="0.25">
      <c r="A64" s="2">
        <f t="shared" si="3"/>
        <v>43658</v>
      </c>
      <c r="B64" s="4">
        <f t="shared" si="4"/>
        <v>587385.75268546108</v>
      </c>
      <c r="C64" s="4">
        <f t="shared" si="5"/>
        <v>57.106948177753161</v>
      </c>
      <c r="D64" s="8">
        <v>30</v>
      </c>
      <c r="E64" s="4">
        <f t="shared" si="6"/>
        <v>1713.2084453325949</v>
      </c>
      <c r="F64" s="6">
        <f t="shared" si="7"/>
        <v>3514.4815546674045</v>
      </c>
      <c r="G64" s="6">
        <f t="shared" si="8"/>
        <v>5227.6899999999996</v>
      </c>
      <c r="H64" s="4">
        <f t="shared" si="9"/>
        <v>583871.27113079373</v>
      </c>
    </row>
    <row r="65" spans="1:8" x14ac:dyDescent="0.25">
      <c r="A65" s="2">
        <f t="shared" si="3"/>
        <v>43689</v>
      </c>
      <c r="B65" s="4">
        <f t="shared" si="4"/>
        <v>583871.27113079373</v>
      </c>
      <c r="C65" s="4">
        <f t="shared" si="5"/>
        <v>56.76526247104939</v>
      </c>
      <c r="D65" s="8">
        <v>30</v>
      </c>
      <c r="E65" s="4">
        <f t="shared" si="6"/>
        <v>1702.9578741314817</v>
      </c>
      <c r="F65" s="6">
        <f t="shared" si="7"/>
        <v>3524.7321258685179</v>
      </c>
      <c r="G65" s="6">
        <f t="shared" si="8"/>
        <v>5227.6899999999996</v>
      </c>
      <c r="H65" s="4">
        <f t="shared" si="9"/>
        <v>580346.53900492517</v>
      </c>
    </row>
    <row r="66" spans="1:8" x14ac:dyDescent="0.25">
      <c r="A66" s="2">
        <f t="shared" si="3"/>
        <v>43720</v>
      </c>
      <c r="B66" s="4">
        <f t="shared" si="4"/>
        <v>580346.53900492517</v>
      </c>
      <c r="C66" s="4">
        <f t="shared" si="5"/>
        <v>56.422580181034398</v>
      </c>
      <c r="D66" s="8">
        <v>30</v>
      </c>
      <c r="E66" s="4">
        <f t="shared" si="6"/>
        <v>1692.677405431032</v>
      </c>
      <c r="F66" s="6">
        <f t="shared" si="7"/>
        <v>3535.0125945689679</v>
      </c>
      <c r="G66" s="6">
        <f t="shared" si="8"/>
        <v>5227.6899999999996</v>
      </c>
      <c r="H66" s="4">
        <f t="shared" si="9"/>
        <v>576811.52641035616</v>
      </c>
    </row>
    <row r="67" spans="1:8" x14ac:dyDescent="0.25">
      <c r="A67" s="2">
        <f t="shared" si="3"/>
        <v>43750</v>
      </c>
      <c r="B67" s="4">
        <f t="shared" si="4"/>
        <v>576811.52641035616</v>
      </c>
      <c r="C67" s="4">
        <f t="shared" si="5"/>
        <v>56.078898401006853</v>
      </c>
      <c r="D67" s="8">
        <v>30</v>
      </c>
      <c r="E67" s="4">
        <f t="shared" si="6"/>
        <v>1682.3669520302055</v>
      </c>
      <c r="F67" s="6">
        <f t="shared" si="7"/>
        <v>3545.3230479697941</v>
      </c>
      <c r="G67" s="6">
        <f t="shared" si="8"/>
        <v>5227.6899999999996</v>
      </c>
      <c r="H67" s="4">
        <f t="shared" si="9"/>
        <v>573266.20336238632</v>
      </c>
    </row>
    <row r="68" spans="1:8" x14ac:dyDescent="0.25">
      <c r="A68" s="2">
        <f t="shared" si="3"/>
        <v>43781</v>
      </c>
      <c r="B68" s="4">
        <f t="shared" si="4"/>
        <v>573266.20336238632</v>
      </c>
      <c r="C68" s="4">
        <f t="shared" si="5"/>
        <v>55.734214215787567</v>
      </c>
      <c r="D68" s="8">
        <v>30</v>
      </c>
      <c r="E68" s="4">
        <f t="shared" si="6"/>
        <v>1672.026426473627</v>
      </c>
      <c r="F68" s="6">
        <f t="shared" si="7"/>
        <v>3555.6635735263726</v>
      </c>
      <c r="G68" s="6">
        <f t="shared" si="8"/>
        <v>5227.6899999999996</v>
      </c>
      <c r="H68" s="4">
        <f t="shared" si="9"/>
        <v>569710.5397888599</v>
      </c>
    </row>
    <row r="69" spans="1:8" x14ac:dyDescent="0.25">
      <c r="A69" s="2">
        <f t="shared" si="3"/>
        <v>43811</v>
      </c>
      <c r="B69" s="4">
        <f t="shared" si="4"/>
        <v>569710.5397888599</v>
      </c>
      <c r="C69" s="4">
        <f t="shared" si="5"/>
        <v>55.38852470169472</v>
      </c>
      <c r="D69" s="8">
        <v>30</v>
      </c>
      <c r="E69" s="4">
        <f t="shared" si="6"/>
        <v>1661.6557410508417</v>
      </c>
      <c r="F69" s="6">
        <f t="shared" si="7"/>
        <v>3566.0342589491579</v>
      </c>
      <c r="G69" s="6">
        <f t="shared" si="8"/>
        <v>5227.6899999999996</v>
      </c>
      <c r="H69" s="4">
        <f t="shared" si="9"/>
        <v>566144.50552991079</v>
      </c>
    </row>
    <row r="70" spans="1:8" x14ac:dyDescent="0.25">
      <c r="A70" s="2">
        <f t="shared" si="3"/>
        <v>43842</v>
      </c>
      <c r="B70" s="4">
        <f t="shared" si="4"/>
        <v>566144.50552991079</v>
      </c>
      <c r="C70" s="4">
        <f t="shared" si="5"/>
        <v>55.041826926519107</v>
      </c>
      <c r="D70" s="8">
        <v>30</v>
      </c>
      <c r="E70" s="4">
        <f t="shared" si="6"/>
        <v>1651.2548077955732</v>
      </c>
      <c r="F70" s="6">
        <f t="shared" si="7"/>
        <v>3576.4351922044261</v>
      </c>
      <c r="G70" s="6">
        <f t="shared" si="8"/>
        <v>5227.6899999999996</v>
      </c>
      <c r="H70" s="4">
        <f t="shared" si="9"/>
        <v>562568.07033770636</v>
      </c>
    </row>
    <row r="71" spans="1:8" x14ac:dyDescent="0.25">
      <c r="A71" s="2">
        <f t="shared" si="3"/>
        <v>43873</v>
      </c>
      <c r="B71" s="4">
        <f t="shared" si="4"/>
        <v>562568.07033770636</v>
      </c>
      <c r="C71" s="4">
        <f t="shared" si="5"/>
        <v>54.694117949499237</v>
      </c>
      <c r="D71" s="8">
        <v>30</v>
      </c>
      <c r="E71" s="4">
        <f t="shared" si="6"/>
        <v>1640.823538484977</v>
      </c>
      <c r="F71" s="6">
        <f t="shared" si="7"/>
        <v>3586.8664615150228</v>
      </c>
      <c r="G71" s="6">
        <f t="shared" si="8"/>
        <v>5227.6899999999996</v>
      </c>
      <c r="H71" s="4">
        <f t="shared" si="9"/>
        <v>558981.20387619128</v>
      </c>
    </row>
    <row r="72" spans="1:8" x14ac:dyDescent="0.25">
      <c r="A72" s="2">
        <f t="shared" si="3"/>
        <v>43902</v>
      </c>
      <c r="B72" s="4">
        <f t="shared" si="4"/>
        <v>558981.20387619128</v>
      </c>
      <c r="C72" s="4">
        <f t="shared" si="5"/>
        <v>54.345394821296388</v>
      </c>
      <c r="D72" s="8">
        <v>30</v>
      </c>
      <c r="E72" s="4">
        <f t="shared" si="6"/>
        <v>1630.3618446388916</v>
      </c>
      <c r="F72" s="6">
        <f t="shared" si="7"/>
        <v>3597.3281553611077</v>
      </c>
      <c r="G72" s="6">
        <f t="shared" si="8"/>
        <v>5227.6899999999996</v>
      </c>
      <c r="H72" s="4">
        <f t="shared" si="9"/>
        <v>555383.87572083017</v>
      </c>
    </row>
    <row r="73" spans="1:8" x14ac:dyDescent="0.25">
      <c r="A73" s="2">
        <f t="shared" si="3"/>
        <v>43933</v>
      </c>
      <c r="B73" s="4">
        <f t="shared" si="4"/>
        <v>555383.87572083017</v>
      </c>
      <c r="C73" s="4">
        <f t="shared" si="5"/>
        <v>53.995654583969603</v>
      </c>
      <c r="D73" s="8">
        <v>30</v>
      </c>
      <c r="E73" s="4">
        <f t="shared" si="6"/>
        <v>1619.8696375190882</v>
      </c>
      <c r="F73" s="6">
        <f t="shared" si="7"/>
        <v>3607.8203624809112</v>
      </c>
      <c r="G73" s="6">
        <f t="shared" si="8"/>
        <v>5227.6899999999996</v>
      </c>
      <c r="H73" s="4">
        <f t="shared" si="9"/>
        <v>551776.05535834923</v>
      </c>
    </row>
    <row r="74" spans="1:8" x14ac:dyDescent="0.25">
      <c r="A74" s="2">
        <f t="shared" si="3"/>
        <v>43963</v>
      </c>
      <c r="B74" s="4">
        <f t="shared" si="4"/>
        <v>551776.05535834923</v>
      </c>
      <c r="C74" s="4">
        <f t="shared" si="5"/>
        <v>53.644894270950623</v>
      </c>
      <c r="D74" s="8">
        <v>30</v>
      </c>
      <c r="E74" s="4">
        <f t="shared" si="6"/>
        <v>1609.3468281285186</v>
      </c>
      <c r="F74" s="6">
        <f t="shared" si="7"/>
        <v>3618.343171871481</v>
      </c>
      <c r="G74" s="6">
        <f t="shared" si="8"/>
        <v>5227.6899999999996</v>
      </c>
      <c r="H74" s="4">
        <f t="shared" si="9"/>
        <v>548157.71218647773</v>
      </c>
    </row>
    <row r="75" spans="1:8" x14ac:dyDescent="0.25">
      <c r="A75" s="2">
        <f t="shared" si="3"/>
        <v>43994</v>
      </c>
      <c r="B75" s="4">
        <f t="shared" si="4"/>
        <v>548157.71218647773</v>
      </c>
      <c r="C75" s="4">
        <f t="shared" si="5"/>
        <v>53.293110907018672</v>
      </c>
      <c r="D75" s="8">
        <v>30</v>
      </c>
      <c r="E75" s="4">
        <f t="shared" si="6"/>
        <v>1598.7933272105602</v>
      </c>
      <c r="F75" s="6">
        <f t="shared" si="7"/>
        <v>3628.8966727894394</v>
      </c>
      <c r="G75" s="6">
        <f t="shared" si="8"/>
        <v>5227.6899999999996</v>
      </c>
      <c r="H75" s="4">
        <f t="shared" si="9"/>
        <v>544528.81551368826</v>
      </c>
    </row>
    <row r="76" spans="1:8" x14ac:dyDescent="0.25">
      <c r="A76" s="2">
        <f t="shared" si="3"/>
        <v>44024</v>
      </c>
      <c r="B76" s="4">
        <f t="shared" si="4"/>
        <v>544528.81551368826</v>
      </c>
      <c r="C76" s="4">
        <f t="shared" si="5"/>
        <v>52.940301508275255</v>
      </c>
      <c r="D76" s="8">
        <v>30</v>
      </c>
      <c r="E76" s="4">
        <f t="shared" si="6"/>
        <v>1588.2090452482576</v>
      </c>
      <c r="F76" s="6">
        <f t="shared" si="7"/>
        <v>3639.480954751742</v>
      </c>
      <c r="G76" s="6">
        <f t="shared" si="8"/>
        <v>5227.6899999999996</v>
      </c>
      <c r="H76" s="4">
        <f t="shared" si="9"/>
        <v>540889.33455893653</v>
      </c>
    </row>
    <row r="77" spans="1:8" x14ac:dyDescent="0.25">
      <c r="A77" s="2">
        <f t="shared" si="3"/>
        <v>44055</v>
      </c>
      <c r="B77" s="4">
        <f t="shared" si="4"/>
        <v>540889.33455893653</v>
      </c>
      <c r="C77" s="4">
        <f t="shared" si="5"/>
        <v>52.586463082118833</v>
      </c>
      <c r="D77" s="8">
        <v>30</v>
      </c>
      <c r="E77" s="4">
        <f t="shared" si="6"/>
        <v>1577.593892463565</v>
      </c>
      <c r="F77" s="6">
        <f t="shared" si="7"/>
        <v>3650.0961075364348</v>
      </c>
      <c r="G77" s="6">
        <f t="shared" si="8"/>
        <v>5227.6899999999996</v>
      </c>
      <c r="H77" s="4">
        <f t="shared" si="9"/>
        <v>537239.23845140007</v>
      </c>
    </row>
    <row r="78" spans="1:8" x14ac:dyDescent="0.25">
      <c r="A78" s="2">
        <f t="shared" si="3"/>
        <v>44086</v>
      </c>
      <c r="B78" s="4">
        <f t="shared" si="4"/>
        <v>537239.23845140007</v>
      </c>
      <c r="C78" s="4">
        <f t="shared" si="5"/>
        <v>52.231592627219463</v>
      </c>
      <c r="D78" s="8">
        <v>30</v>
      </c>
      <c r="E78" s="4">
        <f t="shared" si="6"/>
        <v>1566.9477788165839</v>
      </c>
      <c r="F78" s="6">
        <f t="shared" si="7"/>
        <v>3660.7422211834155</v>
      </c>
      <c r="G78" s="6">
        <f t="shared" si="8"/>
        <v>5227.6899999999996</v>
      </c>
      <c r="H78" s="4">
        <f t="shared" si="9"/>
        <v>533578.4962302167</v>
      </c>
    </row>
    <row r="79" spans="1:8" x14ac:dyDescent="0.25">
      <c r="A79" s="2">
        <f t="shared" si="3"/>
        <v>44116</v>
      </c>
      <c r="B79" s="4">
        <f t="shared" si="4"/>
        <v>533578.4962302167</v>
      </c>
      <c r="C79" s="4">
        <f t="shared" si="5"/>
        <v>51.875687133493294</v>
      </c>
      <c r="D79" s="8">
        <v>30</v>
      </c>
      <c r="E79" s="4">
        <f t="shared" si="6"/>
        <v>1556.2706140047987</v>
      </c>
      <c r="F79" s="6">
        <f t="shared" si="7"/>
        <v>3671.4193859952011</v>
      </c>
      <c r="G79" s="6">
        <f t="shared" si="8"/>
        <v>5227.6899999999996</v>
      </c>
      <c r="H79" s="4">
        <f t="shared" si="9"/>
        <v>529907.07684422145</v>
      </c>
    </row>
    <row r="80" spans="1:8" x14ac:dyDescent="0.25">
      <c r="A80" s="2">
        <f t="shared" si="3"/>
        <v>44147</v>
      </c>
      <c r="B80" s="4">
        <f t="shared" si="4"/>
        <v>529907.07684422145</v>
      </c>
      <c r="C80" s="4">
        <f t="shared" si="5"/>
        <v>51.518743582077086</v>
      </c>
      <c r="D80" s="8">
        <v>30</v>
      </c>
      <c r="E80" s="4">
        <f t="shared" si="6"/>
        <v>1545.5623074623127</v>
      </c>
      <c r="F80" s="6">
        <f t="shared" si="7"/>
        <v>3682.1276925376869</v>
      </c>
      <c r="G80" s="6">
        <f t="shared" si="8"/>
        <v>5227.6899999999996</v>
      </c>
      <c r="H80" s="4">
        <f t="shared" si="9"/>
        <v>526224.94915168372</v>
      </c>
    </row>
    <row r="81" spans="1:8" x14ac:dyDescent="0.25">
      <c r="A81" s="2">
        <f t="shared" si="3"/>
        <v>44177</v>
      </c>
      <c r="B81" s="4">
        <f t="shared" si="4"/>
        <v>526224.94915168372</v>
      </c>
      <c r="C81" s="4">
        <f t="shared" si="5"/>
        <v>51.160758945302589</v>
      </c>
      <c r="D81" s="8">
        <v>30</v>
      </c>
      <c r="E81" s="4">
        <f t="shared" si="6"/>
        <v>1534.8227683590776</v>
      </c>
      <c r="F81" s="6">
        <f t="shared" si="7"/>
        <v>3692.867231640922</v>
      </c>
      <c r="G81" s="6">
        <f t="shared" si="8"/>
        <v>5227.6899999999996</v>
      </c>
      <c r="H81" s="4">
        <f t="shared" si="9"/>
        <v>522532.08192004281</v>
      </c>
    </row>
    <row r="82" spans="1:8" x14ac:dyDescent="0.25">
      <c r="A82" s="2">
        <f t="shared" si="3"/>
        <v>44208</v>
      </c>
      <c r="B82" s="4">
        <f t="shared" si="4"/>
        <v>522532.08192004281</v>
      </c>
      <c r="C82" s="4">
        <f t="shared" si="5"/>
        <v>50.801730186670831</v>
      </c>
      <c r="D82" s="8">
        <v>30</v>
      </c>
      <c r="E82" s="4">
        <f t="shared" si="6"/>
        <v>1524.0519056001249</v>
      </c>
      <c r="F82" s="6">
        <f t="shared" si="7"/>
        <v>3703.6380943998747</v>
      </c>
      <c r="G82" s="6">
        <f t="shared" si="8"/>
        <v>5227.6899999999996</v>
      </c>
      <c r="H82" s="4">
        <f t="shared" si="9"/>
        <v>518828.44382564293</v>
      </c>
    </row>
    <row r="83" spans="1:8" x14ac:dyDescent="0.25">
      <c r="A83" s="2">
        <f t="shared" si="3"/>
        <v>44239</v>
      </c>
      <c r="B83" s="4">
        <f t="shared" si="4"/>
        <v>518828.44382564293</v>
      </c>
      <c r="C83" s="4">
        <f t="shared" si="5"/>
        <v>50.441654260826404</v>
      </c>
      <c r="D83" s="8">
        <v>30</v>
      </c>
      <c r="E83" s="4">
        <f t="shared" si="6"/>
        <v>1513.249627824792</v>
      </c>
      <c r="F83" s="6">
        <f t="shared" si="7"/>
        <v>3714.4403721752078</v>
      </c>
      <c r="G83" s="6">
        <f t="shared" si="8"/>
        <v>5227.6899999999996</v>
      </c>
      <c r="H83" s="4">
        <f t="shared" si="9"/>
        <v>515114.00345346774</v>
      </c>
    </row>
    <row r="84" spans="1:8" x14ac:dyDescent="0.25">
      <c r="A84" s="2">
        <f t="shared" si="3"/>
        <v>44267</v>
      </c>
      <c r="B84" s="4">
        <f t="shared" si="4"/>
        <v>515114.00345346774</v>
      </c>
      <c r="C84" s="4">
        <f t="shared" si="5"/>
        <v>50.080528113531585</v>
      </c>
      <c r="D84" s="8">
        <v>30</v>
      </c>
      <c r="E84" s="4">
        <f t="shared" si="6"/>
        <v>1502.4158434059475</v>
      </c>
      <c r="F84" s="6">
        <f t="shared" si="7"/>
        <v>3725.2741565940523</v>
      </c>
      <c r="G84" s="6">
        <f t="shared" si="8"/>
        <v>5227.6899999999996</v>
      </c>
      <c r="H84" s="4">
        <f t="shared" si="9"/>
        <v>511388.72929687367</v>
      </c>
    </row>
    <row r="85" spans="1:8" x14ac:dyDescent="0.25">
      <c r="A85" s="2">
        <f t="shared" si="3"/>
        <v>44298</v>
      </c>
      <c r="B85" s="4">
        <f t="shared" si="4"/>
        <v>511388.72929687367</v>
      </c>
      <c r="C85" s="4">
        <f t="shared" si="5"/>
        <v>49.718348681640499</v>
      </c>
      <c r="D85" s="8">
        <v>30</v>
      </c>
      <c r="E85" s="4">
        <f t="shared" si="6"/>
        <v>1491.5504604492151</v>
      </c>
      <c r="F85" s="6">
        <f t="shared" si="7"/>
        <v>3736.1395395507843</v>
      </c>
      <c r="G85" s="6">
        <f t="shared" si="8"/>
        <v>5227.6899999999996</v>
      </c>
      <c r="H85" s="4">
        <f t="shared" si="9"/>
        <v>507652.58975732292</v>
      </c>
    </row>
    <row r="86" spans="1:8" x14ac:dyDescent="0.25">
      <c r="A86" s="2">
        <f t="shared" si="3"/>
        <v>44328</v>
      </c>
      <c r="B86" s="4">
        <f t="shared" si="4"/>
        <v>507652.58975732292</v>
      </c>
      <c r="C86" s="4">
        <f t="shared" si="5"/>
        <v>49.355112893073063</v>
      </c>
      <c r="D86" s="8">
        <v>30</v>
      </c>
      <c r="E86" s="4">
        <f t="shared" si="6"/>
        <v>1480.6533867921919</v>
      </c>
      <c r="F86" s="6">
        <f t="shared" ref="F86:F117" si="10">G86-E86</f>
        <v>3747.0366132078079</v>
      </c>
      <c r="G86" s="6">
        <f t="shared" ref="G86:G117" si="11">$D$14</f>
        <v>5227.6899999999996</v>
      </c>
      <c r="H86" s="4">
        <f t="shared" ref="H86:H117" si="12">B86-F86</f>
        <v>503905.55314411508</v>
      </c>
    </row>
    <row r="87" spans="1:8" x14ac:dyDescent="0.25">
      <c r="A87" s="2">
        <f t="shared" si="3"/>
        <v>44359</v>
      </c>
      <c r="B87" s="4">
        <f t="shared" si="4"/>
        <v>503905.55314411508</v>
      </c>
      <c r="C87" s="4">
        <f t="shared" ref="C87:C150" si="13">(B87*$D$10)/360</f>
        <v>48.990817666788971</v>
      </c>
      <c r="D87" s="8">
        <v>30</v>
      </c>
      <c r="E87" s="4">
        <f t="shared" si="6"/>
        <v>1469.7245300036691</v>
      </c>
      <c r="F87" s="6">
        <f t="shared" si="10"/>
        <v>3757.9654699963303</v>
      </c>
      <c r="G87" s="6">
        <f t="shared" si="11"/>
        <v>5227.6899999999996</v>
      </c>
      <c r="H87" s="4">
        <f t="shared" si="12"/>
        <v>500147.58767411875</v>
      </c>
    </row>
    <row r="88" spans="1:8" x14ac:dyDescent="0.25">
      <c r="A88" s="2">
        <f t="shared" ref="A88:A151" si="14">EDATE(A87,1)</f>
        <v>44389</v>
      </c>
      <c r="B88" s="4">
        <f t="shared" ref="B88:B141" si="15">H87</f>
        <v>500147.58767411875</v>
      </c>
      <c r="C88" s="4">
        <f t="shared" si="13"/>
        <v>48.625459912761549</v>
      </c>
      <c r="D88" s="8">
        <v>30</v>
      </c>
      <c r="E88" s="4">
        <f t="shared" ref="E88:E141" si="16">C88*D88</f>
        <v>1458.7637973828464</v>
      </c>
      <c r="F88" s="6">
        <f t="shared" si="10"/>
        <v>3768.9262026171532</v>
      </c>
      <c r="G88" s="6">
        <f t="shared" si="11"/>
        <v>5227.6899999999996</v>
      </c>
      <c r="H88" s="4">
        <f t="shared" si="12"/>
        <v>496378.66147150157</v>
      </c>
    </row>
    <row r="89" spans="1:8" x14ac:dyDescent="0.25">
      <c r="A89" s="2">
        <f t="shared" si="14"/>
        <v>44420</v>
      </c>
      <c r="B89" s="4">
        <f t="shared" si="15"/>
        <v>496378.66147150157</v>
      </c>
      <c r="C89" s="4">
        <f t="shared" si="13"/>
        <v>48.259036531951551</v>
      </c>
      <c r="D89" s="8">
        <v>30</v>
      </c>
      <c r="E89" s="4">
        <f t="shared" si="16"/>
        <v>1447.7710959585465</v>
      </c>
      <c r="F89" s="6">
        <f t="shared" si="10"/>
        <v>3779.9189040414531</v>
      </c>
      <c r="G89" s="6">
        <f t="shared" si="11"/>
        <v>5227.6899999999996</v>
      </c>
      <c r="H89" s="4">
        <f t="shared" si="12"/>
        <v>492598.74256746011</v>
      </c>
    </row>
    <row r="90" spans="1:8" x14ac:dyDescent="0.25">
      <c r="A90" s="2">
        <f t="shared" si="14"/>
        <v>44451</v>
      </c>
      <c r="B90" s="4">
        <f t="shared" si="15"/>
        <v>492598.74256746011</v>
      </c>
      <c r="C90" s="4">
        <f t="shared" si="13"/>
        <v>47.891544416280844</v>
      </c>
      <c r="D90" s="8">
        <v>30</v>
      </c>
      <c r="E90" s="4">
        <f t="shared" si="16"/>
        <v>1436.7463324884254</v>
      </c>
      <c r="F90" s="6">
        <f t="shared" si="10"/>
        <v>3790.9436675115739</v>
      </c>
      <c r="G90" s="6">
        <f t="shared" si="11"/>
        <v>5227.6899999999996</v>
      </c>
      <c r="H90" s="4">
        <f t="shared" si="12"/>
        <v>488807.79889994854</v>
      </c>
    </row>
    <row r="91" spans="1:8" x14ac:dyDescent="0.25">
      <c r="A91" s="2">
        <f t="shared" si="14"/>
        <v>44481</v>
      </c>
      <c r="B91" s="4">
        <f t="shared" si="15"/>
        <v>488807.79889994854</v>
      </c>
      <c r="C91" s="4">
        <f t="shared" si="13"/>
        <v>47.522980448606113</v>
      </c>
      <c r="D91" s="8">
        <v>30</v>
      </c>
      <c r="E91" s="4">
        <f t="shared" si="16"/>
        <v>1425.6894134581835</v>
      </c>
      <c r="F91" s="6">
        <f t="shared" si="10"/>
        <v>3802.0005865418161</v>
      </c>
      <c r="G91" s="6">
        <f t="shared" si="11"/>
        <v>5227.6899999999996</v>
      </c>
      <c r="H91" s="4">
        <f t="shared" si="12"/>
        <v>485005.7983134067</v>
      </c>
    </row>
    <row r="92" spans="1:8" x14ac:dyDescent="0.25">
      <c r="A92" s="2">
        <f t="shared" si="14"/>
        <v>44512</v>
      </c>
      <c r="B92" s="4">
        <f t="shared" si="15"/>
        <v>485005.7983134067</v>
      </c>
      <c r="C92" s="4">
        <f t="shared" si="13"/>
        <v>47.153341502692328</v>
      </c>
      <c r="D92" s="8">
        <v>30</v>
      </c>
      <c r="E92" s="4">
        <f t="shared" si="16"/>
        <v>1414.6002450807698</v>
      </c>
      <c r="F92" s="6">
        <f t="shared" si="10"/>
        <v>3813.0897549192296</v>
      </c>
      <c r="G92" s="6">
        <f t="shared" si="11"/>
        <v>5227.6899999999996</v>
      </c>
      <c r="H92" s="4">
        <f t="shared" si="12"/>
        <v>481192.70855848747</v>
      </c>
    </row>
    <row r="93" spans="1:8" x14ac:dyDescent="0.25">
      <c r="A93" s="2">
        <f t="shared" si="14"/>
        <v>44542</v>
      </c>
      <c r="B93" s="4">
        <f t="shared" si="15"/>
        <v>481192.70855848747</v>
      </c>
      <c r="C93" s="4">
        <f t="shared" si="13"/>
        <v>46.782624443186293</v>
      </c>
      <c r="D93" s="8">
        <v>30</v>
      </c>
      <c r="E93" s="4">
        <f t="shared" si="16"/>
        <v>1403.4787332955889</v>
      </c>
      <c r="F93" s="6">
        <f t="shared" si="10"/>
        <v>3824.2112667044107</v>
      </c>
      <c r="G93" s="6">
        <f t="shared" si="11"/>
        <v>5227.6899999999996</v>
      </c>
      <c r="H93" s="4">
        <f t="shared" si="12"/>
        <v>477368.49729178305</v>
      </c>
    </row>
    <row r="94" spans="1:8" x14ac:dyDescent="0.25">
      <c r="A94" s="2">
        <f t="shared" si="14"/>
        <v>44573</v>
      </c>
      <c r="B94" s="4">
        <f t="shared" si="15"/>
        <v>477368.49729178305</v>
      </c>
      <c r="C94" s="4">
        <f t="shared" si="13"/>
        <v>46.41082612559002</v>
      </c>
      <c r="D94" s="8">
        <v>30</v>
      </c>
      <c r="E94" s="4">
        <f t="shared" si="16"/>
        <v>1392.3247837677006</v>
      </c>
      <c r="F94" s="6">
        <f t="shared" si="10"/>
        <v>3835.3652162322987</v>
      </c>
      <c r="G94" s="6">
        <f t="shared" si="11"/>
        <v>5227.6899999999996</v>
      </c>
      <c r="H94" s="4">
        <f t="shared" si="12"/>
        <v>473533.13207555073</v>
      </c>
    </row>
    <row r="95" spans="1:8" x14ac:dyDescent="0.25">
      <c r="A95" s="2">
        <f t="shared" si="14"/>
        <v>44604</v>
      </c>
      <c r="B95" s="4">
        <f t="shared" si="15"/>
        <v>473533.13207555073</v>
      </c>
      <c r="C95" s="4">
        <f t="shared" si="13"/>
        <v>46.037943396234105</v>
      </c>
      <c r="D95" s="8">
        <v>30</v>
      </c>
      <c r="E95" s="4">
        <f t="shared" si="16"/>
        <v>1381.1383018870231</v>
      </c>
      <c r="F95" s="6">
        <f t="shared" si="10"/>
        <v>3846.5516981129767</v>
      </c>
      <c r="G95" s="6">
        <f t="shared" si="11"/>
        <v>5227.6899999999996</v>
      </c>
      <c r="H95" s="4">
        <f t="shared" si="12"/>
        <v>469686.58037743776</v>
      </c>
    </row>
    <row r="96" spans="1:8" x14ac:dyDescent="0.25">
      <c r="A96" s="2">
        <f t="shared" si="14"/>
        <v>44632</v>
      </c>
      <c r="B96" s="4">
        <f t="shared" si="15"/>
        <v>469686.58037743776</v>
      </c>
      <c r="C96" s="4">
        <f t="shared" si="13"/>
        <v>45.663973092250892</v>
      </c>
      <c r="D96" s="8">
        <v>30</v>
      </c>
      <c r="E96" s="4">
        <f t="shared" si="16"/>
        <v>1369.9191927675267</v>
      </c>
      <c r="F96" s="6">
        <f t="shared" si="10"/>
        <v>3857.7708072324731</v>
      </c>
      <c r="G96" s="6">
        <f t="shared" si="11"/>
        <v>5227.6899999999996</v>
      </c>
      <c r="H96" s="4">
        <f t="shared" si="12"/>
        <v>465828.80957020528</v>
      </c>
    </row>
    <row r="97" spans="1:8" x14ac:dyDescent="0.25">
      <c r="A97" s="2">
        <f t="shared" si="14"/>
        <v>44663</v>
      </c>
      <c r="B97" s="4">
        <f t="shared" si="15"/>
        <v>465828.80957020528</v>
      </c>
      <c r="C97" s="4">
        <f t="shared" si="13"/>
        <v>45.288912041547739</v>
      </c>
      <c r="D97" s="8">
        <v>30</v>
      </c>
      <c r="E97" s="4">
        <f t="shared" si="16"/>
        <v>1358.6673612464322</v>
      </c>
      <c r="F97" s="6">
        <f t="shared" si="10"/>
        <v>3869.0226387535677</v>
      </c>
      <c r="G97" s="6">
        <f t="shared" si="11"/>
        <v>5227.6899999999996</v>
      </c>
      <c r="H97" s="4">
        <f t="shared" si="12"/>
        <v>461959.7869314517</v>
      </c>
    </row>
    <row r="98" spans="1:8" x14ac:dyDescent="0.25">
      <c r="A98" s="2">
        <f t="shared" si="14"/>
        <v>44693</v>
      </c>
      <c r="B98" s="4">
        <f t="shared" si="15"/>
        <v>461959.7869314517</v>
      </c>
      <c r="C98" s="4">
        <f t="shared" si="13"/>
        <v>44.912757062780031</v>
      </c>
      <c r="D98" s="8">
        <v>30</v>
      </c>
      <c r="E98" s="4">
        <f t="shared" si="16"/>
        <v>1347.382711883401</v>
      </c>
      <c r="F98" s="6">
        <f t="shared" si="10"/>
        <v>3880.3072881165986</v>
      </c>
      <c r="G98" s="6">
        <f t="shared" si="11"/>
        <v>5227.6899999999996</v>
      </c>
      <c r="H98" s="4">
        <f t="shared" si="12"/>
        <v>458079.4796433351</v>
      </c>
    </row>
    <row r="99" spans="1:8" x14ac:dyDescent="0.25">
      <c r="A99" s="2">
        <f t="shared" si="14"/>
        <v>44724</v>
      </c>
      <c r="B99" s="4">
        <f t="shared" si="15"/>
        <v>458079.4796433351</v>
      </c>
      <c r="C99" s="4">
        <f t="shared" si="13"/>
        <v>44.53550496532425</v>
      </c>
      <c r="D99" s="8">
        <v>30</v>
      </c>
      <c r="E99" s="4">
        <f t="shared" si="16"/>
        <v>1336.0651489597276</v>
      </c>
      <c r="F99" s="6">
        <f t="shared" si="10"/>
        <v>3891.624851040272</v>
      </c>
      <c r="G99" s="6">
        <f t="shared" si="11"/>
        <v>5227.6899999999996</v>
      </c>
      <c r="H99" s="4">
        <f t="shared" si="12"/>
        <v>454187.85479229485</v>
      </c>
    </row>
    <row r="100" spans="1:8" x14ac:dyDescent="0.25">
      <c r="A100" s="2">
        <f t="shared" si="14"/>
        <v>44754</v>
      </c>
      <c r="B100" s="4">
        <f t="shared" si="15"/>
        <v>454187.85479229485</v>
      </c>
      <c r="C100" s="4">
        <f t="shared" si="13"/>
        <v>44.157152549250888</v>
      </c>
      <c r="D100" s="8">
        <v>30</v>
      </c>
      <c r="E100" s="4">
        <f t="shared" si="16"/>
        <v>1324.7145764775266</v>
      </c>
      <c r="F100" s="6">
        <f t="shared" si="10"/>
        <v>3902.9754235224727</v>
      </c>
      <c r="G100" s="6">
        <f t="shared" si="11"/>
        <v>5227.6899999999996</v>
      </c>
      <c r="H100" s="4">
        <f t="shared" si="12"/>
        <v>450284.87936877238</v>
      </c>
    </row>
    <row r="101" spans="1:8" x14ac:dyDescent="0.25">
      <c r="A101" s="2">
        <f t="shared" si="14"/>
        <v>44785</v>
      </c>
      <c r="B101" s="4">
        <f t="shared" si="15"/>
        <v>450284.87936877238</v>
      </c>
      <c r="C101" s="4">
        <f t="shared" si="13"/>
        <v>43.777696605297315</v>
      </c>
      <c r="D101" s="8">
        <v>30</v>
      </c>
      <c r="E101" s="4">
        <f t="shared" si="16"/>
        <v>1313.3308981589194</v>
      </c>
      <c r="F101" s="6">
        <f t="shared" si="10"/>
        <v>3914.3591018410802</v>
      </c>
      <c r="G101" s="6">
        <f t="shared" si="11"/>
        <v>5227.6899999999996</v>
      </c>
      <c r="H101" s="4">
        <f t="shared" si="12"/>
        <v>446370.52026693133</v>
      </c>
    </row>
    <row r="102" spans="1:8" x14ac:dyDescent="0.25">
      <c r="A102" s="2">
        <f t="shared" si="14"/>
        <v>44816</v>
      </c>
      <c r="B102" s="4">
        <f t="shared" si="15"/>
        <v>446370.52026693133</v>
      </c>
      <c r="C102" s="4">
        <f t="shared" si="13"/>
        <v>43.397133914840552</v>
      </c>
      <c r="D102" s="8">
        <v>30</v>
      </c>
      <c r="E102" s="4">
        <f t="shared" si="16"/>
        <v>1301.9140174452166</v>
      </c>
      <c r="F102" s="6">
        <f t="shared" si="10"/>
        <v>3925.7759825547828</v>
      </c>
      <c r="G102" s="6">
        <f t="shared" si="11"/>
        <v>5227.6899999999996</v>
      </c>
      <c r="H102" s="4">
        <f t="shared" si="12"/>
        <v>442444.74428437656</v>
      </c>
    </row>
    <row r="103" spans="1:8" x14ac:dyDescent="0.25">
      <c r="A103" s="2">
        <f t="shared" si="14"/>
        <v>44846</v>
      </c>
      <c r="B103" s="4">
        <f t="shared" si="15"/>
        <v>442444.74428437656</v>
      </c>
      <c r="C103" s="4">
        <f t="shared" si="13"/>
        <v>43.015461249869944</v>
      </c>
      <c r="D103" s="8">
        <v>30</v>
      </c>
      <c r="E103" s="4">
        <f t="shared" si="16"/>
        <v>1290.4638374960982</v>
      </c>
      <c r="F103" s="6">
        <f t="shared" si="10"/>
        <v>3937.2261625039014</v>
      </c>
      <c r="G103" s="6">
        <f t="shared" si="11"/>
        <v>5227.6899999999996</v>
      </c>
      <c r="H103" s="4">
        <f t="shared" si="12"/>
        <v>438507.51812187268</v>
      </c>
    </row>
    <row r="104" spans="1:8" x14ac:dyDescent="0.25">
      <c r="A104" s="2">
        <f t="shared" si="14"/>
        <v>44877</v>
      </c>
      <c r="B104" s="4">
        <f t="shared" si="15"/>
        <v>438507.51812187268</v>
      </c>
      <c r="C104" s="4">
        <f t="shared" si="13"/>
        <v>42.632675372959852</v>
      </c>
      <c r="D104" s="8">
        <v>30</v>
      </c>
      <c r="E104" s="4">
        <f t="shared" si="16"/>
        <v>1278.9802611887956</v>
      </c>
      <c r="F104" s="6">
        <f t="shared" si="10"/>
        <v>3948.7097388112043</v>
      </c>
      <c r="G104" s="6">
        <f t="shared" si="11"/>
        <v>5227.6899999999996</v>
      </c>
      <c r="H104" s="4">
        <f t="shared" si="12"/>
        <v>434558.80838306149</v>
      </c>
    </row>
    <row r="105" spans="1:8" x14ac:dyDescent="0.25">
      <c r="A105" s="2">
        <f t="shared" si="14"/>
        <v>44907</v>
      </c>
      <c r="B105" s="4">
        <f t="shared" si="15"/>
        <v>434558.80838306149</v>
      </c>
      <c r="C105" s="4">
        <f t="shared" si="13"/>
        <v>42.248773037242096</v>
      </c>
      <c r="D105" s="8">
        <v>30</v>
      </c>
      <c r="E105" s="4">
        <f t="shared" si="16"/>
        <v>1267.4631911172628</v>
      </c>
      <c r="F105" s="6">
        <f t="shared" si="10"/>
        <v>3960.2268088827368</v>
      </c>
      <c r="G105" s="6">
        <f t="shared" si="11"/>
        <v>5227.6899999999996</v>
      </c>
      <c r="H105" s="4">
        <f t="shared" si="12"/>
        <v>430598.58157417877</v>
      </c>
    </row>
    <row r="106" spans="1:8" x14ac:dyDescent="0.25">
      <c r="A106" s="2">
        <f t="shared" si="14"/>
        <v>44938</v>
      </c>
      <c r="B106" s="4">
        <f t="shared" si="15"/>
        <v>430598.58157417877</v>
      </c>
      <c r="C106" s="4">
        <f t="shared" si="13"/>
        <v>41.863750986378491</v>
      </c>
      <c r="D106" s="8">
        <v>30</v>
      </c>
      <c r="E106" s="4">
        <f t="shared" si="16"/>
        <v>1255.9125295913548</v>
      </c>
      <c r="F106" s="6">
        <f t="shared" si="10"/>
        <v>3971.7774704086451</v>
      </c>
      <c r="G106" s="6">
        <f t="shared" si="11"/>
        <v>5227.6899999999996</v>
      </c>
      <c r="H106" s="4">
        <f t="shared" si="12"/>
        <v>426626.80410377012</v>
      </c>
    </row>
    <row r="107" spans="1:8" x14ac:dyDescent="0.25">
      <c r="A107" s="2">
        <f t="shared" si="14"/>
        <v>44969</v>
      </c>
      <c r="B107" s="4">
        <f t="shared" si="15"/>
        <v>426626.80410377012</v>
      </c>
      <c r="C107" s="4">
        <f t="shared" si="13"/>
        <v>41.47760595453321</v>
      </c>
      <c r="D107" s="8">
        <v>30</v>
      </c>
      <c r="E107" s="4">
        <f t="shared" si="16"/>
        <v>1244.3281786359962</v>
      </c>
      <c r="F107" s="6">
        <f t="shared" si="10"/>
        <v>3983.3618213640034</v>
      </c>
      <c r="G107" s="6">
        <f t="shared" si="11"/>
        <v>5227.6899999999996</v>
      </c>
      <c r="H107" s="4">
        <f t="shared" si="12"/>
        <v>422643.44228240609</v>
      </c>
    </row>
    <row r="108" spans="1:8" x14ac:dyDescent="0.25">
      <c r="A108" s="2">
        <f t="shared" si="14"/>
        <v>44997</v>
      </c>
      <c r="B108" s="4">
        <f t="shared" si="15"/>
        <v>422643.44228240609</v>
      </c>
      <c r="C108" s="4">
        <f t="shared" si="13"/>
        <v>41.090334666345044</v>
      </c>
      <c r="D108" s="8">
        <v>30</v>
      </c>
      <c r="E108" s="4">
        <f t="shared" si="16"/>
        <v>1232.7100399903513</v>
      </c>
      <c r="F108" s="6">
        <f t="shared" si="10"/>
        <v>3994.9799600096485</v>
      </c>
      <c r="G108" s="6">
        <f t="shared" si="11"/>
        <v>5227.6899999999996</v>
      </c>
      <c r="H108" s="4">
        <f t="shared" si="12"/>
        <v>418648.46232239646</v>
      </c>
    </row>
    <row r="109" spans="1:8" x14ac:dyDescent="0.25">
      <c r="A109" s="2">
        <f t="shared" si="14"/>
        <v>45028</v>
      </c>
      <c r="B109" s="4">
        <f t="shared" si="15"/>
        <v>418648.46232239646</v>
      </c>
      <c r="C109" s="4">
        <f t="shared" si="13"/>
        <v>40.701933836899663</v>
      </c>
      <c r="D109" s="8">
        <v>30</v>
      </c>
      <c r="E109" s="4">
        <f t="shared" si="16"/>
        <v>1221.0580151069898</v>
      </c>
      <c r="F109" s="6">
        <f t="shared" si="10"/>
        <v>4006.6319848930098</v>
      </c>
      <c r="G109" s="6">
        <f t="shared" si="11"/>
        <v>5227.6899999999996</v>
      </c>
      <c r="H109" s="4">
        <f t="shared" si="12"/>
        <v>414641.83033750346</v>
      </c>
    </row>
    <row r="110" spans="1:8" x14ac:dyDescent="0.25">
      <c r="A110" s="2">
        <f t="shared" si="14"/>
        <v>45058</v>
      </c>
      <c r="B110" s="4">
        <f t="shared" si="15"/>
        <v>414641.83033750346</v>
      </c>
      <c r="C110" s="4">
        <f t="shared" si="13"/>
        <v>40.312400171701732</v>
      </c>
      <c r="D110" s="8">
        <v>30</v>
      </c>
      <c r="E110" s="4">
        <f t="shared" si="16"/>
        <v>1209.372005151052</v>
      </c>
      <c r="F110" s="6">
        <f t="shared" si="10"/>
        <v>4018.3179948489478</v>
      </c>
      <c r="G110" s="6">
        <f t="shared" si="11"/>
        <v>5227.6899999999996</v>
      </c>
      <c r="H110" s="4">
        <f t="shared" si="12"/>
        <v>410623.51234265452</v>
      </c>
    </row>
    <row r="111" spans="1:8" x14ac:dyDescent="0.25">
      <c r="A111" s="2">
        <f t="shared" si="14"/>
        <v>45089</v>
      </c>
      <c r="B111" s="4">
        <f t="shared" si="15"/>
        <v>410623.51234265452</v>
      </c>
      <c r="C111" s="4">
        <f t="shared" si="13"/>
        <v>39.921730366646969</v>
      </c>
      <c r="D111" s="8">
        <v>30</v>
      </c>
      <c r="E111" s="4">
        <f t="shared" si="16"/>
        <v>1197.651910999409</v>
      </c>
      <c r="F111" s="6">
        <f t="shared" si="10"/>
        <v>4030.0380890005908</v>
      </c>
      <c r="G111" s="6">
        <f t="shared" si="11"/>
        <v>5227.6899999999996</v>
      </c>
      <c r="H111" s="4">
        <f t="shared" si="12"/>
        <v>406593.4742536539</v>
      </c>
    </row>
    <row r="112" spans="1:8" x14ac:dyDescent="0.25">
      <c r="A112" s="2">
        <f t="shared" si="14"/>
        <v>45119</v>
      </c>
      <c r="B112" s="4">
        <f t="shared" si="15"/>
        <v>406593.4742536539</v>
      </c>
      <c r="C112" s="4">
        <f t="shared" si="13"/>
        <v>39.529921107994134</v>
      </c>
      <c r="D112" s="8">
        <v>30</v>
      </c>
      <c r="E112" s="4">
        <f t="shared" si="16"/>
        <v>1185.897633239824</v>
      </c>
      <c r="F112" s="6">
        <f t="shared" si="10"/>
        <v>4041.7923667601754</v>
      </c>
      <c r="G112" s="6">
        <f t="shared" si="11"/>
        <v>5227.6899999999996</v>
      </c>
      <c r="H112" s="4">
        <f t="shared" si="12"/>
        <v>402551.6818868937</v>
      </c>
    </row>
    <row r="113" spans="1:8" x14ac:dyDescent="0.25">
      <c r="A113" s="2">
        <f t="shared" si="14"/>
        <v>45150</v>
      </c>
      <c r="B113" s="4">
        <f t="shared" si="15"/>
        <v>402551.6818868937</v>
      </c>
      <c r="C113" s="4">
        <f t="shared" si="13"/>
        <v>39.136969072336896</v>
      </c>
      <c r="D113" s="8">
        <v>30</v>
      </c>
      <c r="E113" s="4">
        <f t="shared" si="16"/>
        <v>1174.1090721701069</v>
      </c>
      <c r="F113" s="6">
        <f t="shared" si="10"/>
        <v>4053.580927829893</v>
      </c>
      <c r="G113" s="6">
        <f t="shared" si="11"/>
        <v>5227.6899999999996</v>
      </c>
      <c r="H113" s="4">
        <f t="shared" si="12"/>
        <v>398498.1009590638</v>
      </c>
    </row>
    <row r="114" spans="1:8" x14ac:dyDescent="0.25">
      <c r="A114" s="2">
        <f t="shared" si="14"/>
        <v>45181</v>
      </c>
      <c r="B114" s="4">
        <f t="shared" si="15"/>
        <v>398498.1009590638</v>
      </c>
      <c r="C114" s="4">
        <f t="shared" si="13"/>
        <v>38.742870926575655</v>
      </c>
      <c r="D114" s="8">
        <v>30</v>
      </c>
      <c r="E114" s="4">
        <f t="shared" si="16"/>
        <v>1162.2861277972697</v>
      </c>
      <c r="F114" s="6">
        <f t="shared" si="10"/>
        <v>4065.4038722027299</v>
      </c>
      <c r="G114" s="6">
        <f t="shared" si="11"/>
        <v>5227.6899999999996</v>
      </c>
      <c r="H114" s="4">
        <f t="shared" si="12"/>
        <v>394432.69708686107</v>
      </c>
    </row>
    <row r="115" spans="1:8" x14ac:dyDescent="0.25">
      <c r="A115" s="2">
        <f t="shared" si="14"/>
        <v>45211</v>
      </c>
      <c r="B115" s="4">
        <f t="shared" si="15"/>
        <v>394432.69708686107</v>
      </c>
      <c r="C115" s="4">
        <f t="shared" si="13"/>
        <v>38.347623327889274</v>
      </c>
      <c r="D115" s="8">
        <v>30</v>
      </c>
      <c r="E115" s="4">
        <f t="shared" si="16"/>
        <v>1150.4286998366781</v>
      </c>
      <c r="F115" s="6">
        <f t="shared" si="10"/>
        <v>4077.2613001633217</v>
      </c>
      <c r="G115" s="6">
        <f t="shared" si="11"/>
        <v>5227.6899999999996</v>
      </c>
      <c r="H115" s="4">
        <f t="shared" si="12"/>
        <v>390355.43578669772</v>
      </c>
    </row>
    <row r="116" spans="1:8" x14ac:dyDescent="0.25">
      <c r="A116" s="2">
        <f t="shared" si="14"/>
        <v>45242</v>
      </c>
      <c r="B116" s="4">
        <f t="shared" si="15"/>
        <v>390355.43578669772</v>
      </c>
      <c r="C116" s="4">
        <f t="shared" si="13"/>
        <v>37.951222923706723</v>
      </c>
      <c r="D116" s="8">
        <v>30</v>
      </c>
      <c r="E116" s="4">
        <f t="shared" si="16"/>
        <v>1138.5366877112017</v>
      </c>
      <c r="F116" s="6">
        <f t="shared" si="10"/>
        <v>4089.1533122887977</v>
      </c>
      <c r="G116" s="6">
        <f t="shared" si="11"/>
        <v>5227.6899999999996</v>
      </c>
      <c r="H116" s="4">
        <f t="shared" si="12"/>
        <v>386266.28247440892</v>
      </c>
    </row>
    <row r="117" spans="1:8" x14ac:dyDescent="0.25">
      <c r="A117" s="2">
        <f t="shared" si="14"/>
        <v>45272</v>
      </c>
      <c r="B117" s="4">
        <f t="shared" si="15"/>
        <v>386266.28247440892</v>
      </c>
      <c r="C117" s="4">
        <f t="shared" si="13"/>
        <v>37.55366635167865</v>
      </c>
      <c r="D117" s="8">
        <v>30</v>
      </c>
      <c r="E117" s="4">
        <f t="shared" si="16"/>
        <v>1126.6099905503595</v>
      </c>
      <c r="F117" s="6">
        <f t="shared" si="10"/>
        <v>4101.0800094496399</v>
      </c>
      <c r="G117" s="6">
        <f t="shared" si="11"/>
        <v>5227.6899999999996</v>
      </c>
      <c r="H117" s="4">
        <f t="shared" si="12"/>
        <v>382165.20246495929</v>
      </c>
    </row>
    <row r="118" spans="1:8" x14ac:dyDescent="0.25">
      <c r="A118" s="2">
        <f t="shared" si="14"/>
        <v>45303</v>
      </c>
      <c r="B118" s="4">
        <f t="shared" si="15"/>
        <v>382165.20246495929</v>
      </c>
      <c r="C118" s="4">
        <f t="shared" si="13"/>
        <v>37.154950239648826</v>
      </c>
      <c r="D118" s="8">
        <v>30</v>
      </c>
      <c r="E118" s="4">
        <f t="shared" si="16"/>
        <v>1114.6485071894649</v>
      </c>
      <c r="F118" s="6">
        <f t="shared" ref="F118:F149" si="17">G118-E118</f>
        <v>4113.0414928105347</v>
      </c>
      <c r="G118" s="6">
        <f t="shared" ref="G118:G181" si="18">$D$14</f>
        <v>5227.6899999999996</v>
      </c>
      <c r="H118" s="4">
        <f t="shared" ref="H118:H149" si="19">B118-F118</f>
        <v>378052.16097214876</v>
      </c>
    </row>
    <row r="119" spans="1:8" x14ac:dyDescent="0.25">
      <c r="A119" s="2">
        <f t="shared" si="14"/>
        <v>45334</v>
      </c>
      <c r="B119" s="4">
        <f t="shared" si="15"/>
        <v>378052.16097214876</v>
      </c>
      <c r="C119" s="4">
        <f t="shared" si="13"/>
        <v>36.755071205625576</v>
      </c>
      <c r="D119" s="8">
        <v>30</v>
      </c>
      <c r="E119" s="4">
        <f t="shared" si="16"/>
        <v>1102.6521361687674</v>
      </c>
      <c r="F119" s="6">
        <f t="shared" si="17"/>
        <v>4125.0378638312322</v>
      </c>
      <c r="G119" s="6">
        <f t="shared" si="18"/>
        <v>5227.6899999999996</v>
      </c>
      <c r="H119" s="4">
        <f t="shared" si="19"/>
        <v>373927.12310831755</v>
      </c>
    </row>
    <row r="120" spans="1:8" x14ac:dyDescent="0.25">
      <c r="A120" s="2">
        <f t="shared" si="14"/>
        <v>45363</v>
      </c>
      <c r="B120" s="4">
        <f t="shared" si="15"/>
        <v>373927.12310831755</v>
      </c>
      <c r="C120" s="4">
        <f t="shared" si="13"/>
        <v>36.354025857753101</v>
      </c>
      <c r="D120" s="8">
        <v>30</v>
      </c>
      <c r="E120" s="4">
        <f t="shared" si="16"/>
        <v>1090.6207757325931</v>
      </c>
      <c r="F120" s="6">
        <f t="shared" si="17"/>
        <v>4137.0692242674068</v>
      </c>
      <c r="G120" s="6">
        <f t="shared" si="18"/>
        <v>5227.6899999999996</v>
      </c>
      <c r="H120" s="4">
        <f t="shared" si="19"/>
        <v>369790.05388405017</v>
      </c>
    </row>
    <row r="121" spans="1:8" x14ac:dyDescent="0.25">
      <c r="A121" s="2">
        <f t="shared" si="14"/>
        <v>45394</v>
      </c>
      <c r="B121" s="4">
        <f t="shared" si="15"/>
        <v>369790.05388405017</v>
      </c>
      <c r="C121" s="4">
        <f t="shared" si="13"/>
        <v>35.951810794282657</v>
      </c>
      <c r="D121" s="8">
        <v>30</v>
      </c>
      <c r="E121" s="4">
        <f t="shared" si="16"/>
        <v>1078.5543238284797</v>
      </c>
      <c r="F121" s="6">
        <f t="shared" si="17"/>
        <v>4149.1356761715197</v>
      </c>
      <c r="G121" s="6">
        <f t="shared" si="18"/>
        <v>5227.6899999999996</v>
      </c>
      <c r="H121" s="4">
        <f t="shared" si="19"/>
        <v>365640.91820787865</v>
      </c>
    </row>
    <row r="122" spans="1:8" x14ac:dyDescent="0.25">
      <c r="A122" s="2">
        <f t="shared" si="14"/>
        <v>45424</v>
      </c>
      <c r="B122" s="4">
        <f t="shared" si="15"/>
        <v>365640.91820787865</v>
      </c>
      <c r="C122" s="4">
        <f t="shared" si="13"/>
        <v>35.548422603543763</v>
      </c>
      <c r="D122" s="8">
        <v>30</v>
      </c>
      <c r="E122" s="4">
        <f t="shared" si="16"/>
        <v>1066.452678106313</v>
      </c>
      <c r="F122" s="6">
        <f t="shared" si="17"/>
        <v>4161.2373218936864</v>
      </c>
      <c r="G122" s="6">
        <f t="shared" si="18"/>
        <v>5227.6899999999996</v>
      </c>
      <c r="H122" s="4">
        <f t="shared" si="19"/>
        <v>361479.68088598497</v>
      </c>
    </row>
    <row r="123" spans="1:8" x14ac:dyDescent="0.25">
      <c r="A123" s="2">
        <f t="shared" si="14"/>
        <v>45455</v>
      </c>
      <c r="B123" s="4">
        <f t="shared" si="15"/>
        <v>361479.68088598497</v>
      </c>
      <c r="C123" s="4">
        <f t="shared" si="13"/>
        <v>35.143857863915208</v>
      </c>
      <c r="D123" s="8">
        <v>30</v>
      </c>
      <c r="E123" s="4">
        <f t="shared" si="16"/>
        <v>1054.3157359174563</v>
      </c>
      <c r="F123" s="6">
        <f t="shared" si="17"/>
        <v>4173.374264082543</v>
      </c>
      <c r="G123" s="6">
        <f t="shared" si="18"/>
        <v>5227.6899999999996</v>
      </c>
      <c r="H123" s="4">
        <f t="shared" si="19"/>
        <v>357306.30662190245</v>
      </c>
    </row>
    <row r="124" spans="1:8" x14ac:dyDescent="0.25">
      <c r="A124" s="2">
        <f t="shared" si="14"/>
        <v>45485</v>
      </c>
      <c r="B124" s="4">
        <f t="shared" si="15"/>
        <v>357306.30662190245</v>
      </c>
      <c r="C124" s="4">
        <f t="shared" si="13"/>
        <v>34.738113143796078</v>
      </c>
      <c r="D124" s="8">
        <v>30</v>
      </c>
      <c r="E124" s="4">
        <f t="shared" si="16"/>
        <v>1042.1433943138823</v>
      </c>
      <c r="F124" s="6">
        <f t="shared" si="17"/>
        <v>4185.5466056861169</v>
      </c>
      <c r="G124" s="6">
        <f t="shared" si="18"/>
        <v>5227.6899999999996</v>
      </c>
      <c r="H124" s="4">
        <f t="shared" si="19"/>
        <v>353120.76001621631</v>
      </c>
    </row>
    <row r="125" spans="1:8" x14ac:dyDescent="0.25">
      <c r="A125" s="2">
        <f t="shared" si="14"/>
        <v>45516</v>
      </c>
      <c r="B125" s="4">
        <f t="shared" si="15"/>
        <v>353120.76001621631</v>
      </c>
      <c r="C125" s="4">
        <f t="shared" si="13"/>
        <v>34.331185001576586</v>
      </c>
      <c r="D125" s="8">
        <v>30</v>
      </c>
      <c r="E125" s="4">
        <f t="shared" si="16"/>
        <v>1029.9355500472975</v>
      </c>
      <c r="F125" s="6">
        <f t="shared" si="17"/>
        <v>4197.7544499527021</v>
      </c>
      <c r="G125" s="6">
        <f t="shared" si="18"/>
        <v>5227.6899999999996</v>
      </c>
      <c r="H125" s="4">
        <f t="shared" si="19"/>
        <v>348923.00556626363</v>
      </c>
    </row>
    <row r="126" spans="1:8" x14ac:dyDescent="0.25">
      <c r="A126" s="2">
        <f t="shared" si="14"/>
        <v>45547</v>
      </c>
      <c r="B126" s="4">
        <f t="shared" si="15"/>
        <v>348923.00556626363</v>
      </c>
      <c r="C126" s="4">
        <f t="shared" si="13"/>
        <v>33.923069985608969</v>
      </c>
      <c r="D126" s="8">
        <v>30</v>
      </c>
      <c r="E126" s="4">
        <f t="shared" si="16"/>
        <v>1017.6920995682691</v>
      </c>
      <c r="F126" s="6">
        <f t="shared" si="17"/>
        <v>4209.9979004317302</v>
      </c>
      <c r="G126" s="6">
        <f t="shared" si="18"/>
        <v>5227.6899999999996</v>
      </c>
      <c r="H126" s="4">
        <f t="shared" si="19"/>
        <v>344713.00766583189</v>
      </c>
    </row>
    <row r="127" spans="1:8" x14ac:dyDescent="0.25">
      <c r="A127" s="2">
        <f t="shared" si="14"/>
        <v>45577</v>
      </c>
      <c r="B127" s="4">
        <f t="shared" si="15"/>
        <v>344713.00766583189</v>
      </c>
      <c r="C127" s="4">
        <f t="shared" si="13"/>
        <v>33.513764634178102</v>
      </c>
      <c r="D127" s="8">
        <v>30</v>
      </c>
      <c r="E127" s="4">
        <f t="shared" si="16"/>
        <v>1005.4129390253431</v>
      </c>
      <c r="F127" s="6">
        <f t="shared" si="17"/>
        <v>4222.2770609746567</v>
      </c>
      <c r="G127" s="6">
        <f t="shared" si="18"/>
        <v>5227.6899999999996</v>
      </c>
      <c r="H127" s="4">
        <f t="shared" si="19"/>
        <v>340490.73060485721</v>
      </c>
    </row>
    <row r="128" spans="1:8" x14ac:dyDescent="0.25">
      <c r="A128" s="2">
        <f t="shared" si="14"/>
        <v>45608</v>
      </c>
      <c r="B128" s="4">
        <f t="shared" si="15"/>
        <v>340490.73060485721</v>
      </c>
      <c r="C128" s="4">
        <f t="shared" si="13"/>
        <v>33.103265475472227</v>
      </c>
      <c r="D128" s="8">
        <v>30</v>
      </c>
      <c r="E128" s="4">
        <f t="shared" si="16"/>
        <v>993.09796426416688</v>
      </c>
      <c r="F128" s="6">
        <f t="shared" si="17"/>
        <v>4234.5920357358327</v>
      </c>
      <c r="G128" s="6">
        <f t="shared" si="18"/>
        <v>5227.6899999999996</v>
      </c>
      <c r="H128" s="4">
        <f t="shared" si="19"/>
        <v>336256.13856912137</v>
      </c>
    </row>
    <row r="129" spans="1:8" x14ac:dyDescent="0.25">
      <c r="A129" s="2">
        <f t="shared" si="14"/>
        <v>45638</v>
      </c>
      <c r="B129" s="4">
        <f t="shared" si="15"/>
        <v>336256.13856912137</v>
      </c>
      <c r="C129" s="4">
        <f t="shared" si="13"/>
        <v>32.69156902755347</v>
      </c>
      <c r="D129" s="8">
        <v>30</v>
      </c>
      <c r="E129" s="4">
        <f t="shared" si="16"/>
        <v>980.74707082660416</v>
      </c>
      <c r="F129" s="6">
        <f t="shared" si="17"/>
        <v>4246.9429291733959</v>
      </c>
      <c r="G129" s="6">
        <f t="shared" si="18"/>
        <v>5227.6899999999996</v>
      </c>
      <c r="H129" s="4">
        <f t="shared" si="19"/>
        <v>332009.19563994795</v>
      </c>
    </row>
    <row r="130" spans="1:8" x14ac:dyDescent="0.25">
      <c r="A130" s="2">
        <f t="shared" si="14"/>
        <v>45669</v>
      </c>
      <c r="B130" s="4">
        <f t="shared" si="15"/>
        <v>332009.19563994795</v>
      </c>
      <c r="C130" s="4">
        <f t="shared" si="13"/>
        <v>32.278671798328276</v>
      </c>
      <c r="D130" s="8">
        <v>30</v>
      </c>
      <c r="E130" s="4">
        <f t="shared" si="16"/>
        <v>968.36015394984827</v>
      </c>
      <c r="F130" s="6">
        <f t="shared" si="17"/>
        <v>4259.329846050151</v>
      </c>
      <c r="G130" s="6">
        <f t="shared" si="18"/>
        <v>5227.6899999999996</v>
      </c>
      <c r="H130" s="4">
        <f t="shared" si="19"/>
        <v>327749.86579389783</v>
      </c>
    </row>
    <row r="131" spans="1:8" x14ac:dyDescent="0.25">
      <c r="A131" s="2">
        <f t="shared" si="14"/>
        <v>45700</v>
      </c>
      <c r="B131" s="4">
        <f t="shared" si="15"/>
        <v>327749.86579389783</v>
      </c>
      <c r="C131" s="4">
        <f t="shared" si="13"/>
        <v>31.864570285517846</v>
      </c>
      <c r="D131" s="8">
        <v>30</v>
      </c>
      <c r="E131" s="4">
        <f t="shared" si="16"/>
        <v>955.93710856553537</v>
      </c>
      <c r="F131" s="6">
        <f t="shared" si="17"/>
        <v>4271.7528914344639</v>
      </c>
      <c r="G131" s="6">
        <f t="shared" si="18"/>
        <v>5227.6899999999996</v>
      </c>
      <c r="H131" s="4">
        <f t="shared" si="19"/>
        <v>323478.11290246336</v>
      </c>
    </row>
    <row r="132" spans="1:8" x14ac:dyDescent="0.25">
      <c r="A132" s="2">
        <f t="shared" si="14"/>
        <v>45728</v>
      </c>
      <c r="B132" s="4">
        <f t="shared" si="15"/>
        <v>323478.11290246336</v>
      </c>
      <c r="C132" s="4">
        <f t="shared" si="13"/>
        <v>31.449260976628384</v>
      </c>
      <c r="D132" s="8">
        <v>30</v>
      </c>
      <c r="E132" s="4">
        <f t="shared" si="16"/>
        <v>943.47782929885147</v>
      </c>
      <c r="F132" s="6">
        <f t="shared" si="17"/>
        <v>4284.2121707011484</v>
      </c>
      <c r="G132" s="6">
        <f t="shared" si="18"/>
        <v>5227.6899999999996</v>
      </c>
      <c r="H132" s="4">
        <f t="shared" si="19"/>
        <v>319193.90073176223</v>
      </c>
    </row>
    <row r="133" spans="1:8" x14ac:dyDescent="0.25">
      <c r="A133" s="2">
        <f t="shared" si="14"/>
        <v>45759</v>
      </c>
      <c r="B133" s="4">
        <f t="shared" si="15"/>
        <v>319193.90073176223</v>
      </c>
      <c r="C133" s="4">
        <f t="shared" si="13"/>
        <v>31.03274034892133</v>
      </c>
      <c r="D133" s="8">
        <v>30</v>
      </c>
      <c r="E133" s="4">
        <f t="shared" si="16"/>
        <v>930.9822104676399</v>
      </c>
      <c r="F133" s="6">
        <f t="shared" si="17"/>
        <v>4296.70778953236</v>
      </c>
      <c r="G133" s="6">
        <f t="shared" si="18"/>
        <v>5227.6899999999996</v>
      </c>
      <c r="H133" s="4">
        <f t="shared" si="19"/>
        <v>314897.19294222986</v>
      </c>
    </row>
    <row r="134" spans="1:8" x14ac:dyDescent="0.25">
      <c r="A134" s="2">
        <f t="shared" si="14"/>
        <v>45789</v>
      </c>
      <c r="B134" s="4">
        <f t="shared" si="15"/>
        <v>314897.19294222986</v>
      </c>
      <c r="C134" s="4">
        <f t="shared" si="13"/>
        <v>30.615004869383462</v>
      </c>
      <c r="D134" s="8">
        <v>30</v>
      </c>
      <c r="E134" s="4">
        <f t="shared" si="16"/>
        <v>918.45014608150382</v>
      </c>
      <c r="F134" s="6">
        <f t="shared" si="17"/>
        <v>4309.239853918496</v>
      </c>
      <c r="G134" s="6">
        <f t="shared" si="18"/>
        <v>5227.6899999999996</v>
      </c>
      <c r="H134" s="4">
        <f t="shared" si="19"/>
        <v>310587.95308831136</v>
      </c>
    </row>
    <row r="135" spans="1:8" x14ac:dyDescent="0.25">
      <c r="A135" s="2">
        <f t="shared" si="14"/>
        <v>45820</v>
      </c>
      <c r="B135" s="4">
        <f t="shared" si="15"/>
        <v>310587.95308831136</v>
      </c>
      <c r="C135" s="4">
        <f t="shared" si="13"/>
        <v>30.196050994696943</v>
      </c>
      <c r="D135" s="8">
        <v>30</v>
      </c>
      <c r="E135" s="4">
        <f t="shared" si="16"/>
        <v>905.88152984090834</v>
      </c>
      <c r="F135" s="6">
        <f t="shared" si="17"/>
        <v>4321.8084701590915</v>
      </c>
      <c r="G135" s="6">
        <f t="shared" si="18"/>
        <v>5227.6899999999996</v>
      </c>
      <c r="H135" s="4">
        <f t="shared" si="19"/>
        <v>306266.14461815229</v>
      </c>
    </row>
    <row r="136" spans="1:8" x14ac:dyDescent="0.25">
      <c r="A136" s="2">
        <f t="shared" si="14"/>
        <v>45850</v>
      </c>
      <c r="B136" s="4">
        <f t="shared" si="15"/>
        <v>306266.14461815229</v>
      </c>
      <c r="C136" s="4">
        <f t="shared" si="13"/>
        <v>29.77587517120925</v>
      </c>
      <c r="D136" s="8">
        <v>30</v>
      </c>
      <c r="E136" s="4">
        <f t="shared" si="16"/>
        <v>893.27625513627754</v>
      </c>
      <c r="F136" s="6">
        <f t="shared" si="17"/>
        <v>4334.4137448637221</v>
      </c>
      <c r="G136" s="6">
        <f t="shared" si="18"/>
        <v>5227.6899999999996</v>
      </c>
      <c r="H136" s="4">
        <f t="shared" si="19"/>
        <v>301931.73087328859</v>
      </c>
    </row>
    <row r="137" spans="1:8" x14ac:dyDescent="0.25">
      <c r="A137" s="2">
        <f t="shared" si="14"/>
        <v>45881</v>
      </c>
      <c r="B137" s="4">
        <f t="shared" si="15"/>
        <v>301931.73087328859</v>
      </c>
      <c r="C137" s="4">
        <f t="shared" si="13"/>
        <v>29.354473834903061</v>
      </c>
      <c r="D137" s="8">
        <v>30</v>
      </c>
      <c r="E137" s="4">
        <f t="shared" si="16"/>
        <v>880.63421504709186</v>
      </c>
      <c r="F137" s="6">
        <f t="shared" si="17"/>
        <v>4347.0557849529077</v>
      </c>
      <c r="G137" s="6">
        <f t="shared" si="18"/>
        <v>5227.6899999999996</v>
      </c>
      <c r="H137" s="4">
        <f t="shared" si="19"/>
        <v>297584.6750883357</v>
      </c>
    </row>
    <row r="138" spans="1:8" x14ac:dyDescent="0.25">
      <c r="A138" s="2">
        <f t="shared" si="14"/>
        <v>45912</v>
      </c>
      <c r="B138" s="4">
        <f t="shared" si="15"/>
        <v>297584.6750883357</v>
      </c>
      <c r="C138" s="4">
        <f t="shared" si="13"/>
        <v>28.931843411365975</v>
      </c>
      <c r="D138" s="8">
        <v>30</v>
      </c>
      <c r="E138" s="4">
        <f t="shared" si="16"/>
        <v>867.95530234097919</v>
      </c>
      <c r="F138" s="6">
        <f t="shared" si="17"/>
        <v>4359.7346976590206</v>
      </c>
      <c r="G138" s="6">
        <f t="shared" si="18"/>
        <v>5227.6899999999996</v>
      </c>
      <c r="H138" s="4">
        <f t="shared" si="19"/>
        <v>293224.94039067667</v>
      </c>
    </row>
    <row r="139" spans="1:8" x14ac:dyDescent="0.25">
      <c r="A139" s="2">
        <f t="shared" si="14"/>
        <v>45942</v>
      </c>
      <c r="B139" s="4">
        <f t="shared" si="15"/>
        <v>293224.94039067667</v>
      </c>
      <c r="C139" s="4">
        <f t="shared" si="13"/>
        <v>28.507980315760232</v>
      </c>
      <c r="D139" s="8">
        <v>30</v>
      </c>
      <c r="E139" s="4">
        <f t="shared" si="16"/>
        <v>855.23940947280698</v>
      </c>
      <c r="F139" s="6">
        <f t="shared" si="17"/>
        <v>4372.4505905271926</v>
      </c>
      <c r="G139" s="6">
        <f t="shared" si="18"/>
        <v>5227.6899999999996</v>
      </c>
      <c r="H139" s="4">
        <f t="shared" si="19"/>
        <v>288852.48980014946</v>
      </c>
    </row>
    <row r="140" spans="1:8" x14ac:dyDescent="0.25">
      <c r="A140" s="2">
        <f t="shared" si="14"/>
        <v>45973</v>
      </c>
      <c r="B140" s="4">
        <f t="shared" si="15"/>
        <v>288852.48980014946</v>
      </c>
      <c r="C140" s="4">
        <f t="shared" si="13"/>
        <v>28.082880952792312</v>
      </c>
      <c r="D140" s="8">
        <v>30</v>
      </c>
      <c r="E140" s="4">
        <f t="shared" si="16"/>
        <v>842.48642858376934</v>
      </c>
      <c r="F140" s="6">
        <f t="shared" si="17"/>
        <v>4385.2035714162303</v>
      </c>
      <c r="G140" s="6">
        <f t="shared" si="18"/>
        <v>5227.6899999999996</v>
      </c>
      <c r="H140" s="4">
        <f t="shared" si="19"/>
        <v>284467.28622873325</v>
      </c>
    </row>
    <row r="141" spans="1:8" x14ac:dyDescent="0.25">
      <c r="A141" s="2">
        <f t="shared" si="14"/>
        <v>46003</v>
      </c>
      <c r="B141" s="4">
        <f t="shared" si="15"/>
        <v>284467.28622873325</v>
      </c>
      <c r="C141" s="4">
        <f t="shared" si="13"/>
        <v>27.656541716682401</v>
      </c>
      <c r="D141" s="8">
        <v>30</v>
      </c>
      <c r="E141" s="15">
        <f t="shared" si="16"/>
        <v>829.69625150047204</v>
      </c>
      <c r="F141" s="6">
        <f t="shared" si="17"/>
        <v>4397.993748499528</v>
      </c>
      <c r="G141" s="6">
        <f t="shared" si="18"/>
        <v>5227.6899999999996</v>
      </c>
      <c r="H141" s="4">
        <f t="shared" si="19"/>
        <v>280069.29248023371</v>
      </c>
    </row>
    <row r="142" spans="1:8" x14ac:dyDescent="0.25">
      <c r="A142" s="2">
        <f t="shared" si="14"/>
        <v>46034</v>
      </c>
      <c r="B142" s="4">
        <f t="shared" ref="B142:B195" si="20">H141</f>
        <v>280069.29248023371</v>
      </c>
      <c r="C142" s="4">
        <f t="shared" si="13"/>
        <v>27.228958991133837</v>
      </c>
      <c r="D142" s="8">
        <v>30</v>
      </c>
      <c r="E142" s="15">
        <f t="shared" ref="E142:E195" si="21">C142*D142</f>
        <v>816.86876973401513</v>
      </c>
      <c r="F142" s="6">
        <f t="shared" si="17"/>
        <v>4410.8212302659849</v>
      </c>
      <c r="G142" s="6">
        <f t="shared" si="18"/>
        <v>5227.6899999999996</v>
      </c>
      <c r="H142" s="4">
        <f t="shared" si="19"/>
        <v>275658.4712499677</v>
      </c>
    </row>
    <row r="143" spans="1:8" x14ac:dyDescent="0.25">
      <c r="A143" s="2">
        <f t="shared" si="14"/>
        <v>46065</v>
      </c>
      <c r="B143" s="4">
        <f t="shared" si="20"/>
        <v>275658.4712499677</v>
      </c>
      <c r="C143" s="4">
        <f t="shared" si="13"/>
        <v>26.800129149302418</v>
      </c>
      <c r="D143" s="8">
        <v>30</v>
      </c>
      <c r="E143" s="15">
        <f t="shared" si="21"/>
        <v>804.00387447907258</v>
      </c>
      <c r="F143" s="6">
        <f t="shared" si="17"/>
        <v>4423.6861255209269</v>
      </c>
      <c r="G143" s="6">
        <f t="shared" si="18"/>
        <v>5227.6899999999996</v>
      </c>
      <c r="H143" s="4">
        <f t="shared" si="19"/>
        <v>271234.78512444679</v>
      </c>
    </row>
    <row r="144" spans="1:8" x14ac:dyDescent="0.25">
      <c r="A144" s="2">
        <f t="shared" si="14"/>
        <v>46093</v>
      </c>
      <c r="B144" s="4">
        <f t="shared" si="20"/>
        <v>271234.78512444679</v>
      </c>
      <c r="C144" s="4">
        <f t="shared" si="13"/>
        <v>26.370048553765663</v>
      </c>
      <c r="D144" s="8">
        <v>30</v>
      </c>
      <c r="E144" s="15">
        <f t="shared" si="21"/>
        <v>791.10145661296986</v>
      </c>
      <c r="F144" s="6">
        <f t="shared" si="17"/>
        <v>4436.5885433870299</v>
      </c>
      <c r="G144" s="6">
        <f t="shared" si="18"/>
        <v>5227.6899999999996</v>
      </c>
      <c r="H144" s="4">
        <f t="shared" si="19"/>
        <v>266798.19658105978</v>
      </c>
    </row>
    <row r="145" spans="1:8" x14ac:dyDescent="0.25">
      <c r="A145" s="2">
        <f t="shared" si="14"/>
        <v>46124</v>
      </c>
      <c r="B145" s="4">
        <f t="shared" si="20"/>
        <v>266798.19658105978</v>
      </c>
      <c r="C145" s="4">
        <f t="shared" si="13"/>
        <v>25.938713556491923</v>
      </c>
      <c r="D145" s="8">
        <v>30</v>
      </c>
      <c r="E145" s="15">
        <f t="shared" si="21"/>
        <v>778.16140669475772</v>
      </c>
      <c r="F145" s="6">
        <f t="shared" si="17"/>
        <v>4449.5285933052419</v>
      </c>
      <c r="G145" s="6">
        <f t="shared" si="18"/>
        <v>5227.6899999999996</v>
      </c>
      <c r="H145" s="4">
        <f t="shared" si="19"/>
        <v>262348.66798775451</v>
      </c>
    </row>
    <row r="146" spans="1:8" x14ac:dyDescent="0.25">
      <c r="A146" s="2">
        <f t="shared" si="14"/>
        <v>46154</v>
      </c>
      <c r="B146" s="4">
        <f t="shared" si="20"/>
        <v>262348.66798775451</v>
      </c>
      <c r="C146" s="4">
        <f t="shared" si="13"/>
        <v>25.506120498809469</v>
      </c>
      <c r="D146" s="8">
        <v>30</v>
      </c>
      <c r="E146" s="15">
        <f t="shared" si="21"/>
        <v>765.18361496428406</v>
      </c>
      <c r="F146" s="6">
        <f t="shared" si="17"/>
        <v>4462.5063850357155</v>
      </c>
      <c r="G146" s="6">
        <f t="shared" si="18"/>
        <v>5227.6899999999996</v>
      </c>
      <c r="H146" s="4">
        <f t="shared" si="19"/>
        <v>257886.16160271878</v>
      </c>
    </row>
    <row r="147" spans="1:8" x14ac:dyDescent="0.25">
      <c r="A147" s="2">
        <f t="shared" si="14"/>
        <v>46185</v>
      </c>
      <c r="B147" s="4">
        <f t="shared" si="20"/>
        <v>257886.16160271878</v>
      </c>
      <c r="C147" s="4">
        <f t="shared" si="13"/>
        <v>25.07226571137544</v>
      </c>
      <c r="D147" s="8">
        <v>30</v>
      </c>
      <c r="E147" s="15">
        <f t="shared" si="21"/>
        <v>752.16797134126318</v>
      </c>
      <c r="F147" s="6">
        <f t="shared" si="17"/>
        <v>4475.5220286587364</v>
      </c>
      <c r="G147" s="6">
        <f t="shared" si="18"/>
        <v>5227.6899999999996</v>
      </c>
      <c r="H147" s="4">
        <f t="shared" si="19"/>
        <v>253410.63957406004</v>
      </c>
    </row>
    <row r="148" spans="1:8" x14ac:dyDescent="0.25">
      <c r="A148" s="2">
        <f t="shared" si="14"/>
        <v>46215</v>
      </c>
      <c r="B148" s="4">
        <f t="shared" si="20"/>
        <v>253410.63957406004</v>
      </c>
      <c r="C148" s="4">
        <f t="shared" si="13"/>
        <v>24.637145514144727</v>
      </c>
      <c r="D148" s="8">
        <v>30</v>
      </c>
      <c r="E148" s="15">
        <f t="shared" si="21"/>
        <v>739.11436542434183</v>
      </c>
      <c r="F148" s="6">
        <f t="shared" si="17"/>
        <v>4488.5756345756581</v>
      </c>
      <c r="G148" s="6">
        <f t="shared" si="18"/>
        <v>5227.6899999999996</v>
      </c>
      <c r="H148" s="4">
        <f t="shared" si="19"/>
        <v>248922.06393948439</v>
      </c>
    </row>
    <row r="149" spans="1:8" x14ac:dyDescent="0.25">
      <c r="A149" s="2">
        <f t="shared" si="14"/>
        <v>46246</v>
      </c>
      <c r="B149" s="4">
        <f t="shared" si="20"/>
        <v>248922.06393948439</v>
      </c>
      <c r="C149" s="4">
        <f t="shared" si="13"/>
        <v>24.200756216338764</v>
      </c>
      <c r="D149" s="8">
        <v>30</v>
      </c>
      <c r="E149" s="15">
        <f t="shared" si="21"/>
        <v>726.02268649016287</v>
      </c>
      <c r="F149" s="6">
        <f t="shared" si="17"/>
        <v>4501.6673135098372</v>
      </c>
      <c r="G149" s="6">
        <f t="shared" si="18"/>
        <v>5227.6899999999996</v>
      </c>
      <c r="H149" s="4">
        <f t="shared" si="19"/>
        <v>244420.39662597456</v>
      </c>
    </row>
    <row r="150" spans="1:8" x14ac:dyDescent="0.25">
      <c r="A150" s="2">
        <f t="shared" si="14"/>
        <v>46277</v>
      </c>
      <c r="B150" s="4">
        <f t="shared" si="20"/>
        <v>244420.39662597456</v>
      </c>
      <c r="C150" s="4">
        <f t="shared" si="13"/>
        <v>23.763094116414194</v>
      </c>
      <c r="D150" s="8">
        <v>30</v>
      </c>
      <c r="E150" s="15">
        <f t="shared" si="21"/>
        <v>712.8928234924258</v>
      </c>
      <c r="F150" s="6">
        <f t="shared" ref="F150:F181" si="22">G150-E150</f>
        <v>4514.7971765075736</v>
      </c>
      <c r="G150" s="6">
        <f t="shared" si="18"/>
        <v>5227.6899999999996</v>
      </c>
      <c r="H150" s="4">
        <f t="shared" ref="H150:H181" si="23">B150-F150</f>
        <v>239905.599449467</v>
      </c>
    </row>
    <row r="151" spans="1:8" x14ac:dyDescent="0.25">
      <c r="A151" s="2">
        <f t="shared" si="14"/>
        <v>46307</v>
      </c>
      <c r="B151" s="4">
        <f t="shared" si="20"/>
        <v>239905.599449467</v>
      </c>
      <c r="C151" s="4">
        <f t="shared" ref="C151:C199" si="24">(B151*$D$10)/360</f>
        <v>23.324155502031513</v>
      </c>
      <c r="D151" s="8">
        <v>30</v>
      </c>
      <c r="E151" s="15">
        <f t="shared" si="21"/>
        <v>699.72466506094543</v>
      </c>
      <c r="F151" s="6">
        <f t="shared" si="22"/>
        <v>4527.9653349390537</v>
      </c>
      <c r="G151" s="6">
        <f t="shared" si="18"/>
        <v>5227.6899999999996</v>
      </c>
      <c r="H151" s="4">
        <f t="shared" si="23"/>
        <v>235377.63411452796</v>
      </c>
    </row>
    <row r="152" spans="1:8" x14ac:dyDescent="0.25">
      <c r="A152" s="2">
        <f t="shared" ref="A152:A199" si="25">EDATE(A151,1)</f>
        <v>46338</v>
      </c>
      <c r="B152" s="4">
        <f t="shared" si="20"/>
        <v>235377.63411452796</v>
      </c>
      <c r="C152" s="4">
        <f t="shared" si="24"/>
        <v>22.883936650023553</v>
      </c>
      <c r="D152" s="8">
        <v>30</v>
      </c>
      <c r="E152" s="15">
        <f t="shared" si="21"/>
        <v>686.51809950070663</v>
      </c>
      <c r="F152" s="6">
        <f t="shared" si="22"/>
        <v>4541.1719004992929</v>
      </c>
      <c r="G152" s="6">
        <f t="shared" si="18"/>
        <v>5227.6899999999996</v>
      </c>
      <c r="H152" s="4">
        <f t="shared" si="23"/>
        <v>230836.46221402867</v>
      </c>
    </row>
    <row r="153" spans="1:8" x14ac:dyDescent="0.25">
      <c r="A153" s="2">
        <f t="shared" si="25"/>
        <v>46368</v>
      </c>
      <c r="B153" s="4">
        <f t="shared" si="20"/>
        <v>230836.46221402867</v>
      </c>
      <c r="C153" s="4">
        <f t="shared" si="24"/>
        <v>22.442433826363899</v>
      </c>
      <c r="D153" s="8">
        <v>30</v>
      </c>
      <c r="E153" s="15">
        <f t="shared" si="21"/>
        <v>673.27301479091693</v>
      </c>
      <c r="F153" s="6">
        <f t="shared" si="22"/>
        <v>4554.4169852090827</v>
      </c>
      <c r="G153" s="6">
        <f t="shared" si="18"/>
        <v>5227.6899999999996</v>
      </c>
      <c r="H153" s="4">
        <f t="shared" si="23"/>
        <v>226282.0452288196</v>
      </c>
    </row>
    <row r="154" spans="1:8" x14ac:dyDescent="0.25">
      <c r="A154" s="2">
        <f t="shared" si="25"/>
        <v>46399</v>
      </c>
      <c r="B154" s="4">
        <f t="shared" si="20"/>
        <v>226282.0452288196</v>
      </c>
      <c r="C154" s="4">
        <f t="shared" si="24"/>
        <v>21.999643286135242</v>
      </c>
      <c r="D154" s="8">
        <v>30</v>
      </c>
      <c r="E154" s="15">
        <f t="shared" si="21"/>
        <v>659.98929858405722</v>
      </c>
      <c r="F154" s="6">
        <f t="shared" si="22"/>
        <v>4567.7007014159426</v>
      </c>
      <c r="G154" s="6">
        <f t="shared" si="18"/>
        <v>5227.6899999999996</v>
      </c>
      <c r="H154" s="4">
        <f t="shared" si="23"/>
        <v>221714.34452740365</v>
      </c>
    </row>
    <row r="155" spans="1:8" x14ac:dyDescent="0.25">
      <c r="A155" s="2">
        <f t="shared" si="25"/>
        <v>46430</v>
      </c>
      <c r="B155" s="4">
        <f t="shared" si="20"/>
        <v>221714.34452740365</v>
      </c>
      <c r="C155" s="4">
        <f t="shared" si="24"/>
        <v>21.555561273497577</v>
      </c>
      <c r="D155" s="8">
        <v>30</v>
      </c>
      <c r="E155" s="15">
        <f t="shared" si="21"/>
        <v>646.66683820492733</v>
      </c>
      <c r="F155" s="6">
        <f t="shared" si="22"/>
        <v>4581.0231617950722</v>
      </c>
      <c r="G155" s="6">
        <f t="shared" si="18"/>
        <v>5227.6899999999996</v>
      </c>
      <c r="H155" s="4">
        <f t="shared" si="23"/>
        <v>217133.32136560857</v>
      </c>
    </row>
    <row r="156" spans="1:8" x14ac:dyDescent="0.25">
      <c r="A156" s="2">
        <f t="shared" si="25"/>
        <v>46458</v>
      </c>
      <c r="B156" s="4">
        <f t="shared" si="20"/>
        <v>217133.32136560857</v>
      </c>
      <c r="C156" s="4">
        <f t="shared" si="24"/>
        <v>21.110184021656391</v>
      </c>
      <c r="D156" s="8">
        <v>30</v>
      </c>
      <c r="E156" s="15">
        <f t="shared" si="21"/>
        <v>633.30552064969174</v>
      </c>
      <c r="F156" s="6">
        <f t="shared" si="22"/>
        <v>4594.3844793503076</v>
      </c>
      <c r="G156" s="6">
        <f t="shared" si="18"/>
        <v>5227.6899999999996</v>
      </c>
      <c r="H156" s="4">
        <f t="shared" si="23"/>
        <v>212538.93688625828</v>
      </c>
    </row>
    <row r="157" spans="1:8" x14ac:dyDescent="0.25">
      <c r="A157" s="2">
        <f t="shared" si="25"/>
        <v>46489</v>
      </c>
      <c r="B157" s="4">
        <f t="shared" si="20"/>
        <v>212538.93688625828</v>
      </c>
      <c r="C157" s="4">
        <f t="shared" si="24"/>
        <v>20.663507752830668</v>
      </c>
      <c r="D157" s="8">
        <v>30</v>
      </c>
      <c r="E157" s="15">
        <f t="shared" si="21"/>
        <v>619.90523258491999</v>
      </c>
      <c r="F157" s="6">
        <f t="shared" si="22"/>
        <v>4607.7847674150798</v>
      </c>
      <c r="G157" s="6">
        <f t="shared" si="18"/>
        <v>5227.6899999999996</v>
      </c>
      <c r="H157" s="4">
        <f t="shared" si="23"/>
        <v>207931.15211884319</v>
      </c>
    </row>
    <row r="158" spans="1:8" x14ac:dyDescent="0.25">
      <c r="A158" s="2">
        <f t="shared" si="25"/>
        <v>46519</v>
      </c>
      <c r="B158" s="4">
        <f t="shared" si="20"/>
        <v>207931.15211884319</v>
      </c>
      <c r="C158" s="4">
        <f t="shared" si="24"/>
        <v>20.215528678220867</v>
      </c>
      <c r="D158" s="8">
        <v>30</v>
      </c>
      <c r="E158" s="15">
        <f t="shared" si="21"/>
        <v>606.46586034662596</v>
      </c>
      <c r="F158" s="6">
        <f t="shared" si="22"/>
        <v>4621.2241396533736</v>
      </c>
      <c r="G158" s="6">
        <f t="shared" si="18"/>
        <v>5227.6899999999996</v>
      </c>
      <c r="H158" s="4">
        <f t="shared" si="23"/>
        <v>203309.92797918982</v>
      </c>
    </row>
    <row r="159" spans="1:8" x14ac:dyDescent="0.25">
      <c r="A159" s="2">
        <f t="shared" si="25"/>
        <v>46550</v>
      </c>
      <c r="B159" s="4">
        <f t="shared" si="20"/>
        <v>203309.92797918982</v>
      </c>
      <c r="C159" s="4">
        <f t="shared" si="24"/>
        <v>19.766242997976789</v>
      </c>
      <c r="D159" s="8">
        <v>30</v>
      </c>
      <c r="E159" s="15">
        <f t="shared" si="21"/>
        <v>592.98728993930365</v>
      </c>
      <c r="F159" s="6">
        <f t="shared" si="22"/>
        <v>4634.7027100606956</v>
      </c>
      <c r="G159" s="6">
        <f t="shared" si="18"/>
        <v>5227.6899999999996</v>
      </c>
      <c r="H159" s="4">
        <f t="shared" si="23"/>
        <v>198675.22526912912</v>
      </c>
    </row>
    <row r="160" spans="1:8" x14ac:dyDescent="0.25">
      <c r="A160" s="2">
        <f t="shared" si="25"/>
        <v>46580</v>
      </c>
      <c r="B160" s="4">
        <f t="shared" si="20"/>
        <v>198675.22526912912</v>
      </c>
      <c r="C160" s="4">
        <f t="shared" si="24"/>
        <v>19.315646901165334</v>
      </c>
      <c r="D160" s="8">
        <v>30</v>
      </c>
      <c r="E160" s="15">
        <f t="shared" si="21"/>
        <v>579.46940703496</v>
      </c>
      <c r="F160" s="6">
        <f t="shared" si="22"/>
        <v>4648.2205929650399</v>
      </c>
      <c r="G160" s="6">
        <f t="shared" si="18"/>
        <v>5227.6899999999996</v>
      </c>
      <c r="H160" s="4">
        <f t="shared" si="23"/>
        <v>194027.00467616407</v>
      </c>
    </row>
    <row r="161" spans="1:8" x14ac:dyDescent="0.25">
      <c r="A161" s="2">
        <f t="shared" si="25"/>
        <v>46611</v>
      </c>
      <c r="B161" s="4">
        <f t="shared" si="20"/>
        <v>194027.00467616407</v>
      </c>
      <c r="C161" s="4">
        <f t="shared" si="24"/>
        <v>18.863736565738176</v>
      </c>
      <c r="D161" s="8">
        <v>30</v>
      </c>
      <c r="E161" s="15">
        <f t="shared" si="21"/>
        <v>565.91209697214526</v>
      </c>
      <c r="F161" s="6">
        <f t="shared" si="22"/>
        <v>4661.7779030278543</v>
      </c>
      <c r="G161" s="6">
        <f t="shared" si="18"/>
        <v>5227.6899999999996</v>
      </c>
      <c r="H161" s="4">
        <f t="shared" si="23"/>
        <v>189365.22677313621</v>
      </c>
    </row>
    <row r="162" spans="1:8" x14ac:dyDescent="0.25">
      <c r="A162" s="2">
        <f t="shared" si="25"/>
        <v>46642</v>
      </c>
      <c r="B162" s="4">
        <f t="shared" si="20"/>
        <v>189365.22677313621</v>
      </c>
      <c r="C162" s="4">
        <f t="shared" si="24"/>
        <v>18.410508158499358</v>
      </c>
      <c r="D162" s="8">
        <v>30</v>
      </c>
      <c r="E162" s="15">
        <f t="shared" si="21"/>
        <v>552.31524475498077</v>
      </c>
      <c r="F162" s="6">
        <f t="shared" si="22"/>
        <v>4675.3747552450186</v>
      </c>
      <c r="G162" s="6">
        <f t="shared" si="18"/>
        <v>5227.6899999999996</v>
      </c>
      <c r="H162" s="4">
        <f t="shared" si="23"/>
        <v>184689.85201789119</v>
      </c>
    </row>
    <row r="163" spans="1:8" x14ac:dyDescent="0.25">
      <c r="A163" s="2">
        <f t="shared" si="25"/>
        <v>46672</v>
      </c>
      <c r="B163" s="4">
        <f t="shared" si="20"/>
        <v>184689.85201789119</v>
      </c>
      <c r="C163" s="4">
        <f t="shared" si="24"/>
        <v>17.955957835072756</v>
      </c>
      <c r="D163" s="8">
        <v>30</v>
      </c>
      <c r="E163" s="15">
        <f t="shared" si="21"/>
        <v>538.67873505218267</v>
      </c>
      <c r="F163" s="6">
        <f t="shared" si="22"/>
        <v>4689.0112649478169</v>
      </c>
      <c r="G163" s="6">
        <f t="shared" si="18"/>
        <v>5227.6899999999996</v>
      </c>
      <c r="H163" s="4">
        <f t="shared" si="23"/>
        <v>180000.84075294336</v>
      </c>
    </row>
    <row r="164" spans="1:8" x14ac:dyDescent="0.25">
      <c r="A164" s="2">
        <f t="shared" si="25"/>
        <v>46703</v>
      </c>
      <c r="B164" s="4">
        <f t="shared" si="20"/>
        <v>180000.84075294336</v>
      </c>
      <c r="C164" s="4">
        <f t="shared" si="24"/>
        <v>17.500081739869497</v>
      </c>
      <c r="D164" s="8">
        <v>30</v>
      </c>
      <c r="E164" s="15">
        <f t="shared" si="21"/>
        <v>525.00245219608496</v>
      </c>
      <c r="F164" s="6">
        <f t="shared" si="22"/>
        <v>4702.6875478039146</v>
      </c>
      <c r="G164" s="6">
        <f t="shared" si="18"/>
        <v>5227.6899999999996</v>
      </c>
      <c r="H164" s="4">
        <f t="shared" si="23"/>
        <v>175298.15320513945</v>
      </c>
    </row>
    <row r="165" spans="1:8" x14ac:dyDescent="0.25">
      <c r="A165" s="2">
        <f t="shared" si="25"/>
        <v>46733</v>
      </c>
      <c r="B165" s="4">
        <f t="shared" si="20"/>
        <v>175298.15320513945</v>
      </c>
      <c r="C165" s="4">
        <f t="shared" si="24"/>
        <v>17.042876006055224</v>
      </c>
      <c r="D165" s="8">
        <v>30</v>
      </c>
      <c r="E165" s="15">
        <f t="shared" si="21"/>
        <v>511.28628018165671</v>
      </c>
      <c r="F165" s="6">
        <f t="shared" si="22"/>
        <v>4716.4037198183432</v>
      </c>
      <c r="G165" s="6">
        <f t="shared" si="18"/>
        <v>5227.6899999999996</v>
      </c>
      <c r="H165" s="4">
        <f t="shared" si="23"/>
        <v>170581.74948532111</v>
      </c>
    </row>
    <row r="166" spans="1:8" x14ac:dyDescent="0.25">
      <c r="A166" s="2">
        <f t="shared" si="25"/>
        <v>46764</v>
      </c>
      <c r="B166" s="4">
        <f t="shared" si="20"/>
        <v>170581.74948532111</v>
      </c>
      <c r="C166" s="4">
        <f t="shared" si="24"/>
        <v>16.584336755517331</v>
      </c>
      <c r="D166" s="8">
        <v>30</v>
      </c>
      <c r="E166" s="15">
        <f t="shared" si="21"/>
        <v>497.53010266551991</v>
      </c>
      <c r="F166" s="6">
        <f t="shared" si="22"/>
        <v>4730.1598973344799</v>
      </c>
      <c r="G166" s="6">
        <f t="shared" si="18"/>
        <v>5227.6899999999996</v>
      </c>
      <c r="H166" s="4">
        <f t="shared" si="23"/>
        <v>165851.58958798664</v>
      </c>
    </row>
    <row r="167" spans="1:8" x14ac:dyDescent="0.25">
      <c r="A167" s="2">
        <f t="shared" si="25"/>
        <v>46795</v>
      </c>
      <c r="B167" s="4">
        <f t="shared" si="20"/>
        <v>165851.58958798664</v>
      </c>
      <c r="C167" s="4">
        <f t="shared" si="24"/>
        <v>16.124460098832039</v>
      </c>
      <c r="D167" s="8">
        <v>30</v>
      </c>
      <c r="E167" s="15">
        <f t="shared" si="21"/>
        <v>483.73380296496117</v>
      </c>
      <c r="F167" s="6">
        <f t="shared" si="22"/>
        <v>4743.9561970350387</v>
      </c>
      <c r="G167" s="6">
        <f t="shared" si="18"/>
        <v>5227.6899999999996</v>
      </c>
      <c r="H167" s="4">
        <f t="shared" si="23"/>
        <v>161107.63339095161</v>
      </c>
    </row>
    <row r="168" spans="1:8" x14ac:dyDescent="0.25">
      <c r="A168" s="2">
        <f t="shared" si="25"/>
        <v>46824</v>
      </c>
      <c r="B168" s="4">
        <f t="shared" si="20"/>
        <v>161107.63339095161</v>
      </c>
      <c r="C168" s="4">
        <f t="shared" si="24"/>
        <v>15.663242135231409</v>
      </c>
      <c r="D168" s="8">
        <v>30</v>
      </c>
      <c r="E168" s="15">
        <f t="shared" si="21"/>
        <v>469.89726405694228</v>
      </c>
      <c r="F168" s="6">
        <f t="shared" si="22"/>
        <v>4757.7927359430578</v>
      </c>
      <c r="G168" s="6">
        <f t="shared" si="18"/>
        <v>5227.6899999999996</v>
      </c>
      <c r="H168" s="4">
        <f t="shared" si="23"/>
        <v>156349.84065500856</v>
      </c>
    </row>
    <row r="169" spans="1:8" x14ac:dyDescent="0.25">
      <c r="A169" s="2">
        <f t="shared" si="25"/>
        <v>46855</v>
      </c>
      <c r="B169" s="4">
        <f t="shared" si="20"/>
        <v>156349.84065500856</v>
      </c>
      <c r="C169" s="4">
        <f t="shared" si="24"/>
        <v>15.200678952570279</v>
      </c>
      <c r="D169" s="8">
        <v>30</v>
      </c>
      <c r="E169" s="15">
        <f t="shared" si="21"/>
        <v>456.02036857710834</v>
      </c>
      <c r="F169" s="6">
        <f t="shared" si="22"/>
        <v>4771.6696314228911</v>
      </c>
      <c r="G169" s="6">
        <f t="shared" si="18"/>
        <v>5227.6899999999996</v>
      </c>
      <c r="H169" s="4">
        <f t="shared" si="23"/>
        <v>151578.17102358566</v>
      </c>
    </row>
    <row r="170" spans="1:8" x14ac:dyDescent="0.25">
      <c r="A170" s="2">
        <f t="shared" si="25"/>
        <v>46885</v>
      </c>
      <c r="B170" s="4">
        <f t="shared" si="20"/>
        <v>151578.17102358566</v>
      </c>
      <c r="C170" s="4">
        <f t="shared" si="24"/>
        <v>14.736766627293052</v>
      </c>
      <c r="D170" s="8">
        <v>30</v>
      </c>
      <c r="E170" s="15">
        <f t="shared" si="21"/>
        <v>442.10299881879155</v>
      </c>
      <c r="F170" s="6">
        <f t="shared" si="22"/>
        <v>4785.5870011812076</v>
      </c>
      <c r="G170" s="6">
        <f t="shared" si="18"/>
        <v>5227.6899999999996</v>
      </c>
      <c r="H170" s="4">
        <f t="shared" si="23"/>
        <v>146792.58402240445</v>
      </c>
    </row>
    <row r="171" spans="1:8" x14ac:dyDescent="0.25">
      <c r="A171" s="2">
        <f t="shared" si="25"/>
        <v>46916</v>
      </c>
      <c r="B171" s="4">
        <f t="shared" si="20"/>
        <v>146792.58402240445</v>
      </c>
      <c r="C171" s="4">
        <f t="shared" si="24"/>
        <v>14.271501224400433</v>
      </c>
      <c r="D171" s="8">
        <v>30</v>
      </c>
      <c r="E171" s="15">
        <f t="shared" si="21"/>
        <v>428.14503673201301</v>
      </c>
      <c r="F171" s="6">
        <f t="shared" si="22"/>
        <v>4799.5449632679865</v>
      </c>
      <c r="G171" s="6">
        <f t="shared" si="18"/>
        <v>5227.6899999999996</v>
      </c>
      <c r="H171" s="4">
        <f t="shared" si="23"/>
        <v>141993.03905913647</v>
      </c>
    </row>
    <row r="172" spans="1:8" x14ac:dyDescent="0.25">
      <c r="A172" s="2">
        <f t="shared" si="25"/>
        <v>46946</v>
      </c>
      <c r="B172" s="4">
        <f t="shared" si="20"/>
        <v>141993.03905913647</v>
      </c>
      <c r="C172" s="4">
        <f t="shared" si="24"/>
        <v>13.804878797416048</v>
      </c>
      <c r="D172" s="8">
        <v>30</v>
      </c>
      <c r="E172" s="15">
        <f t="shared" si="21"/>
        <v>414.14636392248144</v>
      </c>
      <c r="F172" s="6">
        <f t="shared" si="22"/>
        <v>4813.5436360775184</v>
      </c>
      <c r="G172" s="6">
        <f t="shared" si="18"/>
        <v>5227.6899999999996</v>
      </c>
      <c r="H172" s="4">
        <f t="shared" si="23"/>
        <v>137179.49542305895</v>
      </c>
    </row>
    <row r="173" spans="1:8" x14ac:dyDescent="0.25">
      <c r="A173" s="2">
        <f t="shared" si="25"/>
        <v>46977</v>
      </c>
      <c r="B173" s="4">
        <f t="shared" si="20"/>
        <v>137179.49542305895</v>
      </c>
      <c r="C173" s="4">
        <f t="shared" si="24"/>
        <v>13.336895388352955</v>
      </c>
      <c r="D173" s="8">
        <v>30</v>
      </c>
      <c r="E173" s="15">
        <f t="shared" si="21"/>
        <v>400.10686165058866</v>
      </c>
      <c r="F173" s="6">
        <f t="shared" si="22"/>
        <v>4827.5831383494105</v>
      </c>
      <c r="G173" s="6">
        <f t="shared" si="18"/>
        <v>5227.6899999999996</v>
      </c>
      <c r="H173" s="4">
        <f t="shared" si="23"/>
        <v>132351.91228470954</v>
      </c>
    </row>
    <row r="174" spans="1:8" x14ac:dyDescent="0.25">
      <c r="A174" s="2">
        <f t="shared" si="25"/>
        <v>47008</v>
      </c>
      <c r="B174" s="4">
        <f t="shared" si="20"/>
        <v>132351.91228470954</v>
      </c>
      <c r="C174" s="4">
        <f t="shared" si="24"/>
        <v>12.867547027680095</v>
      </c>
      <c r="D174" s="8">
        <v>30</v>
      </c>
      <c r="E174" s="15">
        <f t="shared" si="21"/>
        <v>386.02641083040282</v>
      </c>
      <c r="F174" s="6">
        <f t="shared" si="22"/>
        <v>4841.6635891695969</v>
      </c>
      <c r="G174" s="6">
        <f t="shared" si="18"/>
        <v>5227.6899999999996</v>
      </c>
      <c r="H174" s="4">
        <f t="shared" si="23"/>
        <v>127510.24869553995</v>
      </c>
    </row>
    <row r="175" spans="1:8" x14ac:dyDescent="0.25">
      <c r="A175" s="2">
        <f t="shared" si="25"/>
        <v>47038</v>
      </c>
      <c r="B175" s="4">
        <f t="shared" si="20"/>
        <v>127510.24869553995</v>
      </c>
      <c r="C175" s="4">
        <f t="shared" si="24"/>
        <v>12.396829734288607</v>
      </c>
      <c r="D175" s="8">
        <v>30</v>
      </c>
      <c r="E175" s="15">
        <f t="shared" si="21"/>
        <v>371.9048920286582</v>
      </c>
      <c r="F175" s="6">
        <f t="shared" si="22"/>
        <v>4855.7851079713419</v>
      </c>
      <c r="G175" s="6">
        <f t="shared" si="18"/>
        <v>5227.6899999999996</v>
      </c>
      <c r="H175" s="4">
        <f t="shared" si="23"/>
        <v>122654.46358756861</v>
      </c>
    </row>
    <row r="176" spans="1:8" x14ac:dyDescent="0.25">
      <c r="A176" s="2">
        <f t="shared" si="25"/>
        <v>47069</v>
      </c>
      <c r="B176" s="4">
        <f t="shared" si="20"/>
        <v>122654.46358756861</v>
      </c>
      <c r="C176" s="4">
        <f t="shared" si="24"/>
        <v>11.924739515458059</v>
      </c>
      <c r="D176" s="8">
        <v>30</v>
      </c>
      <c r="E176" s="15">
        <f t="shared" si="21"/>
        <v>357.74218546374175</v>
      </c>
      <c r="F176" s="6">
        <f t="shared" si="22"/>
        <v>4869.9478145362582</v>
      </c>
      <c r="G176" s="6">
        <f t="shared" si="18"/>
        <v>5227.6899999999996</v>
      </c>
      <c r="H176" s="4">
        <f t="shared" si="23"/>
        <v>117784.51577303236</v>
      </c>
    </row>
    <row r="177" spans="1:8" x14ac:dyDescent="0.25">
      <c r="A177" s="2">
        <f t="shared" si="25"/>
        <v>47099</v>
      </c>
      <c r="B177" s="4">
        <f t="shared" si="20"/>
        <v>117784.51577303236</v>
      </c>
      <c r="C177" s="4">
        <f t="shared" si="24"/>
        <v>11.451272366822591</v>
      </c>
      <c r="D177" s="8">
        <v>30</v>
      </c>
      <c r="E177" s="15">
        <f t="shared" si="21"/>
        <v>343.53817100467774</v>
      </c>
      <c r="F177" s="6">
        <f t="shared" si="22"/>
        <v>4884.1518289953219</v>
      </c>
      <c r="G177" s="6">
        <f t="shared" si="18"/>
        <v>5227.6899999999996</v>
      </c>
      <c r="H177" s="4">
        <f t="shared" si="23"/>
        <v>112900.36394403703</v>
      </c>
    </row>
    <row r="178" spans="1:8" x14ac:dyDescent="0.25">
      <c r="A178" s="2">
        <f t="shared" si="25"/>
        <v>47130</v>
      </c>
      <c r="B178" s="4">
        <f t="shared" si="20"/>
        <v>112900.36394403703</v>
      </c>
      <c r="C178" s="4">
        <f t="shared" si="24"/>
        <v>10.976424272336935</v>
      </c>
      <c r="D178" s="8">
        <v>30</v>
      </c>
      <c r="E178" s="15">
        <f t="shared" si="21"/>
        <v>329.29272817010803</v>
      </c>
      <c r="F178" s="6">
        <f t="shared" si="22"/>
        <v>4898.3972718298919</v>
      </c>
      <c r="G178" s="6">
        <f t="shared" si="18"/>
        <v>5227.6899999999996</v>
      </c>
      <c r="H178" s="4">
        <f t="shared" si="23"/>
        <v>108001.96667220714</v>
      </c>
    </row>
    <row r="179" spans="1:8" x14ac:dyDescent="0.25">
      <c r="A179" s="2">
        <f t="shared" si="25"/>
        <v>47161</v>
      </c>
      <c r="B179" s="4">
        <f t="shared" si="20"/>
        <v>108001.96667220714</v>
      </c>
      <c r="C179" s="4">
        <f t="shared" si="24"/>
        <v>10.500191204242363</v>
      </c>
      <c r="D179" s="8">
        <v>30</v>
      </c>
      <c r="E179" s="15">
        <f t="shared" si="21"/>
        <v>315.00573612727089</v>
      </c>
      <c r="F179" s="6">
        <f t="shared" si="22"/>
        <v>4912.6842638727285</v>
      </c>
      <c r="G179" s="6">
        <f t="shared" si="18"/>
        <v>5227.6899999999996</v>
      </c>
      <c r="H179" s="4">
        <f t="shared" si="23"/>
        <v>103089.28240833442</v>
      </c>
    </row>
    <row r="180" spans="1:8" x14ac:dyDescent="0.25">
      <c r="A180" s="2">
        <f t="shared" si="25"/>
        <v>47189</v>
      </c>
      <c r="B180" s="4">
        <f t="shared" si="20"/>
        <v>103089.28240833442</v>
      </c>
      <c r="C180" s="4">
        <f t="shared" si="24"/>
        <v>10.022569123032513</v>
      </c>
      <c r="D180" s="8">
        <v>30</v>
      </c>
      <c r="E180" s="15">
        <f t="shared" si="21"/>
        <v>300.67707369097536</v>
      </c>
      <c r="F180" s="6">
        <f t="shared" si="22"/>
        <v>4927.0129263090239</v>
      </c>
      <c r="G180" s="6">
        <f t="shared" si="18"/>
        <v>5227.6899999999996</v>
      </c>
      <c r="H180" s="4">
        <f t="shared" si="23"/>
        <v>98162.269482025396</v>
      </c>
    </row>
    <row r="181" spans="1:8" x14ac:dyDescent="0.25">
      <c r="A181" s="2">
        <f t="shared" si="25"/>
        <v>47220</v>
      </c>
      <c r="B181" s="4">
        <f t="shared" si="20"/>
        <v>98162.269482025396</v>
      </c>
      <c r="C181" s="4">
        <f t="shared" si="24"/>
        <v>9.5435539774191369</v>
      </c>
      <c r="D181" s="8">
        <v>30</v>
      </c>
      <c r="E181" s="15">
        <f t="shared" si="21"/>
        <v>286.30661932257408</v>
      </c>
      <c r="F181" s="6">
        <f t="shared" si="22"/>
        <v>4941.3833806774255</v>
      </c>
      <c r="G181" s="6">
        <f t="shared" si="18"/>
        <v>5227.6899999999996</v>
      </c>
      <c r="H181" s="4">
        <f t="shared" si="23"/>
        <v>93220.886101347976</v>
      </c>
    </row>
    <row r="182" spans="1:8" x14ac:dyDescent="0.25">
      <c r="A182" s="2">
        <f t="shared" si="25"/>
        <v>47250</v>
      </c>
      <c r="B182" s="4">
        <f t="shared" si="20"/>
        <v>93220.886101347976</v>
      </c>
      <c r="C182" s="4">
        <f t="shared" si="24"/>
        <v>9.0631417042977205</v>
      </c>
      <c r="D182" s="8">
        <v>30</v>
      </c>
      <c r="E182" s="15">
        <f t="shared" si="21"/>
        <v>271.89425112893161</v>
      </c>
      <c r="F182" s="6">
        <f t="shared" ref="F182:F213" si="26">G182-E182</f>
        <v>4955.7957488710681</v>
      </c>
      <c r="G182" s="6">
        <f t="shared" ref="G182:G198" si="27">$D$14</f>
        <v>5227.6899999999996</v>
      </c>
      <c r="H182" s="4">
        <f t="shared" ref="H182:H199" si="28">B182-F182</f>
        <v>88265.090352476909</v>
      </c>
    </row>
    <row r="183" spans="1:8" x14ac:dyDescent="0.25">
      <c r="A183" s="2">
        <f t="shared" si="25"/>
        <v>47281</v>
      </c>
      <c r="B183" s="4">
        <f t="shared" si="20"/>
        <v>88265.090352476909</v>
      </c>
      <c r="C183" s="4">
        <f t="shared" si="24"/>
        <v>8.5813282287130335</v>
      </c>
      <c r="D183" s="8">
        <v>30</v>
      </c>
      <c r="E183" s="15">
        <f t="shared" si="21"/>
        <v>257.439846861391</v>
      </c>
      <c r="F183" s="6">
        <f t="shared" si="26"/>
        <v>4970.2501531386088</v>
      </c>
      <c r="G183" s="6">
        <f t="shared" si="27"/>
        <v>5227.6899999999996</v>
      </c>
      <c r="H183" s="4">
        <f t="shared" si="28"/>
        <v>83294.840199338301</v>
      </c>
    </row>
    <row r="184" spans="1:8" x14ac:dyDescent="0.25">
      <c r="A184" s="2">
        <f t="shared" si="25"/>
        <v>47311</v>
      </c>
      <c r="B184" s="4">
        <f t="shared" si="20"/>
        <v>83294.840199338301</v>
      </c>
      <c r="C184" s="4">
        <f t="shared" si="24"/>
        <v>8.0981094638245583</v>
      </c>
      <c r="D184" s="8">
        <v>30</v>
      </c>
      <c r="E184" s="15">
        <f t="shared" si="21"/>
        <v>242.94328391473675</v>
      </c>
      <c r="F184" s="6">
        <f t="shared" si="26"/>
        <v>4984.746716085263</v>
      </c>
      <c r="G184" s="6">
        <f t="shared" si="27"/>
        <v>5227.6899999999996</v>
      </c>
      <c r="H184" s="4">
        <f t="shared" si="28"/>
        <v>78310.093483253033</v>
      </c>
    </row>
    <row r="185" spans="1:8" x14ac:dyDescent="0.25">
      <c r="A185" s="2">
        <f t="shared" si="25"/>
        <v>47342</v>
      </c>
      <c r="B185" s="4">
        <f t="shared" si="20"/>
        <v>78310.093483253033</v>
      </c>
      <c r="C185" s="4">
        <f t="shared" si="24"/>
        <v>7.6134813108718236</v>
      </c>
      <c r="D185" s="8">
        <v>30</v>
      </c>
      <c r="E185" s="15">
        <f t="shared" si="21"/>
        <v>228.40443932615472</v>
      </c>
      <c r="F185" s="6">
        <f t="shared" si="26"/>
        <v>4999.2855606738449</v>
      </c>
      <c r="G185" s="6">
        <f t="shared" si="27"/>
        <v>5227.6899999999996</v>
      </c>
      <c r="H185" s="4">
        <f t="shared" si="28"/>
        <v>73310.807922579188</v>
      </c>
    </row>
    <row r="186" spans="1:8" x14ac:dyDescent="0.25">
      <c r="A186" s="2">
        <f t="shared" si="25"/>
        <v>47373</v>
      </c>
      <c r="B186" s="4">
        <f t="shared" si="20"/>
        <v>73310.807922579188</v>
      </c>
      <c r="C186" s="4">
        <f t="shared" si="24"/>
        <v>7.1274396591396441</v>
      </c>
      <c r="D186" s="8">
        <v>30</v>
      </c>
      <c r="E186" s="15">
        <f t="shared" si="21"/>
        <v>213.82318977418933</v>
      </c>
      <c r="F186" s="6">
        <f t="shared" si="26"/>
        <v>5013.8668102258107</v>
      </c>
      <c r="G186" s="6">
        <f t="shared" si="27"/>
        <v>5227.6899999999996</v>
      </c>
      <c r="H186" s="4">
        <f t="shared" si="28"/>
        <v>68296.941112353379</v>
      </c>
    </row>
    <row r="187" spans="1:8" x14ac:dyDescent="0.25">
      <c r="A187" s="2">
        <f t="shared" si="25"/>
        <v>47403</v>
      </c>
      <c r="B187" s="4">
        <f t="shared" si="20"/>
        <v>68296.941112353379</v>
      </c>
      <c r="C187" s="4">
        <f t="shared" si="24"/>
        <v>6.6399803859232458</v>
      </c>
      <c r="D187" s="8">
        <v>30</v>
      </c>
      <c r="E187" s="15">
        <f t="shared" si="21"/>
        <v>199.19941157769736</v>
      </c>
      <c r="F187" s="6">
        <f t="shared" si="26"/>
        <v>5028.4905884223026</v>
      </c>
      <c r="G187" s="6">
        <f t="shared" si="27"/>
        <v>5227.6899999999996</v>
      </c>
      <c r="H187" s="4">
        <f t="shared" si="28"/>
        <v>63268.450523931075</v>
      </c>
    </row>
    <row r="188" spans="1:8" x14ac:dyDescent="0.25">
      <c r="A188" s="2">
        <f t="shared" si="25"/>
        <v>47434</v>
      </c>
      <c r="B188" s="4">
        <f t="shared" si="20"/>
        <v>63268.450523931075</v>
      </c>
      <c r="C188" s="4">
        <f t="shared" si="24"/>
        <v>6.1510993564933001</v>
      </c>
      <c r="D188" s="8">
        <v>30</v>
      </c>
      <c r="E188" s="15">
        <f t="shared" si="21"/>
        <v>184.53298069479899</v>
      </c>
      <c r="F188" s="6">
        <f t="shared" si="26"/>
        <v>5043.1570193052003</v>
      </c>
      <c r="G188" s="6">
        <f t="shared" si="27"/>
        <v>5227.6899999999996</v>
      </c>
      <c r="H188" s="4">
        <f t="shared" si="28"/>
        <v>58225.293504625872</v>
      </c>
    </row>
    <row r="189" spans="1:8" x14ac:dyDescent="0.25">
      <c r="A189" s="2">
        <f t="shared" si="25"/>
        <v>47464</v>
      </c>
      <c r="B189" s="4">
        <f t="shared" si="20"/>
        <v>58225.293504625872</v>
      </c>
      <c r="C189" s="4">
        <f t="shared" si="24"/>
        <v>5.6607924240608494</v>
      </c>
      <c r="D189" s="8">
        <v>30</v>
      </c>
      <c r="E189" s="15">
        <f t="shared" si="21"/>
        <v>169.82377272182549</v>
      </c>
      <c r="F189" s="6">
        <f t="shared" si="26"/>
        <v>5057.8662272781739</v>
      </c>
      <c r="G189" s="6">
        <f t="shared" si="27"/>
        <v>5227.6899999999996</v>
      </c>
      <c r="H189" s="4">
        <f t="shared" si="28"/>
        <v>53167.427277347699</v>
      </c>
    </row>
    <row r="190" spans="1:8" x14ac:dyDescent="0.25">
      <c r="A190" s="2">
        <f t="shared" si="25"/>
        <v>47495</v>
      </c>
      <c r="B190" s="4">
        <f t="shared" si="20"/>
        <v>53167.427277347699</v>
      </c>
      <c r="C190" s="4">
        <f t="shared" si="24"/>
        <v>5.1690554297421381</v>
      </c>
      <c r="D190" s="8">
        <v>30</v>
      </c>
      <c r="E190" s="15">
        <f t="shared" si="21"/>
        <v>155.07166289226413</v>
      </c>
      <c r="F190" s="6">
        <f t="shared" si="26"/>
        <v>5072.6183371077359</v>
      </c>
      <c r="G190" s="6">
        <f t="shared" si="27"/>
        <v>5227.6899999999996</v>
      </c>
      <c r="H190" s="4">
        <f t="shared" si="28"/>
        <v>48094.808940239964</v>
      </c>
    </row>
    <row r="191" spans="1:8" x14ac:dyDescent="0.25">
      <c r="A191" s="2">
        <f t="shared" si="25"/>
        <v>47526</v>
      </c>
      <c r="B191" s="4">
        <f t="shared" si="20"/>
        <v>48094.808940239964</v>
      </c>
      <c r="C191" s="4">
        <f t="shared" si="24"/>
        <v>4.6758842025233305</v>
      </c>
      <c r="D191" s="8">
        <v>30</v>
      </c>
      <c r="E191" s="15">
        <f t="shared" si="21"/>
        <v>140.27652607569991</v>
      </c>
      <c r="F191" s="6">
        <f t="shared" si="26"/>
        <v>5087.4134739243</v>
      </c>
      <c r="G191" s="6">
        <f t="shared" si="27"/>
        <v>5227.6899999999996</v>
      </c>
      <c r="H191" s="4">
        <f t="shared" si="28"/>
        <v>43007.395466315662</v>
      </c>
    </row>
    <row r="192" spans="1:8" x14ac:dyDescent="0.25">
      <c r="A192" s="2">
        <f t="shared" si="25"/>
        <v>47554</v>
      </c>
      <c r="B192" s="4">
        <f t="shared" si="20"/>
        <v>43007.395466315662</v>
      </c>
      <c r="C192" s="4">
        <f t="shared" si="24"/>
        <v>4.1812745592251339</v>
      </c>
      <c r="D192" s="8">
        <v>30</v>
      </c>
      <c r="E192" s="15">
        <f t="shared" si="21"/>
        <v>125.43823677675402</v>
      </c>
      <c r="F192" s="6">
        <f t="shared" si="26"/>
        <v>5102.2517632232457</v>
      </c>
      <c r="G192" s="6">
        <f t="shared" si="27"/>
        <v>5227.6899999999996</v>
      </c>
      <c r="H192" s="4">
        <f t="shared" si="28"/>
        <v>37905.143703092413</v>
      </c>
    </row>
    <row r="193" spans="1:8" x14ac:dyDescent="0.25">
      <c r="A193" s="2">
        <f t="shared" si="25"/>
        <v>47585</v>
      </c>
      <c r="B193" s="4">
        <f t="shared" si="20"/>
        <v>37905.143703092413</v>
      </c>
      <c r="C193" s="4">
        <f t="shared" si="24"/>
        <v>3.6852223044673185</v>
      </c>
      <c r="D193" s="8">
        <v>30</v>
      </c>
      <c r="E193" s="15">
        <f t="shared" si="21"/>
        <v>110.55666913401956</v>
      </c>
      <c r="F193" s="6">
        <f t="shared" si="26"/>
        <v>5117.1333308659796</v>
      </c>
      <c r="G193" s="6">
        <f t="shared" si="27"/>
        <v>5227.6899999999996</v>
      </c>
      <c r="H193" s="4">
        <f t="shared" si="28"/>
        <v>32788.010372226432</v>
      </c>
    </row>
    <row r="194" spans="1:8" x14ac:dyDescent="0.25">
      <c r="A194" s="2">
        <f t="shared" si="25"/>
        <v>47615</v>
      </c>
      <c r="B194" s="4">
        <f t="shared" si="20"/>
        <v>32788.010372226432</v>
      </c>
      <c r="C194" s="4">
        <f t="shared" si="24"/>
        <v>3.1877232306331256</v>
      </c>
      <c r="D194" s="8">
        <v>30</v>
      </c>
      <c r="E194" s="15">
        <f t="shared" si="21"/>
        <v>95.631696918993768</v>
      </c>
      <c r="F194" s="6">
        <f t="shared" si="26"/>
        <v>5132.0583030810058</v>
      </c>
      <c r="G194" s="6">
        <f t="shared" si="27"/>
        <v>5227.6899999999996</v>
      </c>
      <c r="H194" s="4">
        <f t="shared" si="28"/>
        <v>27655.952069145427</v>
      </c>
    </row>
    <row r="195" spans="1:8" x14ac:dyDescent="0.25">
      <c r="A195" s="2">
        <f t="shared" si="25"/>
        <v>47646</v>
      </c>
      <c r="B195" s="4">
        <f t="shared" si="20"/>
        <v>27655.952069145427</v>
      </c>
      <c r="C195" s="4">
        <f t="shared" si="24"/>
        <v>2.6887731178335836</v>
      </c>
      <c r="D195" s="8">
        <v>30</v>
      </c>
      <c r="E195" s="15">
        <f t="shared" si="21"/>
        <v>80.663193535007508</v>
      </c>
      <c r="F195" s="6">
        <f t="shared" si="26"/>
        <v>5147.0268064649918</v>
      </c>
      <c r="G195" s="6">
        <f t="shared" si="27"/>
        <v>5227.6899999999996</v>
      </c>
      <c r="H195" s="4">
        <f t="shared" si="28"/>
        <v>22508.925262680437</v>
      </c>
    </row>
    <row r="196" spans="1:8" x14ac:dyDescent="0.25">
      <c r="A196" s="2">
        <f t="shared" si="25"/>
        <v>47676</v>
      </c>
      <c r="B196" s="4">
        <f t="shared" ref="B196:B199" si="29">H195</f>
        <v>22508.925262680437</v>
      </c>
      <c r="C196" s="4">
        <f t="shared" si="24"/>
        <v>2.1883677338717096</v>
      </c>
      <c r="D196" s="8">
        <v>30</v>
      </c>
      <c r="E196" s="15">
        <f t="shared" ref="E196:E199" si="30">C196*D196</f>
        <v>65.651032016151291</v>
      </c>
      <c r="F196" s="6">
        <f t="shared" si="26"/>
        <v>5162.0389679838481</v>
      </c>
      <c r="G196" s="6">
        <f t="shared" si="27"/>
        <v>5227.6899999999996</v>
      </c>
      <c r="H196" s="4">
        <f t="shared" si="28"/>
        <v>17346.886294696589</v>
      </c>
    </row>
    <row r="197" spans="1:8" x14ac:dyDescent="0.25">
      <c r="A197" s="2">
        <f t="shared" si="25"/>
        <v>47707</v>
      </c>
      <c r="B197" s="4">
        <f t="shared" si="29"/>
        <v>17346.886294696589</v>
      </c>
      <c r="C197" s="4">
        <f t="shared" si="24"/>
        <v>1.6865028342066128</v>
      </c>
      <c r="D197" s="8">
        <v>30</v>
      </c>
      <c r="E197" s="15">
        <f t="shared" si="30"/>
        <v>50.595085026198383</v>
      </c>
      <c r="F197" s="6">
        <f t="shared" si="26"/>
        <v>5177.0949149738008</v>
      </c>
      <c r="G197" s="6">
        <f t="shared" si="27"/>
        <v>5227.6899999999996</v>
      </c>
      <c r="H197" s="4">
        <f t="shared" si="28"/>
        <v>12169.791379722788</v>
      </c>
    </row>
    <row r="198" spans="1:8" x14ac:dyDescent="0.25">
      <c r="A198" s="2">
        <f t="shared" si="25"/>
        <v>47738</v>
      </c>
      <c r="B198" s="4">
        <f t="shared" si="29"/>
        <v>12169.791379722788</v>
      </c>
      <c r="C198" s="4">
        <f t="shared" si="24"/>
        <v>1.1831741619174934</v>
      </c>
      <c r="D198" s="8">
        <v>30</v>
      </c>
      <c r="E198" s="15">
        <f t="shared" si="30"/>
        <v>35.495224857524803</v>
      </c>
      <c r="F198" s="6">
        <f t="shared" si="26"/>
        <v>5192.194775142475</v>
      </c>
      <c r="G198" s="6">
        <f t="shared" si="27"/>
        <v>5227.6899999999996</v>
      </c>
      <c r="H198" s="4">
        <f t="shared" si="28"/>
        <v>6977.5966045803134</v>
      </c>
    </row>
    <row r="199" spans="1:8" x14ac:dyDescent="0.25">
      <c r="A199" s="2">
        <f t="shared" si="25"/>
        <v>47768</v>
      </c>
      <c r="B199" s="4">
        <f t="shared" si="29"/>
        <v>6977.5966045803134</v>
      </c>
      <c r="C199" s="4">
        <f t="shared" si="24"/>
        <v>0.67837744766753061</v>
      </c>
      <c r="D199" s="8">
        <v>30</v>
      </c>
      <c r="E199" s="7">
        <f t="shared" si="30"/>
        <v>20.351323430025918</v>
      </c>
      <c r="F199" s="6">
        <f t="shared" si="26"/>
        <v>6976.2586765699734</v>
      </c>
      <c r="G199" s="6">
        <v>6996.61</v>
      </c>
      <c r="H199" s="4">
        <f t="shared" si="28"/>
        <v>1.3379280103399651</v>
      </c>
    </row>
    <row r="200" spans="1:8" x14ac:dyDescent="0.25">
      <c r="A200" s="2"/>
      <c r="B200" s="4"/>
      <c r="C200" s="4"/>
      <c r="D200" s="8"/>
      <c r="E200" s="15"/>
      <c r="F200" s="15"/>
      <c r="G200" s="6"/>
      <c r="H200" s="4"/>
    </row>
    <row r="201" spans="1:8" x14ac:dyDescent="0.25">
      <c r="A201" s="2"/>
      <c r="B201" s="4"/>
      <c r="C201" s="4"/>
      <c r="D201" s="8"/>
      <c r="E201" s="15">
        <f>SUM(E22:E200)</f>
        <v>206248.43792801036</v>
      </c>
      <c r="F201" s="15"/>
      <c r="G201" s="6" t="s">
        <v>25</v>
      </c>
      <c r="H201" s="4"/>
    </row>
    <row r="202" spans="1:8" x14ac:dyDescent="0.25">
      <c r="E202" s="12">
        <v>206247.1</v>
      </c>
      <c r="F202" s="16"/>
      <c r="G202" t="s">
        <v>38</v>
      </c>
    </row>
    <row r="204" spans="1:8" ht="15.75" thickBot="1" x14ac:dyDescent="0.3">
      <c r="E204" s="9">
        <f>E201-E202</f>
        <v>1.337928010354517</v>
      </c>
      <c r="F204" s="15"/>
      <c r="G204" t="s">
        <v>19</v>
      </c>
    </row>
    <row r="205" spans="1:8" ht="15.75" thickTop="1" x14ac:dyDescent="0.25"/>
  </sheetData>
  <mergeCells count="6">
    <mergeCell ref="H9:H10"/>
    <mergeCell ref="E12:G13"/>
    <mergeCell ref="A15:C16"/>
    <mergeCell ref="E15:F16"/>
    <mergeCell ref="A18:A19"/>
    <mergeCell ref="E9:G10"/>
  </mergeCells>
  <dataValidations count="1">
    <dataValidation allowBlank="1" showInputMessage="1" showErrorMessage="1" prompt="Monthly payment is automatically calculated in this cell" sqref="D14:D15"/>
  </dataValidations>
  <pageMargins left="0.45" right="0.45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NPV &amp; PV Comparison</vt:lpstr>
      <vt:lpstr>FNB Refinance Amort Schedule</vt:lpstr>
      <vt:lpstr>CNB Original Amort Schedule</vt:lpstr>
      <vt:lpstr>'CNB Original Amort Schedule'!Print_Titles</vt:lpstr>
      <vt:lpstr>'FNB Refinance Amort Schedule'!Print_Titles</vt:lpstr>
    </vt:vector>
  </TitlesOfParts>
  <Company>FNB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Mattingly</dc:creator>
  <cp:lastModifiedBy>Brad Mattingly</cp:lastModifiedBy>
  <cp:lastPrinted>2021-08-16T15:01:35Z</cp:lastPrinted>
  <dcterms:created xsi:type="dcterms:W3CDTF">2021-08-13T17:13:32Z</dcterms:created>
  <dcterms:modified xsi:type="dcterms:W3CDTF">2021-08-16T15:03:40Z</dcterms:modified>
</cp:coreProperties>
</file>