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15" yWindow="2520" windowWidth="6915" windowHeight="4260" tabRatio="55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<sst xmlns="http://schemas.openxmlformats.org/spreadsheetml/2006/main" count="48" uniqueCount="33">
  <si>
    <t>MCWD</t>
  </si>
  <si>
    <t>ISSUE</t>
  </si>
  <si>
    <t>INT</t>
  </si>
  <si>
    <t>RATE</t>
  </si>
  <si>
    <t xml:space="preserve">BALANCE </t>
  </si>
  <si>
    <t>INT DUE</t>
  </si>
  <si>
    <t>TOTAL</t>
  </si>
  <si>
    <t>DEBT</t>
  </si>
  <si>
    <t>PRIN</t>
  </si>
  <si>
    <t>DUE</t>
  </si>
  <si>
    <t>THERE AFTER</t>
  </si>
  <si>
    <t>WTB</t>
  </si>
  <si>
    <t xml:space="preserve">CONCLUSION: </t>
  </si>
  <si>
    <t xml:space="preserve">BASED UPON THE PROCEDURES PERFORMED, THE BONDS PAYABLE ACCOUNTS AND RELATED INTEREST EXPENSE </t>
  </si>
  <si>
    <t>Agreed to the amoritization schedule in the Permanent File</t>
  </si>
  <si>
    <t>C</t>
  </si>
  <si>
    <t xml:space="preserve">ARE FREE OF MATERIAL MISSTATEMENT. </t>
  </si>
  <si>
    <t>ADDITIONAL NOTE:</t>
  </si>
  <si>
    <t>DEBT MATURITIES</t>
  </si>
  <si>
    <t>CNB NOTE PAYABLE</t>
  </si>
  <si>
    <t>KIA LOAN PAYABLE</t>
  </si>
  <si>
    <t>NOTE:</t>
  </si>
  <si>
    <t xml:space="preserve">CURRENT YEAR BUILD AMERICA BOND REFUND PAYMENTS RECEIVED TIMELY. (NOTE: POSTED TO OFFSET INTEREST EXPENSE.) </t>
  </si>
  <si>
    <t>DD-2.1</t>
  </si>
  <si>
    <t>2010 BONDS</t>
  </si>
  <si>
    <t>the District by 12/31.</t>
  </si>
  <si>
    <t>Sinking Fund Cash Balance @ 12/31/19</t>
  </si>
  <si>
    <t>Monthly Amount of transfer for 2020</t>
  </si>
  <si>
    <t>P</t>
  </si>
  <si>
    <t xml:space="preserve">Bond payments are due 1/1.  Thrus, the bond principal due listed for 2019 is actually due 1/1/20.  However, the money for these payments is always transferred by </t>
  </si>
  <si>
    <t>Calculates as Balance Due as of 1/1/20 less principal due for 2020-2024</t>
  </si>
  <si>
    <t>SERVICE '20</t>
  </si>
  <si>
    <t>PRINCIPAL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</si>
</sst>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0.0"/>
    <numFmt numFmtId="166" formatCode="_(* #,##0.0_);_(* \(#,##0.0\);_(* &quot;-&quot;??_);_(@_)"/>
    <numFmt numFmtId="167" formatCode="_(* #,##0_);_(* \(#,##0\);_(* &quot;-&quot;??_);_(@_)"/>
  </numFmts>
  <fonts count="39">
    <font>
      <sz val="10"/>
      <name val="Arial"/>
      <family val="0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Wingdings 2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Border="1" applyAlignment="1">
      <alignment/>
    </xf>
    <xf numFmtId="10" fontId="0" fillId="0" borderId="0" xfId="42" applyNumberFormat="1" applyFont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NumberFormat="1" applyFont="1" applyAlignment="1">
      <alignment horizontal="right"/>
    </xf>
    <xf numFmtId="167" fontId="0" fillId="0" borderId="0" xfId="42" applyNumberFormat="1" applyFont="1" applyAlignment="1">
      <alignment/>
    </xf>
    <xf numFmtId="167" fontId="0" fillId="0" borderId="0" xfId="42" applyNumberFormat="1" applyFont="1" applyFill="1" applyAlignment="1">
      <alignment/>
    </xf>
    <xf numFmtId="167" fontId="0" fillId="0" borderId="10" xfId="42" applyNumberFormat="1" applyFont="1" applyFill="1" applyBorder="1" applyAlignment="1">
      <alignment/>
    </xf>
    <xf numFmtId="167" fontId="0" fillId="0" borderId="11" xfId="42" applyNumberFormat="1" applyFont="1" applyBorder="1" applyAlignment="1">
      <alignment/>
    </xf>
    <xf numFmtId="167" fontId="0" fillId="0" borderId="0" xfId="0" applyNumberFormat="1" applyAlignment="1">
      <alignment/>
    </xf>
    <xf numFmtId="167" fontId="38" fillId="0" borderId="0" xfId="42" applyNumberFormat="1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centerContinuous"/>
    </xf>
    <xf numFmtId="167" fontId="0" fillId="0" borderId="0" xfId="0" applyNumberFormat="1" applyFill="1" applyAlignment="1">
      <alignment/>
    </xf>
    <xf numFmtId="0" fontId="0" fillId="0" borderId="0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167" fontId="0" fillId="0" borderId="0" xfId="42" applyNumberFormat="1" applyFont="1" applyFill="1" applyBorder="1" applyAlignment="1">
      <alignment/>
    </xf>
    <xf numFmtId="167" fontId="0" fillId="0" borderId="0" xfId="42" applyNumberFormat="1" applyFont="1" applyBorder="1" applyAlignment="1">
      <alignment/>
    </xf>
    <xf numFmtId="0" fontId="0" fillId="0" borderId="0" xfId="0" applyAlignment="1">
      <alignment horizontal="right"/>
    </xf>
    <xf numFmtId="167" fontId="0" fillId="0" borderId="10" xfId="42" applyNumberFormat="1" applyFont="1" applyBorder="1" applyAlignment="1">
      <alignment/>
    </xf>
    <xf numFmtId="167" fontId="0" fillId="0" borderId="0" xfId="0" applyNumberFormat="1" applyFont="1" applyAlignment="1" quotePrefix="1">
      <alignment/>
    </xf>
    <xf numFmtId="167" fontId="0" fillId="0" borderId="0" xfId="42" applyNumberFormat="1" applyFont="1" applyFill="1" applyAlignment="1">
      <alignment/>
    </xf>
    <xf numFmtId="167" fontId="0" fillId="0" borderId="10" xfId="42" applyNumberFormat="1" applyFont="1" applyFill="1" applyBorder="1" applyAlignment="1">
      <alignment/>
    </xf>
    <xf numFmtId="167" fontId="0" fillId="0" borderId="11" xfId="42" applyNumberFormat="1" applyFont="1" applyFill="1" applyBorder="1" applyAlignment="1">
      <alignment/>
    </xf>
    <xf numFmtId="0" fontId="0" fillId="0" borderId="0" xfId="0" applyFont="1" applyFill="1" applyAlignment="1">
      <alignment horizontal="left"/>
    </xf>
    <xf numFmtId="0" fontId="1" fillId="0" borderId="0" xfId="0" applyFont="1" applyFill="1" applyAlignment="1">
      <alignment/>
    </xf>
    <xf numFmtId="2" fontId="2" fillId="0" borderId="0" xfId="0" applyNumberFormat="1" applyFont="1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/>
    </xf>
    <xf numFmtId="14" fontId="2" fillId="0" borderId="10" xfId="0" applyNumberFormat="1" applyFont="1" applyBorder="1" applyAlignment="1">
      <alignment horizontal="center"/>
    </xf>
    <xf numFmtId="14" fontId="2" fillId="0" borderId="10" xfId="0" applyNumberFormat="1" applyFont="1" applyBorder="1" applyAlignment="1" quotePrefix="1">
      <alignment horizontal="center"/>
    </xf>
    <xf numFmtId="1" fontId="0" fillId="0" borderId="0" xfId="0" applyNumberFormat="1" applyAlignment="1">
      <alignment horizontal="right"/>
    </xf>
    <xf numFmtId="0" fontId="0" fillId="0" borderId="0" xfId="0" applyFont="1" applyFill="1" applyAlignment="1">
      <alignment/>
    </xf>
    <xf numFmtId="167" fontId="0" fillId="0" borderId="0" xfId="42" applyNumberFormat="1" applyFont="1" applyAlignment="1">
      <alignment/>
    </xf>
    <xf numFmtId="0" fontId="0" fillId="0" borderId="0" xfId="0" applyNumberFormat="1" applyFont="1" applyAlignment="1">
      <alignment horizontal="right"/>
    </xf>
    <xf numFmtId="0" fontId="3" fillId="0" borderId="0" xfId="0" applyNumberFormat="1" applyFont="1" applyAlignment="1">
      <alignment horizontal="right"/>
    </xf>
    <xf numFmtId="0" fontId="3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14" fontId="2" fillId="0" borderId="0" xfId="0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3"/>
  <sheetViews>
    <sheetView tabSelected="1" zoomScalePageLayoutView="0" workbookViewId="0" topLeftCell="A1">
      <selection activeCell="F17" sqref="F17"/>
    </sheetView>
  </sheetViews>
  <sheetFormatPr defaultColWidth="9.140625" defaultRowHeight="12.75"/>
  <cols>
    <col min="1" max="1" width="20.8515625" style="0" customWidth="1"/>
    <col min="2" max="2" width="11.00390625" style="0" customWidth="1"/>
    <col min="3" max="3" width="2.421875" style="0" customWidth="1"/>
    <col min="4" max="4" width="11.28125" style="0" bestFit="1" customWidth="1"/>
    <col min="5" max="5" width="15.57421875" style="0" customWidth="1"/>
    <col min="6" max="6" width="10.7109375" style="0" bestFit="1" customWidth="1"/>
    <col min="7" max="7" width="2.140625" style="0" customWidth="1"/>
    <col min="8" max="8" width="10.7109375" style="0" bestFit="1" customWidth="1"/>
    <col min="9" max="9" width="12.421875" style="0" customWidth="1"/>
    <col min="10" max="10" width="7.421875" style="0" customWidth="1"/>
    <col min="11" max="14" width="11.00390625" style="0" bestFit="1" customWidth="1"/>
    <col min="15" max="15" width="14.28125" style="0" customWidth="1"/>
    <col min="16" max="16" width="3.421875" style="0" bestFit="1" customWidth="1"/>
    <col min="17" max="17" width="10.7109375" style="0" bestFit="1" customWidth="1"/>
  </cols>
  <sheetData>
    <row r="1" spans="1:17" ht="12.75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16"/>
    </row>
    <row r="2" spans="1:17" ht="12.75">
      <c r="A2" s="44" t="s">
        <v>18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16"/>
    </row>
    <row r="3" spans="1:17" ht="12.75">
      <c r="A3" s="45">
        <v>43830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16"/>
    </row>
    <row r="4" spans="1:15" ht="12.75">
      <c r="A4" s="30"/>
      <c r="B4" s="30"/>
      <c r="C4" s="30"/>
      <c r="D4" s="30"/>
      <c r="E4" s="30"/>
      <c r="F4" s="30"/>
      <c r="G4" s="30"/>
      <c r="H4" s="43" t="s">
        <v>28</v>
      </c>
      <c r="I4" s="30"/>
      <c r="J4" s="30"/>
      <c r="M4" s="31"/>
      <c r="N4" s="31"/>
      <c r="O4" s="31"/>
    </row>
    <row r="5" spans="1:15" ht="12.75">
      <c r="A5" s="30"/>
      <c r="B5" s="30"/>
      <c r="C5" s="30"/>
      <c r="D5" s="30"/>
      <c r="E5" s="30"/>
      <c r="G5" s="30"/>
      <c r="H5" s="32" t="s">
        <v>8</v>
      </c>
      <c r="I5" s="32" t="s">
        <v>6</v>
      </c>
      <c r="J5" s="30"/>
      <c r="K5" s="43" t="s">
        <v>28</v>
      </c>
      <c r="L5" s="43" t="s">
        <v>28</v>
      </c>
      <c r="M5" s="43" t="s">
        <v>28</v>
      </c>
      <c r="N5" s="43" t="s">
        <v>28</v>
      </c>
      <c r="O5" s="31"/>
    </row>
    <row r="6" spans="1:17" ht="12.75">
      <c r="A6" s="33" t="s">
        <v>7</v>
      </c>
      <c r="B6" s="33" t="s">
        <v>2</v>
      </c>
      <c r="C6" s="31"/>
      <c r="D6" s="33" t="s">
        <v>4</v>
      </c>
      <c r="E6" s="31"/>
      <c r="F6" s="32" t="s">
        <v>5</v>
      </c>
      <c r="G6" s="31"/>
      <c r="H6" s="33" t="s">
        <v>9</v>
      </c>
      <c r="I6" s="33" t="s">
        <v>7</v>
      </c>
      <c r="J6" s="31"/>
      <c r="K6" s="33" t="s">
        <v>32</v>
      </c>
      <c r="L6" s="33" t="s">
        <v>32</v>
      </c>
      <c r="M6" s="33" t="s">
        <v>32</v>
      </c>
      <c r="N6" s="33" t="s">
        <v>32</v>
      </c>
      <c r="O6" s="33" t="s">
        <v>32</v>
      </c>
      <c r="Q6" s="18"/>
    </row>
    <row r="7" spans="1:17" ht="12.75">
      <c r="A7" s="34" t="s">
        <v>1</v>
      </c>
      <c r="B7" s="34" t="s">
        <v>3</v>
      </c>
      <c r="C7" s="35"/>
      <c r="D7" s="36">
        <v>43830</v>
      </c>
      <c r="E7" s="31"/>
      <c r="F7" s="34">
        <v>2020</v>
      </c>
      <c r="G7" s="31"/>
      <c r="H7" s="37">
        <v>44196</v>
      </c>
      <c r="I7" s="34" t="s">
        <v>31</v>
      </c>
      <c r="J7" s="31"/>
      <c r="K7" s="34">
        <v>2021</v>
      </c>
      <c r="L7" s="34">
        <v>2022</v>
      </c>
      <c r="M7" s="34">
        <v>2023</v>
      </c>
      <c r="N7" s="34">
        <v>2024</v>
      </c>
      <c r="O7" s="34" t="s">
        <v>10</v>
      </c>
      <c r="Q7" s="19"/>
    </row>
    <row r="8" spans="4:17" ht="12.75">
      <c r="D8" s="1"/>
      <c r="O8" s="4"/>
      <c r="Q8" s="2"/>
    </row>
    <row r="9" spans="1:17" ht="12.75">
      <c r="A9" s="38" t="s">
        <v>19</v>
      </c>
      <c r="B9" s="3">
        <v>0.035</v>
      </c>
      <c r="C9" s="4"/>
      <c r="D9" s="25">
        <v>567568</v>
      </c>
      <c r="E9" s="39" t="s">
        <v>11</v>
      </c>
      <c r="F9" s="25">
        <v>19119.83</v>
      </c>
      <c r="G9" s="10"/>
      <c r="H9" s="10">
        <v>43612.45</v>
      </c>
      <c r="I9" s="10">
        <f>+F9+H9</f>
        <v>62732.28</v>
      </c>
      <c r="J9" s="10"/>
      <c r="K9" s="10">
        <v>45163.61</v>
      </c>
      <c r="L9" s="10">
        <v>46769.95</v>
      </c>
      <c r="M9" s="9">
        <v>48433.4</v>
      </c>
      <c r="N9" s="25">
        <v>50156.05</v>
      </c>
      <c r="O9" s="20">
        <f>+D9-H9-K9-M9-L9-N9</f>
        <v>333432.54</v>
      </c>
      <c r="P9" s="40" t="s">
        <v>15</v>
      </c>
      <c r="Q9" s="20"/>
    </row>
    <row r="10" spans="1:17" ht="12.75">
      <c r="A10" s="38"/>
      <c r="B10" s="3"/>
      <c r="C10" s="4"/>
      <c r="D10" s="14" t="s">
        <v>23</v>
      </c>
      <c r="E10" s="39"/>
      <c r="F10" s="25"/>
      <c r="G10" s="10"/>
      <c r="H10" s="10"/>
      <c r="I10" s="10"/>
      <c r="J10" s="10"/>
      <c r="K10" s="10"/>
      <c r="L10" s="10"/>
      <c r="M10" s="9"/>
      <c r="N10" s="25"/>
      <c r="O10" s="20"/>
      <c r="P10" s="40"/>
      <c r="Q10" s="20"/>
    </row>
    <row r="11" spans="1:17" ht="12.75">
      <c r="A11" s="38"/>
      <c r="B11" s="3"/>
      <c r="C11" s="5"/>
      <c r="D11" s="10"/>
      <c r="E11" s="39"/>
      <c r="F11" s="25"/>
      <c r="G11" s="10"/>
      <c r="H11" s="10"/>
      <c r="I11" s="10"/>
      <c r="J11" s="10"/>
      <c r="K11" s="10"/>
      <c r="L11" s="10"/>
      <c r="N11" s="4"/>
      <c r="O11" s="10"/>
      <c r="P11" s="40"/>
      <c r="Q11" s="20"/>
    </row>
    <row r="12" spans="1:17" ht="12.75">
      <c r="A12" s="38" t="s">
        <v>20</v>
      </c>
      <c r="B12" s="3">
        <v>0.0175</v>
      </c>
      <c r="C12" s="5"/>
      <c r="D12" s="25">
        <v>415939</v>
      </c>
      <c r="E12" s="39" t="s">
        <v>11</v>
      </c>
      <c r="F12" s="25">
        <v>7987</v>
      </c>
      <c r="G12" s="10"/>
      <c r="H12" s="10">
        <v>25435</v>
      </c>
      <c r="I12" s="10">
        <f>+F12+H12</f>
        <v>33422</v>
      </c>
      <c r="J12" s="10"/>
      <c r="K12" s="10">
        <f>12997.5+12884.76</f>
        <v>25882.260000000002</v>
      </c>
      <c r="L12" s="10">
        <f>13111.23+13225.95</f>
        <v>26337.18</v>
      </c>
      <c r="M12" s="9">
        <f>13458.42+13341.68</f>
        <v>26800.1</v>
      </c>
      <c r="N12" s="25">
        <f>13694.97+13576.18</f>
        <v>27271.15</v>
      </c>
      <c r="O12" s="20">
        <f>+D12-H12-K12-M12-L12-N12</f>
        <v>284213.31</v>
      </c>
      <c r="P12" s="40" t="s">
        <v>15</v>
      </c>
      <c r="Q12" s="20"/>
    </row>
    <row r="13" spans="1:17" ht="12.75">
      <c r="A13" s="22"/>
      <c r="B13" s="3"/>
      <c r="C13" s="4"/>
      <c r="D13" s="10"/>
      <c r="E13" s="39"/>
      <c r="F13" s="25"/>
      <c r="G13" s="10"/>
      <c r="H13" s="10"/>
      <c r="I13" s="10"/>
      <c r="J13" s="10"/>
      <c r="K13" s="10"/>
      <c r="L13" s="10"/>
      <c r="N13" s="4"/>
      <c r="O13" s="10"/>
      <c r="P13" s="40"/>
      <c r="Q13" s="20"/>
    </row>
    <row r="14" spans="1:17" ht="12.75">
      <c r="A14" s="22" t="s">
        <v>24</v>
      </c>
      <c r="B14" s="3">
        <v>0.0325</v>
      </c>
      <c r="C14" s="5"/>
      <c r="D14" s="26">
        <v>1269000</v>
      </c>
      <c r="E14" s="39" t="s">
        <v>11</v>
      </c>
      <c r="F14" s="26">
        <v>20621.25</v>
      </c>
      <c r="G14" s="14"/>
      <c r="H14" s="11">
        <f>1269000-1245000</f>
        <v>24000</v>
      </c>
      <c r="I14" s="11">
        <f>+F14+H14</f>
        <v>44621.25</v>
      </c>
      <c r="J14" s="10"/>
      <c r="K14" s="11">
        <v>25000</v>
      </c>
      <c r="L14" s="11">
        <v>26000</v>
      </c>
      <c r="M14" s="23">
        <v>27000</v>
      </c>
      <c r="N14" s="26">
        <v>28000</v>
      </c>
      <c r="O14" s="11">
        <f>+D14-H14-K14-M14-L14-N14</f>
        <v>1139000</v>
      </c>
      <c r="P14" s="40" t="s">
        <v>15</v>
      </c>
      <c r="Q14" s="20"/>
    </row>
    <row r="15" spans="3:17" ht="12.75">
      <c r="C15" s="4"/>
      <c r="D15" s="17"/>
      <c r="E15" s="4"/>
      <c r="F15" s="9"/>
      <c r="G15" s="9"/>
      <c r="H15" s="9"/>
      <c r="I15" s="9"/>
      <c r="J15" s="9"/>
      <c r="K15" s="9"/>
      <c r="L15" s="9"/>
      <c r="M15" s="9"/>
      <c r="N15" s="10"/>
      <c r="O15" s="9"/>
      <c r="P15" s="40"/>
      <c r="Q15" s="21"/>
    </row>
    <row r="16" spans="4:17" ht="13.5" thickBot="1">
      <c r="D16" s="12">
        <f>SUM(D9:D14)</f>
        <v>2252507</v>
      </c>
      <c r="F16" s="12">
        <f>SUM(F9:F14)</f>
        <v>47728.08</v>
      </c>
      <c r="G16" s="9"/>
      <c r="H16" s="12">
        <f>SUM(H9:H14)</f>
        <v>93047.45</v>
      </c>
      <c r="I16" s="12">
        <f>SUM(I9:I14)</f>
        <v>140775.53</v>
      </c>
      <c r="J16" s="9"/>
      <c r="K16" s="12">
        <f>SUM(K9:K14)</f>
        <v>96045.87</v>
      </c>
      <c r="L16" s="12">
        <f>SUM(L9:L14)</f>
        <v>99107.13</v>
      </c>
      <c r="M16" s="12">
        <f>SUM(M9:M14)</f>
        <v>102233.5</v>
      </c>
      <c r="N16" s="27">
        <f>SUM(N9:N14)</f>
        <v>105427.20000000001</v>
      </c>
      <c r="O16" s="12">
        <f>SUM(O9:O14)</f>
        <v>1756645.85</v>
      </c>
      <c r="P16" s="9"/>
      <c r="Q16" s="21"/>
    </row>
    <row r="17" spans="8:17" ht="13.5" thickTop="1">
      <c r="H17" s="13"/>
      <c r="N17" s="4"/>
      <c r="Q17" s="2"/>
    </row>
    <row r="18" spans="8:17" ht="12.75">
      <c r="H18" s="13"/>
      <c r="I18" s="23">
        <v>2747.23</v>
      </c>
      <c r="J18" s="15" t="s">
        <v>26</v>
      </c>
      <c r="N18" s="4"/>
      <c r="Q18" s="2"/>
    </row>
    <row r="19" spans="8:17" ht="12.75">
      <c r="H19" s="13"/>
      <c r="I19" s="13">
        <f>SUM(I16:I18)</f>
        <v>143522.76</v>
      </c>
      <c r="Q19" s="2"/>
    </row>
    <row r="20" spans="8:17" ht="12.75">
      <c r="H20" s="13"/>
      <c r="I20" s="24">
        <f>+I19/12</f>
        <v>11960.230000000001</v>
      </c>
      <c r="J20" s="15" t="s">
        <v>27</v>
      </c>
      <c r="Q20" s="2"/>
    </row>
    <row r="21" ht="12.75">
      <c r="J21" s="15"/>
    </row>
    <row r="23" spans="1:2" ht="12.75">
      <c r="A23" s="22" t="s">
        <v>21</v>
      </c>
      <c r="B23" s="15" t="s">
        <v>29</v>
      </c>
    </row>
    <row r="24" ht="12.75">
      <c r="B24" t="s">
        <v>25</v>
      </c>
    </row>
    <row r="26" spans="1:5" ht="12.75">
      <c r="A26" s="42" t="s">
        <v>28</v>
      </c>
      <c r="B26" t="s">
        <v>14</v>
      </c>
      <c r="E26" s="6"/>
    </row>
    <row r="27" spans="1:5" ht="12.75">
      <c r="A27" s="8"/>
      <c r="E27" s="6"/>
    </row>
    <row r="28" spans="1:5" ht="12.75">
      <c r="A28" s="41" t="s">
        <v>15</v>
      </c>
      <c r="B28" s="15" t="s">
        <v>30</v>
      </c>
      <c r="E28" s="6"/>
    </row>
    <row r="29" spans="1:5" ht="12.75">
      <c r="A29" s="8"/>
      <c r="B29" s="15"/>
      <c r="E29" s="6"/>
    </row>
    <row r="30" spans="1:14" ht="12.75">
      <c r="A30" s="28" t="s">
        <v>17</v>
      </c>
      <c r="B30" s="4" t="s">
        <v>22</v>
      </c>
      <c r="C30" s="4"/>
      <c r="D30" s="4"/>
      <c r="E30" s="29"/>
      <c r="F30" s="4"/>
      <c r="G30" s="4"/>
      <c r="H30" s="4"/>
      <c r="I30" s="4"/>
      <c r="J30" s="4"/>
      <c r="K30" s="4"/>
      <c r="L30" s="4"/>
      <c r="M30" s="4"/>
      <c r="N30" s="4"/>
    </row>
    <row r="31" ht="12.75">
      <c r="E31" s="6"/>
    </row>
    <row r="32" spans="1:14" ht="12.75">
      <c r="A32" s="4" t="s">
        <v>12</v>
      </c>
      <c r="B32" s="4" t="s">
        <v>13</v>
      </c>
      <c r="C32" s="4"/>
      <c r="D32" s="4"/>
      <c r="E32" s="7"/>
      <c r="F32" s="4"/>
      <c r="G32" s="4"/>
      <c r="H32" s="4"/>
      <c r="I32" s="4"/>
      <c r="J32" s="4"/>
      <c r="K32" s="4"/>
      <c r="L32" s="4"/>
      <c r="M32" s="4"/>
      <c r="N32" s="4"/>
    </row>
    <row r="33" spans="1:2" ht="12.75">
      <c r="A33" s="4"/>
      <c r="B33" s="4" t="s">
        <v>16</v>
      </c>
    </row>
  </sheetData>
  <sheetProtection/>
  <mergeCells count="3">
    <mergeCell ref="A1:P1"/>
    <mergeCell ref="A2:P2"/>
    <mergeCell ref="A3:P3"/>
  </mergeCells>
  <printOptions/>
  <pageMargins left="0.25" right="0.25" top="0.75" bottom="0.75" header="0.3" footer="0.3"/>
  <pageSetup fitToHeight="1" fitToWidth="1" horizontalDpi="300" verticalDpi="300" orientation="landscape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Creative Solutions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Creative Solutions</dc:creator>
  <cp:keywords/>
  <dc:description/>
  <cp:lastModifiedBy>W3</cp:lastModifiedBy>
  <cp:lastPrinted>2012-01-19T17:00:22Z</cp:lastPrinted>
  <dcterms:created xsi:type="dcterms:W3CDTF">2002-05-02T14:32:32Z</dcterms:created>
  <dcterms:modified xsi:type="dcterms:W3CDTF">2021-08-09T17:21:04Z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VERS">
    <vt:lpwstr>1.0</vt:lpwstr>
  </property>
  <property fmtid="{D5CDD505-2E9C-101B-9397-08002B2CF9AE}" pid="3" name="PPC_Template_Client_Name">
    <vt:lpwstr>MARION COUNTY WATER DISTRICT</vt:lpwstr>
  </property>
  <property fmtid="{D5CDD505-2E9C-101B-9397-08002B2CF9AE}" pid="4" name="PPC_Template_Engagement_Date">
    <vt:lpwstr>12/31/2019</vt:lpwstr>
  </property>
</Properties>
</file>