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15" yWindow="2520" windowWidth="6915" windowHeight="4260" tabRatio="55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<sst xmlns="http://schemas.openxmlformats.org/spreadsheetml/2006/main" count="54" uniqueCount="33">
  <si>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MCWD</t>
  </si>
  <si>
    <t>ISSUE</t>
  </si>
  <si>
    <t>INT</t>
  </si>
  <si>
    <t>RATE</t>
  </si>
  <si>
    <t xml:space="preserve">BALANCE </t>
  </si>
  <si>
    <t>INT DUE</t>
  </si>
  <si>
    <t xml:space="preserve">FOR </t>
  </si>
  <si>
    <t>TOTAL</t>
  </si>
  <si>
    <t>DEBT</t>
  </si>
  <si>
    <t>PRIN</t>
  </si>
  <si>
    <t>DUE</t>
  </si>
  <si>
    <t>THERE AFTER</t>
  </si>
  <si>
    <t>WTB</t>
  </si>
  <si>
    <t xml:space="preserve">CONCLUSION: </t>
  </si>
  <si>
    <t xml:space="preserve">BASED UPON THE PROCEDURES PERFORMED, THE BONDS PAYABLE ACCOUNTS AND RELATED INTEREST EXPENSE </t>
  </si>
  <si>
    <t>PF</t>
  </si>
  <si>
    <t>Agreed to the amoritization schedule in the Permanent File</t>
  </si>
  <si>
    <t>C</t>
  </si>
  <si>
    <t xml:space="preserve">ARE FREE OF MATERIAL MISSTATEMENT. </t>
  </si>
  <si>
    <t>ADDITIONAL NOTE:</t>
  </si>
  <si>
    <t>DEBT MATURITIES</t>
  </si>
  <si>
    <t>CNB NOTE PAYABLE</t>
  </si>
  <si>
    <t>KIA LOAN PAYABLE</t>
  </si>
  <si>
    <t>NOTE:</t>
  </si>
  <si>
    <t xml:space="preserve">CURRENT YEAR BUILD AMERICA BOND REFUND PAYMENTS RECEIVED TIMELY. (NOTE: POSTED TO OFFSET INTEREST EXPENSE.) </t>
  </si>
  <si>
    <t>DD-2.1</t>
  </si>
  <si>
    <t>SERVICE '18</t>
  </si>
  <si>
    <t>2010 BONDS</t>
  </si>
  <si>
    <t>Sinking Fund Cash Balance @ 12/31/17</t>
  </si>
  <si>
    <t xml:space="preserve">Bond payments are due 1/1.  Thrus, the bond principal due listed for 2017 is actually due 1/1/18.  However, the money for these payments is always transferred by </t>
  </si>
  <si>
    <t>the District by 12/31.</t>
  </si>
  <si>
    <t>Monthly Amount of transfer for 2018</t>
  </si>
  <si>
    <t>Calculates as Balance Due as of 1/1/18 less principal due for 2018-2021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</si>
</sst>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_(* #,##0.0_);_(* \(#,##0.0\);_(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10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167" fontId="0" fillId="0" borderId="0" xfId="42" applyNumberFormat="1" applyFont="1" applyAlignment="1">
      <alignment/>
    </xf>
    <xf numFmtId="167" fontId="0" fillId="0" borderId="0" xfId="42" applyNumberFormat="1" applyFont="1" applyFill="1" applyAlignment="1">
      <alignment/>
    </xf>
    <xf numFmtId="167" fontId="1" fillId="0" borderId="0" xfId="42" applyNumberFormat="1" applyFont="1" applyFill="1" applyAlignment="1">
      <alignment/>
    </xf>
    <xf numFmtId="167" fontId="1" fillId="0" borderId="0" xfId="42" applyNumberFormat="1" applyFont="1" applyAlignment="1">
      <alignment/>
    </xf>
    <xf numFmtId="167" fontId="0" fillId="0" borderId="10" xfId="42" applyNumberFormat="1" applyFont="1" applyFill="1" applyBorder="1" applyAlignment="1">
      <alignment/>
    </xf>
    <xf numFmtId="167" fontId="0" fillId="0" borderId="11" xfId="42" applyNumberFormat="1" applyFont="1" applyBorder="1" applyAlignment="1">
      <alignment/>
    </xf>
    <xf numFmtId="167" fontId="0" fillId="0" borderId="0" xfId="0" applyNumberFormat="1" applyAlignment="1">
      <alignment/>
    </xf>
    <xf numFmtId="167" fontId="36" fillId="0" borderId="0" xfId="42" applyNumberFormat="1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167" fontId="0" fillId="0" borderId="0" xfId="0" applyNumberFormat="1" applyFill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167" fontId="0" fillId="0" borderId="0" xfId="42" applyNumberFormat="1" applyFont="1" applyFill="1" applyBorder="1" applyAlignment="1">
      <alignment/>
    </xf>
    <xf numFmtId="167" fontId="0" fillId="0" borderId="0" xfId="42" applyNumberFormat="1" applyFont="1" applyBorder="1" applyAlignment="1">
      <alignment/>
    </xf>
    <xf numFmtId="14" fontId="0" fillId="0" borderId="10" xfId="0" applyNumberForma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7" fontId="0" fillId="0" borderId="10" xfId="42" applyNumberFormat="1" applyFont="1" applyBorder="1" applyAlignment="1">
      <alignment/>
    </xf>
    <xf numFmtId="167" fontId="0" fillId="0" borderId="0" xfId="0" applyNumberFormat="1" applyFont="1" applyAlignment="1" quotePrefix="1">
      <alignment/>
    </xf>
    <xf numFmtId="167" fontId="0" fillId="0" borderId="0" xfId="42" applyNumberFormat="1" applyFont="1" applyFill="1" applyAlignment="1">
      <alignment/>
    </xf>
    <xf numFmtId="167" fontId="0" fillId="0" borderId="10" xfId="42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/>
    </xf>
    <xf numFmtId="167" fontId="36" fillId="0" borderId="0" xfId="42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20.8515625" style="0" customWidth="1"/>
    <col min="2" max="2" width="11.00390625" style="0" customWidth="1"/>
    <col min="3" max="3" width="2.421875" style="0" customWidth="1"/>
    <col min="4" max="4" width="11.28125" style="0" bestFit="1" customWidth="1"/>
    <col min="5" max="5" width="5.00390625" style="0" customWidth="1"/>
    <col min="6" max="6" width="10.7109375" style="0" bestFit="1" customWidth="1"/>
    <col min="7" max="7" width="2.140625" style="0" customWidth="1"/>
    <col min="8" max="8" width="10.7109375" style="0" bestFit="1" customWidth="1"/>
    <col min="9" max="9" width="4.57421875" style="0" bestFit="1" customWidth="1"/>
    <col min="10" max="10" width="12.421875" style="0" customWidth="1"/>
    <col min="11" max="11" width="2.7109375" style="0" customWidth="1"/>
    <col min="12" max="12" width="10.28125" style="0" bestFit="1" customWidth="1"/>
    <col min="13" max="13" width="3.8515625" style="0" customWidth="1"/>
    <col min="14" max="14" width="10.28125" style="0" bestFit="1" customWidth="1"/>
    <col min="15" max="15" width="3.57421875" style="0" customWidth="1"/>
    <col min="16" max="16" width="10.28125" style="0" bestFit="1" customWidth="1"/>
    <col min="17" max="17" width="3.7109375" style="0" customWidth="1"/>
    <col min="18" max="18" width="10.28125" style="0" bestFit="1" customWidth="1"/>
    <col min="19" max="19" width="4.28125" style="0" customWidth="1"/>
    <col min="20" max="20" width="14.28125" style="0" customWidth="1"/>
    <col min="21" max="21" width="3.421875" style="0" bestFit="1" customWidth="1"/>
    <col min="22" max="22" width="10.7109375" style="0" bestFit="1" customWidth="1"/>
  </cols>
  <sheetData>
    <row r="1" spans="1:22" ht="12.75">
      <c r="A1" s="23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.75">
      <c r="A2" s="23" t="s">
        <v>20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2.75">
      <c r="A3" s="25">
        <v>43100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3" t="s">
        <v>5</v>
      </c>
      <c r="G5" s="1"/>
      <c r="H5" s="3" t="s">
        <v>9</v>
      </c>
      <c r="I5" s="1"/>
      <c r="J5" s="3" t="s">
        <v>7</v>
      </c>
      <c r="K5" s="1"/>
    </row>
    <row r="6" spans="1:22" ht="12.75">
      <c r="A6" s="2" t="s">
        <v>8</v>
      </c>
      <c r="B6" s="2" t="s">
        <v>2</v>
      </c>
      <c r="D6" s="2" t="s">
        <v>4</v>
      </c>
      <c r="F6" s="2" t="s">
        <v>6</v>
      </c>
      <c r="H6" s="2" t="s">
        <v>10</v>
      </c>
      <c r="J6" s="2" t="s">
        <v>8</v>
      </c>
      <c r="N6" s="2"/>
      <c r="V6" s="27"/>
    </row>
    <row r="7" spans="1:22" ht="12.75">
      <c r="A7" s="4" t="s">
        <v>1</v>
      </c>
      <c r="B7" s="4" t="s">
        <v>3</v>
      </c>
      <c r="C7" s="6"/>
      <c r="D7" s="5">
        <v>43100</v>
      </c>
      <c r="F7" s="4">
        <v>2018</v>
      </c>
      <c r="H7" s="31">
        <v>43465</v>
      </c>
      <c r="J7" s="4" t="s">
        <v>26</v>
      </c>
      <c r="L7" s="4">
        <v>2019</v>
      </c>
      <c r="N7" s="4">
        <v>2020</v>
      </c>
      <c r="P7" s="4">
        <v>2021</v>
      </c>
      <c r="R7" s="4">
        <v>2022</v>
      </c>
      <c r="T7" s="4" t="s">
        <v>11</v>
      </c>
      <c r="V7" s="28"/>
    </row>
    <row r="8" spans="4:22" ht="12.75">
      <c r="D8" s="1"/>
      <c r="T8" s="9"/>
      <c r="V8" s="6"/>
    </row>
    <row r="9" spans="1:22" ht="12.75">
      <c r="A9" s="7" t="s">
        <v>21</v>
      </c>
      <c r="B9" s="8">
        <v>0.035</v>
      </c>
      <c r="C9" s="9"/>
      <c r="D9" s="37">
        <v>648926</v>
      </c>
      <c r="E9" s="10" t="s">
        <v>12</v>
      </c>
      <c r="F9" s="15">
        <v>22064</v>
      </c>
      <c r="G9" s="15"/>
      <c r="H9" s="15">
        <v>40668</v>
      </c>
      <c r="I9" s="16" t="s">
        <v>15</v>
      </c>
      <c r="J9" s="15">
        <f>+F9+H9</f>
        <v>62732</v>
      </c>
      <c r="K9" s="15"/>
      <c r="L9" s="15">
        <v>42115</v>
      </c>
      <c r="M9" s="16" t="s">
        <v>15</v>
      </c>
      <c r="N9" s="15">
        <v>43612</v>
      </c>
      <c r="O9" s="16" t="s">
        <v>15</v>
      </c>
      <c r="P9" s="14">
        <v>45164</v>
      </c>
      <c r="Q9" s="16" t="s">
        <v>15</v>
      </c>
      <c r="R9" s="15">
        <v>46770</v>
      </c>
      <c r="S9" s="16" t="s">
        <v>15</v>
      </c>
      <c r="T9" s="29">
        <f>+D9-H9-L9-P9-N9-R9</f>
        <v>430597</v>
      </c>
      <c r="U9" s="17" t="s">
        <v>17</v>
      </c>
      <c r="V9" s="29"/>
    </row>
    <row r="10" spans="1:22" ht="12.75">
      <c r="A10" s="7"/>
      <c r="B10" s="8"/>
      <c r="C10" s="9"/>
      <c r="D10" s="40" t="s">
        <v>25</v>
      </c>
      <c r="E10" s="10"/>
      <c r="F10" s="15"/>
      <c r="G10" s="15"/>
      <c r="H10" s="15"/>
      <c r="I10" s="16"/>
      <c r="J10" s="15"/>
      <c r="K10" s="15"/>
      <c r="L10" s="15"/>
      <c r="M10" s="16"/>
      <c r="N10" s="15"/>
      <c r="O10" s="16"/>
      <c r="P10" s="14"/>
      <c r="Q10" s="16"/>
      <c r="R10" s="15"/>
      <c r="S10" s="16"/>
      <c r="T10" s="29"/>
      <c r="U10" s="17"/>
      <c r="V10" s="29"/>
    </row>
    <row r="11" spans="1:22" ht="12.75">
      <c r="A11" s="7"/>
      <c r="B11" s="8"/>
      <c r="C11" s="10"/>
      <c r="D11" s="15"/>
      <c r="E11" s="10"/>
      <c r="F11" s="15"/>
      <c r="G11" s="15"/>
      <c r="H11" s="15"/>
      <c r="I11" s="16"/>
      <c r="J11" s="15"/>
      <c r="K11" s="15"/>
      <c r="L11" s="15"/>
      <c r="M11" s="16"/>
      <c r="N11" s="15"/>
      <c r="O11" s="16"/>
      <c r="Q11" s="16"/>
      <c r="R11" s="9"/>
      <c r="S11" s="16"/>
      <c r="T11" s="15"/>
      <c r="U11" s="17"/>
      <c r="V11" s="29"/>
    </row>
    <row r="12" spans="1:22" ht="12.75">
      <c r="A12" s="7" t="s">
        <v>22</v>
      </c>
      <c r="B12" s="8">
        <v>0.0175</v>
      </c>
      <c r="C12" s="10"/>
      <c r="D12" s="37">
        <v>465499</v>
      </c>
      <c r="E12" s="10" t="s">
        <v>12</v>
      </c>
      <c r="F12" s="15">
        <f>4073.12+3966.12</f>
        <v>8039.24</v>
      </c>
      <c r="G12" s="15"/>
      <c r="H12" s="15">
        <f>12228.55+12335.55</f>
        <v>24564.1</v>
      </c>
      <c r="I12" s="16" t="s">
        <v>15</v>
      </c>
      <c r="J12" s="15">
        <f>+F12+H12</f>
        <v>32603.339999999997</v>
      </c>
      <c r="K12" s="15"/>
      <c r="L12" s="15">
        <f>12443.49+12552.37</f>
        <v>24995.86</v>
      </c>
      <c r="M12" s="16" t="s">
        <v>15</v>
      </c>
      <c r="N12" s="15">
        <v>25435</v>
      </c>
      <c r="O12" s="16" t="s">
        <v>15</v>
      </c>
      <c r="P12" s="14">
        <v>25882</v>
      </c>
      <c r="Q12" s="16" t="s">
        <v>15</v>
      </c>
      <c r="R12" s="15">
        <f>13111.23+13225.95</f>
        <v>26337.18</v>
      </c>
      <c r="S12" s="16" t="s">
        <v>15</v>
      </c>
      <c r="T12" s="29">
        <f>+D12-H12-L12-P12-N12-R12</f>
        <v>338284.86000000004</v>
      </c>
      <c r="U12" s="17" t="s">
        <v>17</v>
      </c>
      <c r="V12" s="29"/>
    </row>
    <row r="13" spans="1:22" ht="12.75">
      <c r="A13" s="2"/>
      <c r="B13" s="8"/>
      <c r="C13" s="9"/>
      <c r="D13" s="15"/>
      <c r="E13" s="9"/>
      <c r="F13" s="15"/>
      <c r="G13" s="15"/>
      <c r="H13" s="15"/>
      <c r="I13" s="15"/>
      <c r="J13" s="15"/>
      <c r="K13" s="15"/>
      <c r="L13" s="15"/>
      <c r="M13" s="15"/>
      <c r="N13" s="15"/>
      <c r="O13" s="15"/>
      <c r="Q13" s="15"/>
      <c r="R13" s="9"/>
      <c r="S13" s="15"/>
      <c r="T13" s="15"/>
      <c r="U13" s="14"/>
      <c r="V13" s="29"/>
    </row>
    <row r="14" spans="1:22" ht="12.75">
      <c r="A14" s="2" t="s">
        <v>27</v>
      </c>
      <c r="B14" s="8">
        <v>0.0325</v>
      </c>
      <c r="C14" s="10"/>
      <c r="D14" s="38">
        <v>1314000</v>
      </c>
      <c r="E14" s="10" t="s">
        <v>12</v>
      </c>
      <c r="F14" s="18">
        <f>21710+21352.5</f>
        <v>43062.5</v>
      </c>
      <c r="G14" s="21"/>
      <c r="H14" s="18">
        <f>1336000-1314000</f>
        <v>22000</v>
      </c>
      <c r="I14" s="16" t="s">
        <v>15</v>
      </c>
      <c r="J14" s="18">
        <f>+F14+H14</f>
        <v>65062.5</v>
      </c>
      <c r="K14" s="15"/>
      <c r="L14" s="18">
        <v>23000</v>
      </c>
      <c r="M14" s="16" t="s">
        <v>15</v>
      </c>
      <c r="N14" s="18">
        <v>24000</v>
      </c>
      <c r="O14" s="16" t="s">
        <v>15</v>
      </c>
      <c r="P14" s="35">
        <v>25000</v>
      </c>
      <c r="Q14" s="16" t="s">
        <v>15</v>
      </c>
      <c r="R14" s="18">
        <v>26000</v>
      </c>
      <c r="S14" s="16" t="s">
        <v>15</v>
      </c>
      <c r="T14" s="18">
        <f>+D14-H14-L14-P14-N14-R14</f>
        <v>1194000</v>
      </c>
      <c r="U14" s="17" t="s">
        <v>17</v>
      </c>
      <c r="V14" s="29"/>
    </row>
    <row r="15" spans="3:22" ht="12.75">
      <c r="C15" s="9"/>
      <c r="D15" s="26"/>
      <c r="E15" s="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4"/>
      <c r="T15" s="14"/>
      <c r="U15" s="14"/>
      <c r="V15" s="30"/>
    </row>
    <row r="16" spans="4:22" ht="13.5" thickBot="1">
      <c r="D16" s="19">
        <f>SUM(D9:D14)</f>
        <v>2428425</v>
      </c>
      <c r="F16" s="19">
        <f>SUM(F9:F14)</f>
        <v>73165.73999999999</v>
      </c>
      <c r="G16" s="14"/>
      <c r="H16" s="19">
        <f>SUM(H9:H14)</f>
        <v>87232.1</v>
      </c>
      <c r="I16" s="14"/>
      <c r="J16" s="19">
        <f>SUM(J9:J14)</f>
        <v>160397.84</v>
      </c>
      <c r="K16" s="14"/>
      <c r="L16" s="19">
        <f>SUM(L9:L14)</f>
        <v>90110.86</v>
      </c>
      <c r="M16" s="14"/>
      <c r="N16" s="19">
        <f>SUM(N9:N14)</f>
        <v>93047</v>
      </c>
      <c r="O16" s="14"/>
      <c r="P16" s="19">
        <f>SUM(P9:P14)</f>
        <v>96046</v>
      </c>
      <c r="Q16" s="14"/>
      <c r="R16" s="39">
        <f>SUM(R9:R14)</f>
        <v>99107.18</v>
      </c>
      <c r="S16" s="14"/>
      <c r="T16" s="19">
        <f>SUM(T9:T14)</f>
        <v>1962881.86</v>
      </c>
      <c r="U16" s="14"/>
      <c r="V16" s="30"/>
    </row>
    <row r="17" spans="8:22" ht="13.5" thickTop="1">
      <c r="H17" s="20"/>
      <c r="R17" s="9"/>
      <c r="V17" s="6"/>
    </row>
    <row r="18" spans="8:22" ht="12.75">
      <c r="H18" s="20"/>
      <c r="J18" s="35">
        <v>-3689</v>
      </c>
      <c r="K18" t="s">
        <v>28</v>
      </c>
      <c r="R18" s="9"/>
      <c r="V18" s="6"/>
    </row>
    <row r="19" spans="8:22" ht="12.75">
      <c r="H19" s="20"/>
      <c r="J19" s="20">
        <f>SUM(J16:J18)</f>
        <v>156708.84</v>
      </c>
      <c r="V19" s="6"/>
    </row>
    <row r="20" spans="8:22" ht="12.75">
      <c r="H20" s="20"/>
      <c r="J20" s="36">
        <f>+J19/12</f>
        <v>13059.07</v>
      </c>
      <c r="K20" s="22" t="s">
        <v>31</v>
      </c>
      <c r="V20" s="6"/>
    </row>
    <row r="21" ht="12.75">
      <c r="K21" s="22"/>
    </row>
    <row r="23" spans="1:2" ht="12.75">
      <c r="A23" s="32" t="s">
        <v>23</v>
      </c>
      <c r="B23" t="s">
        <v>29</v>
      </c>
    </row>
    <row r="24" ht="12.75">
      <c r="B24" t="s">
        <v>30</v>
      </c>
    </row>
    <row r="26" spans="1:5" ht="12.75">
      <c r="A26" s="13" t="s">
        <v>15</v>
      </c>
      <c r="B26" t="s">
        <v>16</v>
      </c>
      <c r="E26" s="11"/>
    </row>
    <row r="27" spans="1:5" ht="12.75">
      <c r="A27" s="13"/>
      <c r="E27" s="11"/>
    </row>
    <row r="28" spans="1:5" ht="12.75">
      <c r="A28" s="13" t="s">
        <v>17</v>
      </c>
      <c r="B28" s="22" t="s">
        <v>32</v>
      </c>
      <c r="E28" s="11"/>
    </row>
    <row r="29" spans="1:5" ht="12.75">
      <c r="A29" s="13"/>
      <c r="B29" s="22"/>
      <c r="E29" s="11"/>
    </row>
    <row r="30" spans="1:15" ht="12.75">
      <c r="A30" s="33" t="s">
        <v>19</v>
      </c>
      <c r="B30" s="9" t="s">
        <v>24</v>
      </c>
      <c r="C30" s="9"/>
      <c r="D30" s="9"/>
      <c r="E30" s="34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ht="12.75">
      <c r="E31" s="11"/>
    </row>
    <row r="32" spans="1:19" ht="12.75">
      <c r="A32" s="9" t="s">
        <v>13</v>
      </c>
      <c r="B32" s="9" t="s">
        <v>14</v>
      </c>
      <c r="C32" s="9"/>
      <c r="D32" s="9"/>
      <c r="E32" s="1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2" ht="12.75">
      <c r="A33" s="9"/>
      <c r="B33" s="9" t="s">
        <v>18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 Solutions</dc:creator>
  <cp:keywords/>
  <dc:description/>
  <cp:lastModifiedBy>W3</cp:lastModifiedBy>
  <cp:lastPrinted>2012-01-19T17:00:22Z</cp:lastPrinted>
  <dcterms:created xsi:type="dcterms:W3CDTF">2002-05-02T14:32:32Z</dcterms:created>
  <dcterms:modified xsi:type="dcterms:W3CDTF">2021-08-09T17:25:18Z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MARION COUNTY WATER DISTRICT</vt:lpwstr>
  </property>
  <property fmtid="{D5CDD505-2E9C-101B-9397-08002B2CF9AE}" pid="4" name="PPC_Template_Engagement_Date">
    <vt:lpwstr>12/31/2017</vt:lpwstr>
  </property>
</Properties>
</file>