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B2F7AABF-0C72-4335-8C74-189E0E8D8217}" xr6:coauthVersionLast="36" xr6:coauthVersionMax="36" xr10:uidLastSave="{00000000-0000-0000-0000-000000000000}"/>
  <bookViews>
    <workbookView xWindow="0" yWindow="0" windowWidth="28800" windowHeight="12225" xr2:uid="{2E4DC014-012E-4892-B5EB-31C5585F70F7}"/>
  </bookViews>
  <sheets>
    <sheet name="Salary Breakdown" sheetId="1" r:id="rId1"/>
  </sheets>
  <definedNames>
    <definedName name="_xlnm._FilterDatabase" localSheetId="0" hidden="1">'Salary Breakdown'!$A$1:$A$37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2" i="1" l="1"/>
  <c r="J32" i="1"/>
  <c r="F32" i="1"/>
  <c r="E32" i="1"/>
  <c r="G32" i="1" s="1"/>
  <c r="D32" i="1"/>
  <c r="K32" i="1" s="1"/>
  <c r="L31" i="1"/>
  <c r="J31" i="1"/>
  <c r="F31" i="1"/>
  <c r="E31" i="1"/>
  <c r="G31" i="1" s="1"/>
  <c r="D31" i="1"/>
  <c r="D33" i="1" s="1"/>
  <c r="L30" i="1"/>
  <c r="J30" i="1"/>
  <c r="K30" i="1" s="1"/>
  <c r="F30" i="1"/>
  <c r="E30" i="1"/>
  <c r="G30" i="1" s="1"/>
  <c r="D30" i="1"/>
  <c r="L29" i="1"/>
  <c r="J29" i="1"/>
  <c r="K29" i="1" s="1"/>
  <c r="G29" i="1"/>
  <c r="G33" i="1" s="1"/>
  <c r="F29" i="1"/>
  <c r="E29" i="1"/>
  <c r="D29" i="1"/>
  <c r="L25" i="1"/>
  <c r="G25" i="1"/>
  <c r="F25" i="1"/>
  <c r="E25" i="1"/>
  <c r="D25" i="1"/>
  <c r="L24" i="1"/>
  <c r="G24" i="1"/>
  <c r="F24" i="1"/>
  <c r="E24" i="1"/>
  <c r="D24" i="1"/>
  <c r="L23" i="1"/>
  <c r="F23" i="1"/>
  <c r="E23" i="1"/>
  <c r="G23" i="1" s="1"/>
  <c r="D23" i="1"/>
  <c r="L22" i="1"/>
  <c r="F22" i="1"/>
  <c r="E22" i="1"/>
  <c r="G22" i="1" s="1"/>
  <c r="D22" i="1"/>
  <c r="L21" i="1"/>
  <c r="F21" i="1"/>
  <c r="E21" i="1"/>
  <c r="G21" i="1" s="1"/>
  <c r="D21" i="1"/>
  <c r="L20" i="1"/>
  <c r="F20" i="1"/>
  <c r="E20" i="1"/>
  <c r="G20" i="1" s="1"/>
  <c r="D20" i="1"/>
  <c r="L19" i="1"/>
  <c r="J19" i="1"/>
  <c r="F19" i="1"/>
  <c r="E19" i="1"/>
  <c r="G19" i="1" s="1"/>
  <c r="D19" i="1"/>
  <c r="K19" i="1" s="1"/>
  <c r="L18" i="1"/>
  <c r="J18" i="1"/>
  <c r="F18" i="1"/>
  <c r="E18" i="1"/>
  <c r="G18" i="1" s="1"/>
  <c r="D18" i="1"/>
  <c r="K18" i="1" s="1"/>
  <c r="L17" i="1"/>
  <c r="J17" i="1"/>
  <c r="K17" i="1" s="1"/>
  <c r="F17" i="1"/>
  <c r="E17" i="1"/>
  <c r="G17" i="1" s="1"/>
  <c r="D17" i="1"/>
  <c r="L16" i="1"/>
  <c r="J16" i="1"/>
  <c r="K16" i="1" s="1"/>
  <c r="G16" i="1"/>
  <c r="F16" i="1"/>
  <c r="E16" i="1"/>
  <c r="D16" i="1"/>
  <c r="L15" i="1"/>
  <c r="K15" i="1"/>
  <c r="J15" i="1"/>
  <c r="G15" i="1"/>
  <c r="F15" i="1"/>
  <c r="E15" i="1"/>
  <c r="D15" i="1"/>
  <c r="L14" i="1"/>
  <c r="K14" i="1"/>
  <c r="J14" i="1"/>
  <c r="F14" i="1"/>
  <c r="E14" i="1"/>
  <c r="G14" i="1" s="1"/>
  <c r="D14" i="1"/>
  <c r="L13" i="1"/>
  <c r="J13" i="1"/>
  <c r="F13" i="1"/>
  <c r="E13" i="1"/>
  <c r="G13" i="1" s="1"/>
  <c r="D13" i="1"/>
  <c r="K13" i="1" s="1"/>
  <c r="L12" i="1"/>
  <c r="J12" i="1"/>
  <c r="F12" i="1"/>
  <c r="E12" i="1"/>
  <c r="G12" i="1" s="1"/>
  <c r="D12" i="1"/>
  <c r="K12" i="1" s="1"/>
  <c r="L11" i="1"/>
  <c r="J11" i="1"/>
  <c r="K11" i="1" s="1"/>
  <c r="F11" i="1"/>
  <c r="E11" i="1"/>
  <c r="G11" i="1" s="1"/>
  <c r="D11" i="1"/>
  <c r="L10" i="1"/>
  <c r="J10" i="1"/>
  <c r="K10" i="1" s="1"/>
  <c r="G10" i="1"/>
  <c r="F10" i="1"/>
  <c r="E10" i="1"/>
  <c r="D10" i="1"/>
  <c r="L9" i="1"/>
  <c r="J9" i="1"/>
  <c r="K9" i="1" s="1"/>
  <c r="G9" i="1"/>
  <c r="F9" i="1"/>
  <c r="E9" i="1"/>
  <c r="D9" i="1"/>
  <c r="L8" i="1"/>
  <c r="K8" i="1"/>
  <c r="J8" i="1"/>
  <c r="F8" i="1"/>
  <c r="E8" i="1"/>
  <c r="G8" i="1" s="1"/>
  <c r="D8" i="1"/>
  <c r="L7" i="1"/>
  <c r="J7" i="1"/>
  <c r="F7" i="1"/>
  <c r="E7" i="1"/>
  <c r="G7" i="1" s="1"/>
  <c r="D7" i="1"/>
  <c r="K7" i="1" s="1"/>
  <c r="L6" i="1"/>
  <c r="J6" i="1"/>
  <c r="F6" i="1"/>
  <c r="E6" i="1"/>
  <c r="G6" i="1" s="1"/>
  <c r="D6" i="1"/>
  <c r="K6" i="1" s="1"/>
  <c r="L5" i="1"/>
  <c r="J5" i="1"/>
  <c r="K5" i="1" s="1"/>
  <c r="F5" i="1"/>
  <c r="E5" i="1"/>
  <c r="G5" i="1" s="1"/>
  <c r="D5" i="1"/>
  <c r="L4" i="1"/>
  <c r="L33" i="1" s="1"/>
  <c r="J4" i="1"/>
  <c r="K4" i="1" s="1"/>
  <c r="G4" i="1"/>
  <c r="F4" i="1"/>
  <c r="E4" i="1"/>
  <c r="D4" i="1"/>
  <c r="J3" i="1"/>
  <c r="K3" i="1" s="1"/>
  <c r="G26" i="1" l="1"/>
  <c r="D26" i="1"/>
  <c r="K31" i="1"/>
</calcChain>
</file>

<file path=xl/sharedStrings.xml><?xml version="1.0" encoding="utf-8"?>
<sst xmlns="http://schemas.openxmlformats.org/spreadsheetml/2006/main" count="58" uniqueCount="36">
  <si>
    <t>Water raises for the coming year 2021</t>
  </si>
  <si>
    <t>12.28.20</t>
  </si>
  <si>
    <t>Yrs service including Part time</t>
  </si>
  <si>
    <t xml:space="preserve">Name </t>
  </si>
  <si>
    <t>Per Hour Pay</t>
  </si>
  <si>
    <t>Annual Salary</t>
  </si>
  <si>
    <t>$1.00 Raise per hour</t>
  </si>
  <si>
    <t>1.7% Cost of living raise per hour</t>
  </si>
  <si>
    <t>salary</t>
  </si>
  <si>
    <t xml:space="preserve">2019 KRWA Annual Salary Range Average Municipals Greater than 5,000 Connections </t>
  </si>
  <si>
    <t>Years of service</t>
  </si>
  <si>
    <t>Years Diff.</t>
  </si>
  <si>
    <t>Cost of living raise of 5%</t>
  </si>
  <si>
    <t>Manager/ Superintendent</t>
  </si>
  <si>
    <t>Office Assistant</t>
  </si>
  <si>
    <t>Distribution Supervisor</t>
  </si>
  <si>
    <t>Office Manager</t>
  </si>
  <si>
    <t>Bookkeeper</t>
  </si>
  <si>
    <t xml:space="preserve">Water Plant Superintendent </t>
  </si>
  <si>
    <t>Lab Technician</t>
  </si>
  <si>
    <t>Plant Operator</t>
  </si>
  <si>
    <t>Laborer</t>
  </si>
  <si>
    <t>Meter reader</t>
  </si>
  <si>
    <t>Equipment Operator</t>
  </si>
  <si>
    <t>Customer Service Rep</t>
  </si>
  <si>
    <t>Maintenance Supervisor</t>
  </si>
  <si>
    <t>PT</t>
  </si>
  <si>
    <t>Total</t>
  </si>
  <si>
    <t>Sewer raises for the coming year 2021</t>
  </si>
  <si>
    <t>Yrs service</t>
  </si>
  <si>
    <t>1.7% Raise per hour</t>
  </si>
  <si>
    <t xml:space="preserve"> salary</t>
  </si>
  <si>
    <t xml:space="preserve">2019 KRWA Annual Salary Range Average Municipals 1,001 to 4,999 Connections </t>
  </si>
  <si>
    <t>Wastewater Supervisor</t>
  </si>
  <si>
    <t>Collection Operator</t>
  </si>
  <si>
    <t>Avg. raise---&gt;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</si>
</sst>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8" fontId="6" fillId="0" borderId="4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8" fontId="8" fillId="0" borderId="6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8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6F5B-1A9D-45D7-BED0-9164F56F6016}">
  <dimension ref="A1:M67"/>
  <sheetViews>
    <sheetView tabSelected="1" zoomScale="135" zoomScaleNormal="135" workbookViewId="0">
      <selection activeCell="B3" sqref="B3"/>
    </sheetView>
  </sheetViews>
  <sheetFormatPr defaultColWidth="9.140625" defaultRowHeight="12.75" x14ac:dyDescent="0.2"/>
  <cols>
    <col min="1" max="1" width="8" style="24" customWidth="1"/>
    <col min="2" max="2" width="15" style="71" customWidth="1"/>
    <col min="3" max="3" width="6.42578125" style="25" customWidth="1"/>
    <col min="4" max="4" width="12.28515625" style="24" bestFit="1" customWidth="1"/>
    <col min="5" max="5" width="8.140625" style="24" customWidth="1"/>
    <col min="6" max="6" width="8.7109375" style="25" bestFit="1" customWidth="1"/>
    <col min="7" max="7" width="12.28515625" style="24" bestFit="1" customWidth="1"/>
    <col min="8" max="8" width="21.42578125" style="24" customWidth="1"/>
    <col min="9" max="9" width="10.7109375" style="25" customWidth="1"/>
    <col min="10" max="10" width="11.28515625" style="25" customWidth="1"/>
    <col min="11" max="11" width="11.7109375" style="24" customWidth="1"/>
    <col min="12" max="12" width="7.85546875" style="24" bestFit="1" customWidth="1"/>
    <col min="13" max="16384" width="9.140625" style="24"/>
  </cols>
  <sheetData>
    <row r="1" spans="1:13" s="5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</row>
    <row r="2" spans="1:13" s="16" customFormat="1" ht="33.75" customHeight="1" x14ac:dyDescent="0.2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  <c r="G2" s="10" t="s">
        <v>8</v>
      </c>
      <c r="H2" s="12" t="s">
        <v>9</v>
      </c>
      <c r="I2" s="12"/>
      <c r="J2" s="13" t="s">
        <v>10</v>
      </c>
      <c r="K2" s="14" t="s">
        <v>11</v>
      </c>
      <c r="L2" s="15" t="s">
        <v>12</v>
      </c>
    </row>
    <row r="3" spans="1:13" x14ac:dyDescent="0.2">
      <c r="A3" s="17">
        <v>23</v>
      </c>
      <c r="B3" s="72"/>
      <c r="C3" s="18">
        <v>52.88</v>
      </c>
      <c r="D3" s="18">
        <v>110000</v>
      </c>
      <c r="E3" s="19"/>
      <c r="F3" s="19"/>
      <c r="G3" s="19">
        <v>110000</v>
      </c>
      <c r="H3" s="20" t="s">
        <v>13</v>
      </c>
      <c r="I3" s="21">
        <v>107232.37</v>
      </c>
      <c r="J3" s="21">
        <f t="shared" ref="J3:J17" si="0">I3+(A3*200)</f>
        <v>111832.37</v>
      </c>
      <c r="K3" s="22">
        <f t="shared" ref="K3:K14" si="1">D3-J3</f>
        <v>-1832.3699999999953</v>
      </c>
      <c r="L3" s="23"/>
    </row>
    <row r="4" spans="1:13" x14ac:dyDescent="0.2">
      <c r="A4" s="17">
        <v>26</v>
      </c>
      <c r="B4" s="72"/>
      <c r="C4" s="18">
        <v>21.92</v>
      </c>
      <c r="D4" s="18">
        <f t="shared" ref="D4:D25" si="2">C4*40*52</f>
        <v>45593.600000000006</v>
      </c>
      <c r="E4" s="19">
        <f>C4+1</f>
        <v>22.92</v>
      </c>
      <c r="F4" s="19">
        <f>(C4*0.017)+C4</f>
        <v>22.292640000000002</v>
      </c>
      <c r="G4" s="19">
        <f t="shared" ref="G4:G25" si="3">E4*40*52</f>
        <v>47673.600000000006</v>
      </c>
      <c r="H4" s="20" t="s">
        <v>14</v>
      </c>
      <c r="I4" s="21">
        <v>40217.370000000003</v>
      </c>
      <c r="J4" s="21">
        <f t="shared" si="0"/>
        <v>45417.37</v>
      </c>
      <c r="K4" s="22">
        <f t="shared" si="1"/>
        <v>176.2300000000032</v>
      </c>
      <c r="L4" s="23">
        <f t="shared" ref="L4:L25" si="4">(C4*0.05)</f>
        <v>1.0960000000000001</v>
      </c>
    </row>
    <row r="5" spans="1:13" x14ac:dyDescent="0.2">
      <c r="A5" s="17">
        <v>20</v>
      </c>
      <c r="B5" s="72"/>
      <c r="C5" s="18">
        <v>24.93</v>
      </c>
      <c r="D5" s="18">
        <f t="shared" si="2"/>
        <v>51854.400000000001</v>
      </c>
      <c r="E5" s="19">
        <f t="shared" ref="E5:E25" si="5">C5+1</f>
        <v>25.93</v>
      </c>
      <c r="F5" s="19">
        <f t="shared" ref="F5:F25" si="6">(C5*0.017)+C5</f>
        <v>25.353809999999999</v>
      </c>
      <c r="G5" s="19">
        <f t="shared" si="3"/>
        <v>53934.400000000001</v>
      </c>
      <c r="H5" s="20" t="s">
        <v>15</v>
      </c>
      <c r="I5" s="21">
        <v>63527.53</v>
      </c>
      <c r="J5" s="21">
        <f t="shared" si="0"/>
        <v>67527.53</v>
      </c>
      <c r="K5" s="22">
        <f t="shared" si="1"/>
        <v>-15673.129999999997</v>
      </c>
      <c r="L5" s="23">
        <f t="shared" si="4"/>
        <v>1.2465000000000002</v>
      </c>
    </row>
    <row r="6" spans="1:13" x14ac:dyDescent="0.2">
      <c r="A6" s="17">
        <v>17</v>
      </c>
      <c r="B6" s="72"/>
      <c r="C6" s="18">
        <v>22.68</v>
      </c>
      <c r="D6" s="18">
        <f t="shared" si="2"/>
        <v>47174.400000000001</v>
      </c>
      <c r="E6" s="19">
        <f t="shared" si="5"/>
        <v>23.68</v>
      </c>
      <c r="F6" s="19">
        <f t="shared" si="6"/>
        <v>23.065560000000001</v>
      </c>
      <c r="G6" s="19">
        <f t="shared" si="3"/>
        <v>49254.400000000001</v>
      </c>
      <c r="H6" s="20" t="s">
        <v>16</v>
      </c>
      <c r="I6" s="21">
        <v>53939.42</v>
      </c>
      <c r="J6" s="21">
        <f t="shared" si="0"/>
        <v>57339.42</v>
      </c>
      <c r="K6" s="22">
        <f t="shared" si="1"/>
        <v>-10165.019999999997</v>
      </c>
      <c r="L6" s="23">
        <f t="shared" si="4"/>
        <v>1.1340000000000001</v>
      </c>
    </row>
    <row r="7" spans="1:13" x14ac:dyDescent="0.2">
      <c r="A7" s="17">
        <v>15</v>
      </c>
      <c r="B7" s="72"/>
      <c r="C7" s="18">
        <v>19.63</v>
      </c>
      <c r="D7" s="18">
        <f>C7*40*52</f>
        <v>40830.399999999994</v>
      </c>
      <c r="E7" s="19">
        <f t="shared" si="5"/>
        <v>20.63</v>
      </c>
      <c r="F7" s="19">
        <f t="shared" si="6"/>
        <v>19.963709999999999</v>
      </c>
      <c r="G7" s="19">
        <f t="shared" si="3"/>
        <v>42910.399999999994</v>
      </c>
      <c r="H7" s="20" t="s">
        <v>17</v>
      </c>
      <c r="I7" s="21">
        <v>52983.24</v>
      </c>
      <c r="J7" s="21">
        <f>I7+(A7*200)</f>
        <v>55983.24</v>
      </c>
      <c r="K7" s="22">
        <f>D7-J7</f>
        <v>-15152.840000000004</v>
      </c>
      <c r="L7" s="23">
        <f t="shared" si="4"/>
        <v>0.98150000000000004</v>
      </c>
    </row>
    <row r="8" spans="1:13" x14ac:dyDescent="0.2">
      <c r="A8" s="17">
        <v>16</v>
      </c>
      <c r="B8" s="72"/>
      <c r="C8" s="18">
        <v>21.3</v>
      </c>
      <c r="D8" s="18">
        <f t="shared" si="2"/>
        <v>44304</v>
      </c>
      <c r="E8" s="19">
        <f t="shared" si="5"/>
        <v>22.3</v>
      </c>
      <c r="F8" s="19">
        <f t="shared" si="6"/>
        <v>21.662100000000002</v>
      </c>
      <c r="G8" s="19">
        <f t="shared" si="3"/>
        <v>46384</v>
      </c>
      <c r="H8" s="20" t="s">
        <v>18</v>
      </c>
      <c r="I8" s="21">
        <v>65023</v>
      </c>
      <c r="J8" s="21">
        <f t="shared" si="0"/>
        <v>68223</v>
      </c>
      <c r="K8" s="22">
        <f t="shared" si="1"/>
        <v>-23919</v>
      </c>
      <c r="L8" s="23">
        <f t="shared" si="4"/>
        <v>1.0650000000000002</v>
      </c>
    </row>
    <row r="9" spans="1:13" x14ac:dyDescent="0.2">
      <c r="A9" s="17">
        <v>10</v>
      </c>
      <c r="B9" s="72"/>
      <c r="C9" s="18">
        <v>21.26</v>
      </c>
      <c r="D9" s="18">
        <f>C9*40*52</f>
        <v>44220.800000000003</v>
      </c>
      <c r="E9" s="19">
        <f t="shared" si="5"/>
        <v>22.26</v>
      </c>
      <c r="F9" s="19">
        <f t="shared" si="6"/>
        <v>21.621420000000001</v>
      </c>
      <c r="G9" s="19">
        <f t="shared" si="3"/>
        <v>46300.800000000003</v>
      </c>
      <c r="H9" s="20" t="s">
        <v>19</v>
      </c>
      <c r="I9" s="21">
        <v>59420.75</v>
      </c>
      <c r="J9" s="21">
        <f>I9+(A9*200)</f>
        <v>61420.75</v>
      </c>
      <c r="K9" s="22">
        <f>D9-J9</f>
        <v>-17199.949999999997</v>
      </c>
      <c r="L9" s="23">
        <f t="shared" si="4"/>
        <v>1.0630000000000002</v>
      </c>
    </row>
    <row r="10" spans="1:13" x14ac:dyDescent="0.2">
      <c r="A10" s="17">
        <v>12</v>
      </c>
      <c r="B10" s="72"/>
      <c r="C10" s="18">
        <v>18.45</v>
      </c>
      <c r="D10" s="18">
        <f t="shared" si="2"/>
        <v>38376</v>
      </c>
      <c r="E10" s="19">
        <f t="shared" si="5"/>
        <v>19.45</v>
      </c>
      <c r="F10" s="19">
        <f t="shared" si="6"/>
        <v>18.763649999999998</v>
      </c>
      <c r="G10" s="19">
        <f t="shared" si="3"/>
        <v>40456</v>
      </c>
      <c r="H10" s="20" t="s">
        <v>20</v>
      </c>
      <c r="I10" s="21">
        <v>46633.440000000002</v>
      </c>
      <c r="J10" s="21">
        <f t="shared" si="0"/>
        <v>49033.440000000002</v>
      </c>
      <c r="K10" s="22">
        <f t="shared" si="1"/>
        <v>-10657.440000000002</v>
      </c>
      <c r="L10" s="23">
        <f t="shared" si="4"/>
        <v>0.92249999999999999</v>
      </c>
    </row>
    <row r="11" spans="1:13" x14ac:dyDescent="0.2">
      <c r="A11" s="17">
        <v>8</v>
      </c>
      <c r="B11" s="72"/>
      <c r="C11" s="18">
        <v>14.8</v>
      </c>
      <c r="D11" s="18">
        <f t="shared" si="2"/>
        <v>30784</v>
      </c>
      <c r="E11" s="19">
        <f t="shared" si="5"/>
        <v>15.8</v>
      </c>
      <c r="F11" s="19">
        <f t="shared" si="6"/>
        <v>15.051600000000001</v>
      </c>
      <c r="G11" s="19">
        <f t="shared" si="3"/>
        <v>32864</v>
      </c>
      <c r="H11" s="20" t="s">
        <v>21</v>
      </c>
      <c r="I11" s="21">
        <v>33799.17</v>
      </c>
      <c r="J11" s="21">
        <f t="shared" si="0"/>
        <v>35399.17</v>
      </c>
      <c r="K11" s="22">
        <f t="shared" si="1"/>
        <v>-4615.1699999999983</v>
      </c>
      <c r="L11" s="23">
        <f t="shared" si="4"/>
        <v>0.7400000000000001</v>
      </c>
      <c r="M11" s="25"/>
    </row>
    <row r="12" spans="1:13" x14ac:dyDescent="0.2">
      <c r="A12" s="17">
        <v>8</v>
      </c>
      <c r="B12" s="72"/>
      <c r="C12" s="18">
        <v>14.85</v>
      </c>
      <c r="D12" s="18">
        <f t="shared" si="2"/>
        <v>30888</v>
      </c>
      <c r="E12" s="19">
        <f t="shared" si="5"/>
        <v>15.85</v>
      </c>
      <c r="F12" s="19">
        <f t="shared" si="6"/>
        <v>15.102449999999999</v>
      </c>
      <c r="G12" s="19">
        <f t="shared" si="3"/>
        <v>32968</v>
      </c>
      <c r="H12" s="20" t="s">
        <v>22</v>
      </c>
      <c r="I12" s="21">
        <v>39705.800000000003</v>
      </c>
      <c r="J12" s="21">
        <f t="shared" si="0"/>
        <v>41305.800000000003</v>
      </c>
      <c r="K12" s="22">
        <f t="shared" si="1"/>
        <v>-10417.800000000003</v>
      </c>
      <c r="L12" s="23">
        <f t="shared" si="4"/>
        <v>0.74250000000000005</v>
      </c>
    </row>
    <row r="13" spans="1:13" x14ac:dyDescent="0.2">
      <c r="A13" s="17">
        <v>5</v>
      </c>
      <c r="B13" s="72"/>
      <c r="C13" s="18">
        <v>18.3</v>
      </c>
      <c r="D13" s="18">
        <f t="shared" si="2"/>
        <v>38064</v>
      </c>
      <c r="E13" s="19">
        <f t="shared" si="5"/>
        <v>19.3</v>
      </c>
      <c r="F13" s="19">
        <f t="shared" si="6"/>
        <v>18.6111</v>
      </c>
      <c r="G13" s="19">
        <f t="shared" si="3"/>
        <v>40144</v>
      </c>
      <c r="H13" s="20" t="s">
        <v>23</v>
      </c>
      <c r="I13" s="21">
        <v>46996.58</v>
      </c>
      <c r="J13" s="21">
        <f t="shared" si="0"/>
        <v>47996.58</v>
      </c>
      <c r="K13" s="22">
        <f t="shared" si="1"/>
        <v>-9932.5800000000017</v>
      </c>
      <c r="L13" s="23">
        <f t="shared" si="4"/>
        <v>0.91500000000000004</v>
      </c>
    </row>
    <row r="14" spans="1:13" x14ac:dyDescent="0.2">
      <c r="A14" s="26">
        <v>4</v>
      </c>
      <c r="B14" s="72"/>
      <c r="C14" s="18">
        <v>12.3</v>
      </c>
      <c r="D14" s="18">
        <f t="shared" si="2"/>
        <v>25584</v>
      </c>
      <c r="E14" s="19">
        <f t="shared" si="5"/>
        <v>13.3</v>
      </c>
      <c r="F14" s="19">
        <f t="shared" si="6"/>
        <v>12.5091</v>
      </c>
      <c r="G14" s="19">
        <f t="shared" si="3"/>
        <v>27664</v>
      </c>
      <c r="H14" s="20" t="s">
        <v>24</v>
      </c>
      <c r="I14" s="21">
        <v>40217.370000000003</v>
      </c>
      <c r="J14" s="21">
        <f t="shared" si="0"/>
        <v>41017.370000000003</v>
      </c>
      <c r="K14" s="22">
        <f t="shared" si="1"/>
        <v>-15433.370000000003</v>
      </c>
      <c r="L14" s="23">
        <f t="shared" si="4"/>
        <v>0.6150000000000001</v>
      </c>
    </row>
    <row r="15" spans="1:13" x14ac:dyDescent="0.2">
      <c r="A15" s="17">
        <v>13</v>
      </c>
      <c r="B15" s="72"/>
      <c r="C15" s="18">
        <v>19.3</v>
      </c>
      <c r="D15" s="18">
        <f t="shared" si="2"/>
        <v>40144</v>
      </c>
      <c r="E15" s="19">
        <f t="shared" si="5"/>
        <v>20.3</v>
      </c>
      <c r="F15" s="19">
        <f t="shared" si="6"/>
        <v>19.6281</v>
      </c>
      <c r="G15" s="19">
        <f t="shared" si="3"/>
        <v>42224</v>
      </c>
      <c r="H15" s="20" t="s">
        <v>23</v>
      </c>
      <c r="I15" s="21">
        <v>46996.58</v>
      </c>
      <c r="J15" s="21">
        <f>I15+(A15*200)</f>
        <v>49596.58</v>
      </c>
      <c r="K15" s="22">
        <f>D15-J15</f>
        <v>-9452.5800000000017</v>
      </c>
      <c r="L15" s="23">
        <f t="shared" si="4"/>
        <v>0.96500000000000008</v>
      </c>
    </row>
    <row r="16" spans="1:13" ht="12.75" customHeight="1" x14ac:dyDescent="0.2">
      <c r="A16" s="26">
        <v>3</v>
      </c>
      <c r="B16" s="72"/>
      <c r="C16" s="18">
        <v>12.8</v>
      </c>
      <c r="D16" s="18">
        <f t="shared" si="2"/>
        <v>26624</v>
      </c>
      <c r="E16" s="19">
        <f t="shared" si="5"/>
        <v>13.8</v>
      </c>
      <c r="F16" s="19">
        <f t="shared" si="6"/>
        <v>13.017600000000002</v>
      </c>
      <c r="G16" s="19">
        <f t="shared" si="3"/>
        <v>28704</v>
      </c>
      <c r="H16" s="20" t="s">
        <v>21</v>
      </c>
      <c r="I16" s="21">
        <v>33799.17</v>
      </c>
      <c r="J16" s="21">
        <f t="shared" si="0"/>
        <v>34399.17</v>
      </c>
      <c r="K16" s="22">
        <f t="shared" ref="K16:K17" si="7">D16-J16</f>
        <v>-7775.1699999999983</v>
      </c>
      <c r="L16" s="23">
        <f t="shared" si="4"/>
        <v>0.64000000000000012</v>
      </c>
    </row>
    <row r="17" spans="1:12" ht="12.75" customHeight="1" x14ac:dyDescent="0.2">
      <c r="A17" s="26">
        <v>3</v>
      </c>
      <c r="B17" s="72"/>
      <c r="C17" s="18">
        <v>12.8</v>
      </c>
      <c r="D17" s="18">
        <f t="shared" si="2"/>
        <v>26624</v>
      </c>
      <c r="E17" s="19">
        <f t="shared" si="5"/>
        <v>13.8</v>
      </c>
      <c r="F17" s="19">
        <f t="shared" si="6"/>
        <v>13.017600000000002</v>
      </c>
      <c r="G17" s="19">
        <f t="shared" si="3"/>
        <v>28704</v>
      </c>
      <c r="H17" s="20" t="s">
        <v>21</v>
      </c>
      <c r="I17" s="21">
        <v>33799.17</v>
      </c>
      <c r="J17" s="21">
        <f t="shared" si="0"/>
        <v>34399.17</v>
      </c>
      <c r="K17" s="22">
        <f t="shared" si="7"/>
        <v>-7775.1699999999983</v>
      </c>
      <c r="L17" s="23">
        <f t="shared" si="4"/>
        <v>0.64000000000000012</v>
      </c>
    </row>
    <row r="18" spans="1:12" x14ac:dyDescent="0.2">
      <c r="A18" s="17">
        <v>16</v>
      </c>
      <c r="B18" s="72"/>
      <c r="C18" s="18">
        <v>21.27</v>
      </c>
      <c r="D18" s="18">
        <f>C18*40*52</f>
        <v>44241.599999999999</v>
      </c>
      <c r="E18" s="19">
        <f t="shared" si="5"/>
        <v>22.27</v>
      </c>
      <c r="F18" s="19">
        <f t="shared" si="6"/>
        <v>21.631589999999999</v>
      </c>
      <c r="G18" s="19">
        <f>E18*40*52</f>
        <v>46321.599999999999</v>
      </c>
      <c r="H18" s="20" t="s">
        <v>20</v>
      </c>
      <c r="I18" s="21">
        <v>46633.440000000002</v>
      </c>
      <c r="J18" s="21">
        <f>I18+(A18*200)</f>
        <v>49833.440000000002</v>
      </c>
      <c r="K18" s="22">
        <f>D18-J18</f>
        <v>-5591.8400000000038</v>
      </c>
      <c r="L18" s="23">
        <f t="shared" si="4"/>
        <v>1.0635000000000001</v>
      </c>
    </row>
    <row r="19" spans="1:12" ht="12.75" customHeight="1" x14ac:dyDescent="0.2">
      <c r="A19" s="17">
        <v>1</v>
      </c>
      <c r="B19" s="72"/>
      <c r="C19" s="18">
        <v>12.8</v>
      </c>
      <c r="D19" s="18">
        <f t="shared" si="2"/>
        <v>26624</v>
      </c>
      <c r="E19" s="19">
        <f t="shared" si="5"/>
        <v>13.8</v>
      </c>
      <c r="F19" s="19">
        <f t="shared" si="6"/>
        <v>13.017600000000002</v>
      </c>
      <c r="G19" s="19">
        <f t="shared" si="3"/>
        <v>28704</v>
      </c>
      <c r="H19" s="20" t="s">
        <v>25</v>
      </c>
      <c r="I19" s="21">
        <v>62046.84</v>
      </c>
      <c r="J19" s="21">
        <f t="shared" ref="J19" si="8">I19+(A19*200)</f>
        <v>62246.84</v>
      </c>
      <c r="K19" s="22">
        <f t="shared" ref="K19" si="9">D19-J19</f>
        <v>-35622.839999999997</v>
      </c>
      <c r="L19" s="23">
        <f t="shared" si="4"/>
        <v>0.64000000000000012</v>
      </c>
    </row>
    <row r="20" spans="1:12" ht="12.75" customHeight="1" x14ac:dyDescent="0.2">
      <c r="A20" s="17">
        <v>1</v>
      </c>
      <c r="B20" s="72"/>
      <c r="C20" s="18">
        <v>10.8</v>
      </c>
      <c r="D20" s="18">
        <f t="shared" si="2"/>
        <v>22464</v>
      </c>
      <c r="E20" s="19">
        <f t="shared" si="5"/>
        <v>11.8</v>
      </c>
      <c r="F20" s="19">
        <f t="shared" si="6"/>
        <v>10.983600000000001</v>
      </c>
      <c r="G20" s="19">
        <f t="shared" si="3"/>
        <v>24544</v>
      </c>
      <c r="H20" s="20" t="s">
        <v>20</v>
      </c>
      <c r="I20" s="21">
        <v>46633.440000000002</v>
      </c>
      <c r="J20" s="21"/>
      <c r="K20" s="22"/>
      <c r="L20" s="23">
        <f t="shared" si="4"/>
        <v>0.54</v>
      </c>
    </row>
    <row r="21" spans="1:12" ht="12.75" customHeight="1" x14ac:dyDescent="0.2">
      <c r="A21" s="17">
        <v>1</v>
      </c>
      <c r="B21" s="72"/>
      <c r="C21" s="18">
        <v>12.8</v>
      </c>
      <c r="D21" s="18">
        <f t="shared" si="2"/>
        <v>26624</v>
      </c>
      <c r="E21" s="19">
        <f t="shared" si="5"/>
        <v>13.8</v>
      </c>
      <c r="F21" s="19">
        <f t="shared" si="6"/>
        <v>13.017600000000002</v>
      </c>
      <c r="G21" s="19">
        <f t="shared" si="3"/>
        <v>28704</v>
      </c>
      <c r="H21" s="20" t="s">
        <v>20</v>
      </c>
      <c r="I21" s="21">
        <v>46633.440000000002</v>
      </c>
      <c r="J21" s="21"/>
      <c r="K21" s="22"/>
      <c r="L21" s="23">
        <f t="shared" si="4"/>
        <v>0.64000000000000012</v>
      </c>
    </row>
    <row r="22" spans="1:12" ht="12.75" customHeight="1" x14ac:dyDescent="0.2">
      <c r="A22" s="17">
        <v>1</v>
      </c>
      <c r="B22" s="72"/>
      <c r="C22" s="18">
        <v>10.8</v>
      </c>
      <c r="D22" s="18">
        <f t="shared" si="2"/>
        <v>22464</v>
      </c>
      <c r="E22" s="19">
        <f t="shared" si="5"/>
        <v>11.8</v>
      </c>
      <c r="F22" s="19">
        <f t="shared" si="6"/>
        <v>10.983600000000001</v>
      </c>
      <c r="G22" s="19">
        <f t="shared" si="3"/>
        <v>24544</v>
      </c>
      <c r="H22" s="20" t="s">
        <v>21</v>
      </c>
      <c r="I22" s="21">
        <v>33799.17</v>
      </c>
      <c r="J22" s="21"/>
      <c r="K22" s="22"/>
      <c r="L22" s="23">
        <f t="shared" si="4"/>
        <v>0.54</v>
      </c>
    </row>
    <row r="23" spans="1:12" ht="12.75" customHeight="1" x14ac:dyDescent="0.2">
      <c r="A23" s="17" t="s">
        <v>26</v>
      </c>
      <c r="B23" s="72"/>
      <c r="C23" s="18">
        <v>10.3</v>
      </c>
      <c r="D23" s="18">
        <f t="shared" si="2"/>
        <v>21424</v>
      </c>
      <c r="E23" s="19">
        <f t="shared" si="5"/>
        <v>11.3</v>
      </c>
      <c r="F23" s="19">
        <f t="shared" si="6"/>
        <v>10.475100000000001</v>
      </c>
      <c r="G23" s="19">
        <f t="shared" si="3"/>
        <v>23504</v>
      </c>
      <c r="H23" s="20" t="s">
        <v>24</v>
      </c>
      <c r="I23" s="21">
        <v>40217.370000000003</v>
      </c>
      <c r="J23" s="21"/>
      <c r="K23" s="22"/>
      <c r="L23" s="23">
        <f t="shared" si="4"/>
        <v>0.51500000000000001</v>
      </c>
    </row>
    <row r="24" spans="1:12" ht="12.75" customHeight="1" x14ac:dyDescent="0.2">
      <c r="A24" s="17" t="s">
        <v>26</v>
      </c>
      <c r="B24" s="72"/>
      <c r="C24" s="18">
        <v>10</v>
      </c>
      <c r="D24" s="18">
        <f t="shared" si="2"/>
        <v>20800</v>
      </c>
      <c r="E24" s="19">
        <f t="shared" si="5"/>
        <v>11</v>
      </c>
      <c r="F24" s="27">
        <f t="shared" si="6"/>
        <v>10.17</v>
      </c>
      <c r="G24" s="19">
        <f t="shared" si="3"/>
        <v>22880</v>
      </c>
      <c r="H24" s="20" t="s">
        <v>24</v>
      </c>
      <c r="I24" s="21">
        <v>40217.370000000003</v>
      </c>
      <c r="J24" s="21"/>
      <c r="K24" s="22"/>
      <c r="L24" s="23">
        <f t="shared" si="4"/>
        <v>0.5</v>
      </c>
    </row>
    <row r="25" spans="1:12" ht="12.75" customHeight="1" x14ac:dyDescent="0.2">
      <c r="A25" s="17">
        <v>1</v>
      </c>
      <c r="B25" s="72"/>
      <c r="C25" s="18">
        <v>10.3</v>
      </c>
      <c r="D25" s="18">
        <f t="shared" si="2"/>
        <v>21424</v>
      </c>
      <c r="E25" s="19">
        <f t="shared" si="5"/>
        <v>11.3</v>
      </c>
      <c r="F25" s="27">
        <f t="shared" si="6"/>
        <v>10.475100000000001</v>
      </c>
      <c r="G25" s="19">
        <f t="shared" si="3"/>
        <v>23504</v>
      </c>
      <c r="H25" s="20" t="s">
        <v>21</v>
      </c>
      <c r="I25" s="21">
        <v>33799.17</v>
      </c>
      <c r="J25" s="21"/>
      <c r="K25" s="22"/>
      <c r="L25" s="23">
        <f t="shared" si="4"/>
        <v>0.51500000000000001</v>
      </c>
    </row>
    <row r="26" spans="1:12" x14ac:dyDescent="0.2">
      <c r="A26" s="28"/>
      <c r="B26" s="24"/>
      <c r="C26" s="29" t="s">
        <v>27</v>
      </c>
      <c r="D26" s="18">
        <f>SUM(D3:D25)</f>
        <v>847131.2</v>
      </c>
      <c r="E26" s="30"/>
      <c r="F26" s="31" t="s">
        <v>27</v>
      </c>
      <c r="G26" s="19">
        <f>SUM(G3:G25)</f>
        <v>892891.2</v>
      </c>
      <c r="H26" s="32"/>
      <c r="I26" s="33"/>
      <c r="J26" s="33"/>
      <c r="K26" s="34"/>
      <c r="L26" s="35"/>
    </row>
    <row r="27" spans="1:12" s="5" customFormat="1" ht="15.75" x14ac:dyDescent="0.25">
      <c r="A27" s="36" t="s">
        <v>28</v>
      </c>
      <c r="B27" s="37"/>
      <c r="C27" s="37"/>
      <c r="D27" s="37"/>
      <c r="E27" s="37"/>
      <c r="F27" s="37"/>
      <c r="G27" s="37"/>
      <c r="H27" s="37"/>
      <c r="I27" s="37"/>
      <c r="J27" s="38"/>
      <c r="K27" s="39"/>
    </row>
    <row r="28" spans="1:12" ht="36" x14ac:dyDescent="0.2">
      <c r="A28" s="6" t="s">
        <v>29</v>
      </c>
      <c r="B28" s="40" t="s">
        <v>3</v>
      </c>
      <c r="C28" s="8" t="s">
        <v>4</v>
      </c>
      <c r="D28" s="8" t="s">
        <v>5</v>
      </c>
      <c r="E28" s="10" t="s">
        <v>6</v>
      </c>
      <c r="F28" s="11" t="s">
        <v>30</v>
      </c>
      <c r="G28" s="10" t="s">
        <v>31</v>
      </c>
      <c r="H28" s="12" t="s">
        <v>32</v>
      </c>
      <c r="I28" s="12"/>
      <c r="J28" s="13" t="s">
        <v>10</v>
      </c>
      <c r="K28" s="41" t="s">
        <v>11</v>
      </c>
    </row>
    <row r="29" spans="1:12" ht="12.75" customHeight="1" x14ac:dyDescent="0.2">
      <c r="A29" s="26">
        <v>11</v>
      </c>
      <c r="B29" s="72"/>
      <c r="C29" s="18">
        <v>14.3</v>
      </c>
      <c r="D29" s="18">
        <f>C29*40*52</f>
        <v>29744</v>
      </c>
      <c r="E29" s="19">
        <f t="shared" ref="E29:E32" si="10">C29+1</f>
        <v>15.3</v>
      </c>
      <c r="F29" s="19">
        <f>(C29*0.017)+C29</f>
        <v>14.543100000000001</v>
      </c>
      <c r="G29" s="19">
        <f>E29*40*52</f>
        <v>31824</v>
      </c>
      <c r="H29" s="20" t="s">
        <v>21</v>
      </c>
      <c r="I29" s="21">
        <v>32258.61</v>
      </c>
      <c r="J29" s="21">
        <f>I29+(A29*200)</f>
        <v>34458.61</v>
      </c>
      <c r="K29" s="22">
        <f>D29-J29</f>
        <v>-4714.6100000000006</v>
      </c>
      <c r="L29" s="23">
        <f t="shared" ref="L29:L32" si="11">(C29*0.05)</f>
        <v>0.71500000000000008</v>
      </c>
    </row>
    <row r="30" spans="1:12" x14ac:dyDescent="0.2">
      <c r="A30" s="17">
        <v>13</v>
      </c>
      <c r="B30" s="72"/>
      <c r="C30" s="18">
        <v>21.26</v>
      </c>
      <c r="D30" s="18">
        <f t="shared" ref="D30" si="12">C30*40*52</f>
        <v>44220.800000000003</v>
      </c>
      <c r="E30" s="19">
        <f t="shared" si="10"/>
        <v>22.26</v>
      </c>
      <c r="F30" s="19">
        <f t="shared" ref="F30:F32" si="13">(C30*0.017)+C30</f>
        <v>21.621420000000001</v>
      </c>
      <c r="G30" s="19">
        <f t="shared" ref="G30" si="14">E30*40*52</f>
        <v>46300.800000000003</v>
      </c>
      <c r="H30" s="20" t="s">
        <v>23</v>
      </c>
      <c r="I30" s="21">
        <v>46996.58</v>
      </c>
      <c r="J30" s="21">
        <f t="shared" ref="J30" si="15">I30+(A30*200)</f>
        <v>49596.58</v>
      </c>
      <c r="K30" s="22">
        <f t="shared" ref="K30" si="16">D30-J30</f>
        <v>-5375.7799999999988</v>
      </c>
      <c r="L30" s="23">
        <f t="shared" si="11"/>
        <v>1.0630000000000002</v>
      </c>
    </row>
    <row r="31" spans="1:12" x14ac:dyDescent="0.2">
      <c r="A31" s="17">
        <v>11</v>
      </c>
      <c r="B31" s="72"/>
      <c r="C31" s="18">
        <v>21.95</v>
      </c>
      <c r="D31" s="18">
        <f>C31*40*52</f>
        <v>45656</v>
      </c>
      <c r="E31" s="19">
        <f t="shared" si="10"/>
        <v>22.95</v>
      </c>
      <c r="F31" s="19">
        <f t="shared" si="13"/>
        <v>22.323149999999998</v>
      </c>
      <c r="G31" s="19">
        <f>E31*40*52</f>
        <v>47736</v>
      </c>
      <c r="H31" s="20" t="s">
        <v>33</v>
      </c>
      <c r="I31" s="21">
        <v>55812.83</v>
      </c>
      <c r="J31" s="21">
        <f>I31+(A31*200)</f>
        <v>58012.83</v>
      </c>
      <c r="K31" s="22">
        <f>D31-J31</f>
        <v>-12356.830000000002</v>
      </c>
      <c r="L31" s="23">
        <f t="shared" si="11"/>
        <v>1.0974999999999999</v>
      </c>
    </row>
    <row r="32" spans="1:12" ht="13.5" thickBot="1" x14ac:dyDescent="0.25">
      <c r="A32" s="17">
        <v>8</v>
      </c>
      <c r="B32" s="72"/>
      <c r="C32" s="18">
        <v>17.350000000000001</v>
      </c>
      <c r="D32" s="18">
        <f>C32*40*52</f>
        <v>36088</v>
      </c>
      <c r="E32" s="19">
        <f t="shared" si="10"/>
        <v>18.350000000000001</v>
      </c>
      <c r="F32" s="19">
        <f t="shared" si="13"/>
        <v>17.644950000000001</v>
      </c>
      <c r="G32" s="19">
        <f>E32*40*52</f>
        <v>38168</v>
      </c>
      <c r="H32" s="20" t="s">
        <v>34</v>
      </c>
      <c r="I32" s="21">
        <v>38286.04</v>
      </c>
      <c r="J32" s="21">
        <f>I32+(A32*200)</f>
        <v>39886.04</v>
      </c>
      <c r="K32" s="22">
        <f>D32-J32</f>
        <v>-3798.0400000000009</v>
      </c>
      <c r="L32" s="23">
        <f t="shared" si="11"/>
        <v>0.86750000000000016</v>
      </c>
    </row>
    <row r="33" spans="1:12" ht="14.65" customHeight="1" thickBot="1" x14ac:dyDescent="0.25">
      <c r="A33" s="42"/>
      <c r="B33" s="24"/>
      <c r="C33" s="43" t="s">
        <v>27</v>
      </c>
      <c r="D33" s="18">
        <f>SUM(D29:D32)</f>
        <v>155708.79999999999</v>
      </c>
      <c r="E33" s="44" t="s">
        <v>27</v>
      </c>
      <c r="F33" s="45"/>
      <c r="G33" s="19">
        <f>SUM(G29:G32)</f>
        <v>164028.79999999999</v>
      </c>
      <c r="H33" s="32"/>
      <c r="I33" s="33"/>
      <c r="J33" s="33"/>
      <c r="K33" s="46" t="s">
        <v>35</v>
      </c>
      <c r="L33" s="47">
        <f>AVERAGE(L3:L32)</f>
        <v>0.82548076923076918</v>
      </c>
    </row>
    <row r="34" spans="1:12" x14ac:dyDescent="0.2">
      <c r="A34" s="48"/>
      <c r="B34" s="49"/>
      <c r="C34" s="50"/>
      <c r="E34" s="32"/>
      <c r="F34" s="51"/>
      <c r="G34" s="33"/>
      <c r="H34" s="52"/>
      <c r="I34" s="52"/>
      <c r="J34" s="53"/>
      <c r="K34" s="54"/>
      <c r="L34" s="54"/>
    </row>
    <row r="35" spans="1:12" x14ac:dyDescent="0.2">
      <c r="A35" s="48"/>
      <c r="B35" s="49"/>
      <c r="C35" s="50"/>
      <c r="D35" s="55"/>
      <c r="E35" s="56"/>
      <c r="F35" s="56"/>
      <c r="G35" s="57"/>
      <c r="H35" s="58"/>
      <c r="I35" s="59"/>
      <c r="J35" s="59"/>
      <c r="K35" s="60"/>
      <c r="L35" s="54"/>
    </row>
    <row r="36" spans="1:12" x14ac:dyDescent="0.2">
      <c r="A36" s="61"/>
      <c r="B36" s="62"/>
      <c r="C36" s="63"/>
      <c r="D36" s="64"/>
      <c r="E36" s="32"/>
      <c r="F36" s="33"/>
      <c r="H36" s="54"/>
      <c r="I36" s="54"/>
      <c r="J36" s="54"/>
      <c r="K36" s="54"/>
      <c r="L36" s="54"/>
    </row>
    <row r="37" spans="1:12" x14ac:dyDescent="0.2">
      <c r="A37" s="65"/>
      <c r="B37" s="66"/>
      <c r="C37" s="67"/>
      <c r="D37" s="67"/>
      <c r="E37" s="32"/>
      <c r="F37" s="33"/>
      <c r="H37" s="54"/>
      <c r="I37" s="54"/>
      <c r="J37" s="54"/>
      <c r="K37" s="54"/>
    </row>
    <row r="38" spans="1:12" x14ac:dyDescent="0.2">
      <c r="A38" s="65"/>
      <c r="B38" s="66"/>
      <c r="C38" s="67"/>
      <c r="D38" s="67"/>
      <c r="E38" s="32"/>
      <c r="F38" s="33"/>
    </row>
    <row r="39" spans="1:12" x14ac:dyDescent="0.2">
      <c r="A39" s="68"/>
      <c r="B39" s="69"/>
      <c r="C39" s="33"/>
      <c r="D39" s="32"/>
      <c r="E39" s="32"/>
      <c r="F39" s="33"/>
    </row>
    <row r="40" spans="1:12" x14ac:dyDescent="0.2">
      <c r="A40" s="65"/>
      <c r="B40" s="66"/>
      <c r="C40" s="67"/>
      <c r="D40" s="67"/>
      <c r="E40" s="32"/>
      <c r="F40" s="33"/>
    </row>
    <row r="41" spans="1:12" x14ac:dyDescent="0.2">
      <c r="A41" s="65"/>
      <c r="B41" s="66"/>
      <c r="C41" s="67"/>
      <c r="D41" s="67"/>
      <c r="E41" s="32"/>
      <c r="F41" s="33"/>
    </row>
    <row r="42" spans="1:12" x14ac:dyDescent="0.2">
      <c r="A42" s="65"/>
      <c r="B42" s="66"/>
      <c r="C42" s="67"/>
      <c r="D42" s="67"/>
      <c r="E42" s="32"/>
      <c r="F42" s="33"/>
    </row>
    <row r="43" spans="1:12" x14ac:dyDescent="0.2">
      <c r="A43" s="65"/>
      <c r="B43" s="66"/>
      <c r="C43" s="67"/>
      <c r="D43" s="67"/>
      <c r="E43" s="32"/>
      <c r="F43" s="33"/>
    </row>
    <row r="44" spans="1:12" x14ac:dyDescent="0.2">
      <c r="A44" s="65"/>
      <c r="B44" s="66"/>
      <c r="C44" s="67"/>
      <c r="D44" s="67"/>
      <c r="E44" s="32"/>
      <c r="F44" s="33"/>
    </row>
    <row r="45" spans="1:12" x14ac:dyDescent="0.2">
      <c r="A45" s="68"/>
      <c r="B45" s="69"/>
      <c r="C45" s="33"/>
      <c r="D45" s="32"/>
      <c r="E45" s="32"/>
      <c r="F45" s="33"/>
    </row>
    <row r="46" spans="1:12" x14ac:dyDescent="0.2">
      <c r="A46" s="65"/>
      <c r="B46" s="66"/>
      <c r="C46" s="67"/>
      <c r="D46" s="67"/>
      <c r="E46" s="32"/>
      <c r="F46" s="33"/>
    </row>
    <row r="47" spans="1:12" x14ac:dyDescent="0.2">
      <c r="A47" s="65"/>
      <c r="B47" s="66"/>
      <c r="C47" s="67"/>
      <c r="D47" s="67"/>
      <c r="E47" s="32"/>
      <c r="F47" s="33"/>
    </row>
    <row r="48" spans="1:12" x14ac:dyDescent="0.2">
      <c r="A48" s="65"/>
      <c r="B48" s="66"/>
      <c r="C48" s="67"/>
      <c r="D48" s="67"/>
      <c r="E48" s="32"/>
      <c r="F48" s="33"/>
    </row>
    <row r="49" spans="1:6" x14ac:dyDescent="0.2">
      <c r="A49" s="65"/>
      <c r="B49" s="66"/>
      <c r="C49" s="67"/>
      <c r="D49" s="67"/>
      <c r="E49" s="32"/>
      <c r="F49" s="33"/>
    </row>
    <row r="50" spans="1:6" x14ac:dyDescent="0.2">
      <c r="A50" s="65"/>
      <c r="B50" s="66"/>
      <c r="C50" s="67"/>
      <c r="D50" s="67"/>
      <c r="E50" s="32"/>
      <c r="F50" s="33"/>
    </row>
    <row r="51" spans="1:6" x14ac:dyDescent="0.2">
      <c r="A51" s="68"/>
      <c r="B51" s="69"/>
      <c r="C51" s="33"/>
      <c r="D51" s="33"/>
      <c r="E51" s="32"/>
      <c r="F51" s="33"/>
    </row>
    <row r="52" spans="1:6" x14ac:dyDescent="0.2">
      <c r="A52" s="65"/>
      <c r="B52" s="66"/>
      <c r="C52" s="67"/>
      <c r="D52" s="67"/>
      <c r="E52" s="32"/>
      <c r="F52" s="33"/>
    </row>
    <row r="53" spans="1:6" x14ac:dyDescent="0.2">
      <c r="A53" s="65"/>
      <c r="B53" s="66"/>
      <c r="C53" s="67"/>
      <c r="D53" s="67"/>
      <c r="E53" s="32"/>
      <c r="F53" s="33"/>
    </row>
    <row r="54" spans="1:6" x14ac:dyDescent="0.2">
      <c r="A54" s="65"/>
      <c r="B54" s="66"/>
      <c r="C54" s="67"/>
      <c r="D54" s="67"/>
      <c r="E54" s="32"/>
      <c r="F54" s="33"/>
    </row>
    <row r="55" spans="1:6" x14ac:dyDescent="0.2">
      <c r="A55" s="65"/>
      <c r="B55" s="66"/>
      <c r="C55" s="67"/>
      <c r="D55" s="67"/>
      <c r="E55" s="32"/>
      <c r="F55" s="33"/>
    </row>
    <row r="56" spans="1:6" x14ac:dyDescent="0.2">
      <c r="A56" s="65"/>
      <c r="B56" s="66"/>
      <c r="C56" s="67"/>
      <c r="D56" s="67"/>
      <c r="E56" s="32"/>
      <c r="F56" s="33"/>
    </row>
    <row r="57" spans="1:6" x14ac:dyDescent="0.2">
      <c r="A57" s="65"/>
      <c r="B57" s="66"/>
      <c r="C57" s="67"/>
      <c r="D57" s="67"/>
      <c r="E57" s="32"/>
      <c r="F57" s="33"/>
    </row>
    <row r="58" spans="1:6" x14ac:dyDescent="0.2">
      <c r="A58" s="65"/>
      <c r="B58" s="66"/>
      <c r="C58" s="67"/>
      <c r="D58" s="67"/>
      <c r="E58" s="32"/>
      <c r="F58" s="33"/>
    </row>
    <row r="59" spans="1:6" x14ac:dyDescent="0.2">
      <c r="A59" s="70"/>
      <c r="B59" s="62"/>
      <c r="C59" s="64"/>
      <c r="D59" s="64"/>
      <c r="E59" s="32"/>
      <c r="F59" s="33"/>
    </row>
    <row r="60" spans="1:6" x14ac:dyDescent="0.2">
      <c r="A60" s="70"/>
      <c r="B60" s="62"/>
      <c r="C60" s="64"/>
      <c r="D60" s="64"/>
      <c r="E60" s="32"/>
      <c r="F60" s="33"/>
    </row>
    <row r="61" spans="1:6" x14ac:dyDescent="0.2">
      <c r="A61" s="70"/>
      <c r="B61" s="62"/>
      <c r="C61" s="64"/>
      <c r="D61" s="64"/>
      <c r="E61" s="32"/>
      <c r="F61" s="33"/>
    </row>
    <row r="62" spans="1:6" x14ac:dyDescent="0.2">
      <c r="A62" s="65"/>
      <c r="B62" s="66"/>
      <c r="C62" s="67"/>
      <c r="D62" s="67"/>
      <c r="E62" s="32"/>
      <c r="F62" s="33"/>
    </row>
    <row r="63" spans="1:6" x14ac:dyDescent="0.2">
      <c r="A63" s="65"/>
      <c r="B63" s="66"/>
      <c r="C63" s="67"/>
      <c r="D63" s="67"/>
      <c r="E63" s="32"/>
      <c r="F63" s="33"/>
    </row>
    <row r="64" spans="1:6" x14ac:dyDescent="0.2">
      <c r="A64" s="65"/>
      <c r="B64" s="66"/>
      <c r="C64" s="67"/>
      <c r="D64" s="67"/>
      <c r="E64" s="32"/>
      <c r="F64" s="33"/>
    </row>
    <row r="65" spans="1:6" x14ac:dyDescent="0.2">
      <c r="A65" s="65"/>
      <c r="B65" s="66"/>
      <c r="C65" s="67"/>
      <c r="D65" s="67"/>
      <c r="E65" s="32"/>
      <c r="F65" s="33"/>
    </row>
    <row r="66" spans="1:6" x14ac:dyDescent="0.2">
      <c r="A66" s="65"/>
      <c r="B66" s="66"/>
      <c r="C66" s="67"/>
      <c r="D66" s="67"/>
      <c r="E66" s="32"/>
      <c r="F66" s="33"/>
    </row>
    <row r="67" spans="1:6" x14ac:dyDescent="0.2">
      <c r="A67" s="70"/>
      <c r="B67" s="62"/>
      <c r="C67" s="64"/>
      <c r="D67" s="64"/>
      <c r="E67" s="32"/>
      <c r="F67" s="33"/>
    </row>
  </sheetData>
  <autoFilter ref="A1:A37" xr:uid="{00000000-0009-0000-0000-000002000000}"/>
  <mergeCells count="7">
    <mergeCell ref="E35:F35"/>
    <mergeCell ref="A1:J1"/>
    <mergeCell ref="H2:I2"/>
    <mergeCell ref="A27:J27"/>
    <mergeCell ref="H28:I28"/>
    <mergeCell ref="E33:F33"/>
    <mergeCell ref="H34:I3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2022-01-10T17:02:36Z</dcterms:created>
  <dcterms:modified xsi:type="dcterms:W3CDTF">2022-01-10T17:02:45Z</dcterms:modified>
</cp:coreProperties>
</file>