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ARUE COUNTY WATER DISTRICT\000-Rate Study\ARF\PSC Response #1\"/>
    </mc:Choice>
  </mc:AlternateContent>
  <xr:revisionPtr revIDLastSave="0" documentId="13_ncr:1_{75211235-0639-4093-B759-FFFEFFAA06C5}" xr6:coauthVersionLast="45" xr6:coauthVersionMax="45" xr10:uidLastSave="{00000000-0000-0000-0000-000000000000}"/>
  <bookViews>
    <workbookView xWindow="-120" yWindow="-120" windowWidth="29040" windowHeight="15840" activeTab="1" xr2:uid="{5043C47C-C9C4-469C-94AF-2C34523BD6E7}"/>
  </bookViews>
  <sheets>
    <sheet name="Pro Forma Adjustment 1" sheetId="2" r:id="rId1"/>
    <sheet name="Pro Forma Adjustment 2" sheetId="3" r:id="rId2"/>
    <sheet name="Pro Forma Adjustment 3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" l="1"/>
  <c r="F3" i="3"/>
  <c r="Y6" i="2" l="1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5" i="2"/>
  <c r="V43" i="2"/>
  <c r="S43" i="2"/>
  <c r="P43" i="2"/>
  <c r="M43" i="2"/>
  <c r="J43" i="2"/>
  <c r="G43" i="2"/>
  <c r="D43" i="2"/>
  <c r="V42" i="2"/>
  <c r="S42" i="2"/>
  <c r="P42" i="2"/>
  <c r="M42" i="2"/>
  <c r="J42" i="2"/>
  <c r="G42" i="2"/>
  <c r="D42" i="2"/>
  <c r="V41" i="2"/>
  <c r="S41" i="2"/>
  <c r="P41" i="2"/>
  <c r="M41" i="2"/>
  <c r="J41" i="2"/>
  <c r="G41" i="2"/>
  <c r="D41" i="2"/>
  <c r="V40" i="2"/>
  <c r="S40" i="2"/>
  <c r="P40" i="2"/>
  <c r="M40" i="2"/>
  <c r="J40" i="2"/>
  <c r="G40" i="2"/>
  <c r="D40" i="2"/>
  <c r="V39" i="2"/>
  <c r="S39" i="2"/>
  <c r="P39" i="2"/>
  <c r="M39" i="2"/>
  <c r="J39" i="2"/>
  <c r="G39" i="2"/>
  <c r="D39" i="2"/>
  <c r="V38" i="2"/>
  <c r="S38" i="2"/>
  <c r="P38" i="2"/>
  <c r="M38" i="2"/>
  <c r="J38" i="2"/>
  <c r="G38" i="2"/>
  <c r="D38" i="2"/>
  <c r="V37" i="2"/>
  <c r="S37" i="2"/>
  <c r="P37" i="2"/>
  <c r="M37" i="2"/>
  <c r="J37" i="2"/>
  <c r="G37" i="2"/>
  <c r="D37" i="2"/>
  <c r="V36" i="2"/>
  <c r="S36" i="2"/>
  <c r="P36" i="2"/>
  <c r="M36" i="2"/>
  <c r="J36" i="2"/>
  <c r="G36" i="2"/>
  <c r="D36" i="2"/>
  <c r="V35" i="2"/>
  <c r="S35" i="2"/>
  <c r="P35" i="2"/>
  <c r="M35" i="2"/>
  <c r="J35" i="2"/>
  <c r="G35" i="2"/>
  <c r="D35" i="2"/>
  <c r="V34" i="2"/>
  <c r="S34" i="2"/>
  <c r="P34" i="2"/>
  <c r="M34" i="2"/>
  <c r="J34" i="2"/>
  <c r="G34" i="2"/>
  <c r="D34" i="2"/>
  <c r="U31" i="2"/>
  <c r="T31" i="2"/>
  <c r="R31" i="2"/>
  <c r="Q31" i="2"/>
  <c r="O31" i="2"/>
  <c r="N31" i="2"/>
  <c r="L31" i="2"/>
  <c r="K31" i="2"/>
  <c r="I31" i="2"/>
  <c r="H31" i="2"/>
  <c r="F31" i="2"/>
  <c r="E31" i="2"/>
  <c r="C31" i="2"/>
  <c r="B31" i="2"/>
  <c r="V30" i="2"/>
  <c r="S30" i="2"/>
  <c r="P30" i="2"/>
  <c r="M30" i="2"/>
  <c r="J30" i="2"/>
  <c r="G30" i="2"/>
  <c r="D30" i="2"/>
  <c r="V29" i="2"/>
  <c r="S29" i="2"/>
  <c r="M29" i="2"/>
  <c r="J29" i="2"/>
  <c r="G29" i="2"/>
  <c r="V28" i="2"/>
  <c r="S28" i="2"/>
  <c r="P28" i="2"/>
  <c r="V27" i="2"/>
  <c r="S27" i="2"/>
  <c r="P27" i="2"/>
  <c r="M27" i="2"/>
  <c r="J27" i="2"/>
  <c r="G27" i="2"/>
  <c r="V26" i="2"/>
  <c r="S26" i="2"/>
  <c r="P26" i="2"/>
  <c r="M26" i="2"/>
  <c r="J26" i="2"/>
  <c r="G26" i="2"/>
  <c r="V25" i="2"/>
  <c r="S25" i="2"/>
  <c r="P25" i="2"/>
  <c r="M25" i="2"/>
  <c r="J25" i="2"/>
  <c r="G25" i="2"/>
  <c r="D25" i="2"/>
  <c r="V24" i="2"/>
  <c r="S24" i="2"/>
  <c r="P24" i="2"/>
  <c r="M24" i="2"/>
  <c r="G24" i="2"/>
  <c r="D24" i="2"/>
  <c r="V23" i="2"/>
  <c r="S23" i="2"/>
  <c r="P23" i="2"/>
  <c r="M23" i="2"/>
  <c r="J23" i="2"/>
  <c r="D23" i="2"/>
  <c r="V22" i="2"/>
  <c r="S22" i="2"/>
  <c r="P22" i="2"/>
  <c r="M22" i="2"/>
  <c r="J22" i="2"/>
  <c r="G22" i="2"/>
  <c r="D22" i="2"/>
  <c r="V21" i="2"/>
  <c r="S21" i="2"/>
  <c r="P21" i="2"/>
  <c r="M21" i="2"/>
  <c r="J21" i="2"/>
  <c r="G21" i="2"/>
  <c r="D21" i="2"/>
  <c r="V20" i="2"/>
  <c r="S20" i="2"/>
  <c r="P20" i="2"/>
  <c r="M20" i="2"/>
  <c r="J20" i="2"/>
  <c r="G20" i="2"/>
  <c r="D20" i="2"/>
  <c r="V19" i="2"/>
  <c r="S19" i="2"/>
  <c r="P19" i="2"/>
  <c r="M19" i="2"/>
  <c r="J19" i="2"/>
  <c r="G19" i="2"/>
  <c r="D19" i="2"/>
  <c r="V18" i="2"/>
  <c r="S18" i="2"/>
  <c r="P18" i="2"/>
  <c r="M18" i="2"/>
  <c r="G18" i="2"/>
  <c r="D18" i="2"/>
  <c r="V17" i="2"/>
  <c r="S17" i="2"/>
  <c r="P17" i="2"/>
  <c r="M17" i="2"/>
  <c r="J17" i="2"/>
  <c r="G17" i="2"/>
  <c r="D17" i="2"/>
  <c r="V16" i="2"/>
  <c r="S16" i="2"/>
  <c r="P16" i="2"/>
  <c r="M16" i="2"/>
  <c r="J16" i="2"/>
  <c r="G16" i="2"/>
  <c r="D16" i="2"/>
  <c r="V15" i="2"/>
  <c r="S15" i="2"/>
  <c r="P15" i="2"/>
  <c r="M15" i="2"/>
  <c r="J15" i="2"/>
  <c r="G15" i="2"/>
  <c r="D15" i="2"/>
  <c r="V14" i="2"/>
  <c r="S14" i="2"/>
  <c r="P14" i="2"/>
  <c r="M14" i="2"/>
  <c r="J14" i="2"/>
  <c r="G14" i="2"/>
  <c r="D14" i="2"/>
  <c r="V13" i="2"/>
  <c r="S13" i="2"/>
  <c r="P13" i="2"/>
  <c r="M13" i="2"/>
  <c r="J13" i="2"/>
  <c r="G13" i="2"/>
  <c r="D13" i="2"/>
  <c r="V12" i="2"/>
  <c r="S12" i="2"/>
  <c r="P12" i="2"/>
  <c r="M12" i="2"/>
  <c r="J12" i="2"/>
  <c r="G12" i="2"/>
  <c r="D12" i="2"/>
  <c r="V11" i="2"/>
  <c r="S11" i="2"/>
  <c r="P11" i="2"/>
  <c r="M11" i="2"/>
  <c r="J11" i="2"/>
  <c r="G11" i="2"/>
  <c r="D11" i="2"/>
  <c r="V10" i="2"/>
  <c r="S10" i="2"/>
  <c r="P10" i="2"/>
  <c r="M10" i="2"/>
  <c r="J10" i="2"/>
  <c r="G10" i="2"/>
  <c r="D10" i="2"/>
  <c r="V9" i="2"/>
  <c r="S9" i="2"/>
  <c r="P9" i="2"/>
  <c r="M9" i="2"/>
  <c r="J9" i="2"/>
  <c r="G9" i="2"/>
  <c r="D9" i="2"/>
  <c r="V8" i="2"/>
  <c r="S8" i="2"/>
  <c r="P8" i="2"/>
  <c r="M8" i="2"/>
  <c r="J8" i="2"/>
  <c r="G8" i="2"/>
  <c r="D8" i="2"/>
  <c r="V7" i="2"/>
  <c r="S7" i="2"/>
  <c r="P7" i="2"/>
  <c r="M7" i="2"/>
  <c r="J7" i="2"/>
  <c r="G7" i="2"/>
  <c r="D7" i="2"/>
  <c r="V6" i="2"/>
  <c r="S6" i="2"/>
  <c r="P6" i="2"/>
  <c r="M6" i="2"/>
  <c r="J6" i="2"/>
  <c r="G6" i="2"/>
  <c r="D6" i="2"/>
  <c r="V5" i="2"/>
  <c r="S5" i="2"/>
  <c r="P5" i="2"/>
  <c r="M5" i="2"/>
  <c r="J5" i="2"/>
  <c r="G5" i="2"/>
  <c r="D5" i="2"/>
  <c r="F90" i="1" l="1"/>
  <c r="D90" i="1"/>
  <c r="D76" i="1"/>
  <c r="F76" i="1" s="1"/>
  <c r="F61" i="1"/>
  <c r="D61" i="1"/>
  <c r="D46" i="1"/>
  <c r="F46" i="1" s="1"/>
  <c r="F30" i="1"/>
  <c r="D30" i="1"/>
  <c r="D14" i="1"/>
  <c r="F14" i="1" s="1"/>
  <c r="F92" i="1" l="1"/>
</calcChain>
</file>

<file path=xl/sharedStrings.xml><?xml version="1.0" encoding="utf-8"?>
<sst xmlns="http://schemas.openxmlformats.org/spreadsheetml/2006/main" count="182" uniqueCount="73">
  <si>
    <t>DATE</t>
  </si>
  <si>
    <t>#2</t>
  </si>
  <si>
    <t>SUPPLIER</t>
  </si>
  <si>
    <t>GALLONS BOUGHT</t>
  </si>
  <si>
    <t>HODGENVILLE</t>
  </si>
  <si>
    <t>GREEN RIVER VALLEY</t>
  </si>
  <si>
    <t>CITY OF NEW HAVEN</t>
  </si>
  <si>
    <t>CITY OF BARDSTOWN</t>
  </si>
  <si>
    <t>CAMPBELLSVILLE</t>
  </si>
  <si>
    <t>GREEN-TAYLOR</t>
  </si>
  <si>
    <t>Total</t>
  </si>
  <si>
    <t>Current Rate</t>
  </si>
  <si>
    <t>January</t>
  </si>
  <si>
    <t>February</t>
  </si>
  <si>
    <t>March</t>
  </si>
  <si>
    <t>April</t>
  </si>
  <si>
    <t>May</t>
  </si>
  <si>
    <t>June</t>
  </si>
  <si>
    <t>July</t>
  </si>
  <si>
    <t>5/8 x 3/4</t>
  </si>
  <si>
    <t>Cust.</t>
  </si>
  <si>
    <t>Usage</t>
  </si>
  <si>
    <t>Avg Usage</t>
  </si>
  <si>
    <t>0 - 1,000</t>
  </si>
  <si>
    <t>1,000 - 2,000</t>
  </si>
  <si>
    <t>2,000 - 3,000</t>
  </si>
  <si>
    <t>3,000 - 4,000</t>
  </si>
  <si>
    <t>4,000 - 5,000</t>
  </si>
  <si>
    <t>5,000 - 6,000</t>
  </si>
  <si>
    <t>6,000 - 7,000</t>
  </si>
  <si>
    <t>7,000 - 8,000</t>
  </si>
  <si>
    <t>8,000 - 9,000</t>
  </si>
  <si>
    <t>9,000 - 10,000</t>
  </si>
  <si>
    <t>10,000 - 11,000</t>
  </si>
  <si>
    <t>11,000 - 12,000</t>
  </si>
  <si>
    <t>12,000 - 13,000</t>
  </si>
  <si>
    <t>13,000 - 14,000</t>
  </si>
  <si>
    <t>14,000 - 15,000</t>
  </si>
  <si>
    <t>15,000 - 16,000</t>
  </si>
  <si>
    <t>16,000 - 17,000</t>
  </si>
  <si>
    <t>17,000 - 18,000</t>
  </si>
  <si>
    <t>18,000 - 19,000</t>
  </si>
  <si>
    <t>19,000 - 20,000</t>
  </si>
  <si>
    <t>20,000 - 21,000</t>
  </si>
  <si>
    <t>21,000 - 22,000</t>
  </si>
  <si>
    <t>22,000 - 23,000</t>
  </si>
  <si>
    <t>23,000 - 24,000</t>
  </si>
  <si>
    <t>24,000 - 25,000</t>
  </si>
  <si>
    <t>25,000 - More</t>
  </si>
  <si>
    <t>1-Inch</t>
  </si>
  <si>
    <t>0-3000</t>
  </si>
  <si>
    <t>3000-5000</t>
  </si>
  <si>
    <t>5000-10000</t>
  </si>
  <si>
    <t>10,000-More</t>
  </si>
  <si>
    <t>3/4-Inch</t>
  </si>
  <si>
    <t>1 1/2 -Inch</t>
  </si>
  <si>
    <t>2-Inch</t>
  </si>
  <si>
    <t>Average</t>
  </si>
  <si>
    <t>Rate allowed by PSC Order 2020-00194 was applied to rates prior to increase.</t>
  </si>
  <si>
    <t>General and Administrative Expenses</t>
  </si>
  <si>
    <t>Retirement Expense</t>
  </si>
  <si>
    <t>Insurance - health</t>
  </si>
  <si>
    <t>Auto expense</t>
  </si>
  <si>
    <t>Office Supplies and postage</t>
  </si>
  <si>
    <t>Payroll Expense</t>
  </si>
  <si>
    <t xml:space="preserve">Other general and administrative </t>
  </si>
  <si>
    <t>Insurance - general liability</t>
  </si>
  <si>
    <t>Professional fees</t>
  </si>
  <si>
    <t>Insurance - workmens' compensation</t>
  </si>
  <si>
    <t>Commissioners' salaries</t>
  </si>
  <si>
    <t>Regulatory commission expense &amp; other taxes</t>
  </si>
  <si>
    <t>Training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</si>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</sst>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/>
    <xf numFmtId="164" fontId="0" fillId="0" borderId="0" xfId="0" applyNumberFormat="1" applyAlignment="1">
      <alignment horizontal="center"/>
    </xf>
    <xf numFmtId="17" fontId="0" fillId="0" borderId="0" xfId="0" applyNumberFormat="1"/>
    <xf numFmtId="164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right"/>
    </xf>
    <xf numFmtId="3" fontId="2" fillId="0" borderId="6" xfId="0" applyNumberFormat="1" applyFon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3" fillId="0" borderId="0" xfId="0" applyNumberFormat="1" applyFont="1" applyAlignment="1">
      <alignment vertical="top"/>
    </xf>
    <xf numFmtId="3" fontId="3" fillId="0" borderId="10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vertical="top"/>
    </xf>
    <xf numFmtId="3" fontId="0" fillId="0" borderId="12" xfId="0" applyNumberFormat="1" applyBorder="1"/>
    <xf numFmtId="3" fontId="3" fillId="0" borderId="13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3" fontId="0" fillId="0" borderId="15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3" fillId="0" borderId="16" xfId="0" applyNumberFormat="1" applyFont="1" applyBorder="1" applyAlignment="1">
      <alignment vertical="top"/>
    </xf>
    <xf numFmtId="3" fontId="3" fillId="0" borderId="17" xfId="0" applyNumberFormat="1" applyFont="1" applyBorder="1" applyAlignment="1">
      <alignment vertical="top"/>
    </xf>
    <xf numFmtId="3" fontId="0" fillId="0" borderId="18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9" xfId="0" applyNumberFormat="1" applyBorder="1"/>
    <xf numFmtId="0" fontId="4" fillId="0" borderId="0" xfId="0" applyFont="1" applyAlignment="1">
      <alignment vertical="top"/>
    </xf>
    <xf numFmtId="0" fontId="0" fillId="0" borderId="2" xfId="0" applyBorder="1"/>
    <xf numFmtId="0" fontId="5" fillId="0" borderId="0" xfId="0" applyFont="1" applyAlignment="1">
      <alignment horizontal="center" vertical="top"/>
    </xf>
    <xf numFmtId="0" fontId="3" fillId="0" borderId="20" xfId="0" applyFont="1" applyBorder="1" applyAlignment="1">
      <alignment horizontal="left" vertical="top"/>
    </xf>
    <xf numFmtId="3" fontId="0" fillId="0" borderId="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0" fontId="3" fillId="0" borderId="26" xfId="0" applyFont="1" applyBorder="1" applyAlignment="1">
      <alignment horizontal="left" vertical="top"/>
    </xf>
    <xf numFmtId="3" fontId="0" fillId="0" borderId="27" xfId="0" applyNumberFormat="1" applyBorder="1"/>
    <xf numFmtId="3" fontId="0" fillId="0" borderId="11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10" xfId="0" applyNumberFormat="1" applyBorder="1"/>
    <xf numFmtId="3" fontId="0" fillId="0" borderId="30" xfId="0" applyNumberFormat="1" applyBorder="1"/>
    <xf numFmtId="0" fontId="3" fillId="0" borderId="31" xfId="0" applyFont="1" applyBorder="1" applyAlignment="1">
      <alignment horizontal="left" vertical="top"/>
    </xf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3" fillId="0" borderId="21" xfId="0" applyNumberFormat="1" applyFont="1" applyBorder="1" applyAlignment="1">
      <alignment vertical="top"/>
    </xf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" fillId="0" borderId="38" xfId="0" applyNumberFormat="1" applyFont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0" fillId="0" borderId="4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/>
    <xf numFmtId="1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6849-1EF8-432D-8E7C-ADB9A0A678A7}">
  <dimension ref="A1:Y43"/>
  <sheetViews>
    <sheetView workbookViewId="0">
      <selection activeCell="A2" sqref="A2"/>
    </sheetView>
  </sheetViews>
  <sheetFormatPr defaultRowHeight="15" x14ac:dyDescent="0.25"/>
  <cols>
    <col min="3" max="3" width="10.140625" bestFit="1" customWidth="1"/>
    <col min="6" max="6" width="10.140625" bestFit="1" customWidth="1"/>
    <col min="9" max="9" width="10.140625" bestFit="1" customWidth="1"/>
    <col min="12" max="12" width="10.140625" bestFit="1" customWidth="1"/>
    <col min="15" max="15" width="10.140625" bestFit="1" customWidth="1"/>
    <col min="18" max="18" width="10.140625" bestFit="1" customWidth="1"/>
    <col min="21" max="21" width="10.140625" bestFit="1" customWidth="1"/>
  </cols>
  <sheetData>
    <row r="1" spans="1:25" x14ac:dyDescent="0.25">
      <c r="A1" t="s">
        <v>58</v>
      </c>
    </row>
    <row r="2" spans="1:25" ht="15.75" thickBot="1" x14ac:dyDescent="0.3"/>
    <row r="3" spans="1:25" ht="15.75" thickBot="1" x14ac:dyDescent="0.3">
      <c r="B3" s="64" t="s">
        <v>12</v>
      </c>
      <c r="C3" s="65"/>
      <c r="D3" s="65"/>
      <c r="E3" s="64" t="s">
        <v>13</v>
      </c>
      <c r="F3" s="65"/>
      <c r="G3" s="65"/>
      <c r="H3" s="64" t="s">
        <v>14</v>
      </c>
      <c r="I3" s="65"/>
      <c r="J3" s="65"/>
      <c r="K3" s="64" t="s">
        <v>15</v>
      </c>
      <c r="L3" s="65"/>
      <c r="M3" s="65"/>
      <c r="N3" s="64" t="s">
        <v>16</v>
      </c>
      <c r="O3" s="65"/>
      <c r="P3" s="65"/>
      <c r="Q3" s="64" t="s">
        <v>17</v>
      </c>
      <c r="R3" s="65"/>
      <c r="S3" s="65"/>
      <c r="T3" s="58" t="s">
        <v>18</v>
      </c>
      <c r="U3" s="59"/>
      <c r="V3" s="60"/>
      <c r="W3" s="58" t="s">
        <v>57</v>
      </c>
      <c r="X3" s="59"/>
      <c r="Y3" s="63"/>
    </row>
    <row r="4" spans="1:25" ht="15.75" thickBot="1" x14ac:dyDescent="0.3">
      <c r="A4" s="7" t="s">
        <v>19</v>
      </c>
      <c r="B4" s="8" t="s">
        <v>20</v>
      </c>
      <c r="C4" s="9" t="s">
        <v>21</v>
      </c>
      <c r="D4" s="10" t="s">
        <v>22</v>
      </c>
      <c r="E4" s="8" t="s">
        <v>20</v>
      </c>
      <c r="F4" s="9" t="s">
        <v>21</v>
      </c>
      <c r="G4" s="10" t="s">
        <v>22</v>
      </c>
      <c r="H4" s="8" t="s">
        <v>20</v>
      </c>
      <c r="I4" s="9" t="s">
        <v>21</v>
      </c>
      <c r="J4" s="10" t="s">
        <v>22</v>
      </c>
      <c r="K4" s="8" t="s">
        <v>20</v>
      </c>
      <c r="L4" s="9" t="s">
        <v>21</v>
      </c>
      <c r="M4" s="10" t="s">
        <v>22</v>
      </c>
      <c r="N4" s="8" t="s">
        <v>20</v>
      </c>
      <c r="O4" s="9" t="s">
        <v>21</v>
      </c>
      <c r="P4" s="10" t="s">
        <v>22</v>
      </c>
      <c r="Q4" s="8" t="s">
        <v>20</v>
      </c>
      <c r="R4" s="9" t="s">
        <v>21</v>
      </c>
      <c r="S4" s="10" t="s">
        <v>22</v>
      </c>
      <c r="T4" s="8" t="s">
        <v>20</v>
      </c>
      <c r="U4" s="9" t="s">
        <v>21</v>
      </c>
      <c r="V4" s="10" t="s">
        <v>22</v>
      </c>
      <c r="W4" s="55" t="s">
        <v>20</v>
      </c>
      <c r="X4" s="56" t="s">
        <v>21</v>
      </c>
      <c r="Y4" s="57" t="s">
        <v>22</v>
      </c>
    </row>
    <row r="5" spans="1:25" x14ac:dyDescent="0.25">
      <c r="A5" s="11" t="s">
        <v>23</v>
      </c>
      <c r="B5" s="12">
        <v>575</v>
      </c>
      <c r="C5" s="13">
        <v>194993</v>
      </c>
      <c r="D5" s="14">
        <f t="shared" ref="D5:D25" si="0">C5/B5</f>
        <v>339.11826086956523</v>
      </c>
      <c r="E5" s="12">
        <v>652</v>
      </c>
      <c r="F5" s="13">
        <v>222680</v>
      </c>
      <c r="G5" s="14">
        <f t="shared" ref="G5:G27" si="1">F5/E5</f>
        <v>341.53374233128835</v>
      </c>
      <c r="H5" s="12">
        <v>753</v>
      </c>
      <c r="I5" s="13">
        <v>253130</v>
      </c>
      <c r="J5" s="14">
        <f t="shared" ref="J5:J29" si="2">I5/H5</f>
        <v>336.1620185922975</v>
      </c>
      <c r="K5" s="12">
        <v>661</v>
      </c>
      <c r="L5" s="13">
        <v>241350</v>
      </c>
      <c r="M5" s="14">
        <f t="shared" ref="M5:M30" si="3">L5/K5</f>
        <v>365.12859304084719</v>
      </c>
      <c r="N5" s="12">
        <v>594</v>
      </c>
      <c r="O5" s="13">
        <v>204970</v>
      </c>
      <c r="P5" s="14">
        <f t="shared" ref="P5:P30" si="4">O5/N5</f>
        <v>345.06734006734007</v>
      </c>
      <c r="Q5" s="12">
        <v>611</v>
      </c>
      <c r="R5" s="13">
        <v>221220</v>
      </c>
      <c r="S5" s="14">
        <f t="shared" ref="S5:S30" si="5">R5/Q5</f>
        <v>362.06219312602292</v>
      </c>
      <c r="T5" s="12">
        <v>550</v>
      </c>
      <c r="U5" s="13">
        <v>192160</v>
      </c>
      <c r="V5" s="14">
        <f t="shared" ref="V5:V30" si="6">U5/T5</f>
        <v>349.38181818181818</v>
      </c>
      <c r="W5" s="41">
        <f>AVERAGE(D5,G5,J5,M5,P5,S5, V5)</f>
        <v>348.35056660131141</v>
      </c>
      <c r="X5" s="38">
        <f>AVERAGE(B5,E5,H5,K5,N5,Q5,T5)</f>
        <v>628</v>
      </c>
      <c r="Y5" s="39">
        <f>AVERAGE(C5,F5,I5,L5,O5,R5,U5)</f>
        <v>218643.28571428571</v>
      </c>
    </row>
    <row r="6" spans="1:25" x14ac:dyDescent="0.25">
      <c r="A6" s="11" t="s">
        <v>24</v>
      </c>
      <c r="B6" s="15">
        <v>557</v>
      </c>
      <c r="C6" s="16">
        <v>847680</v>
      </c>
      <c r="D6" s="17">
        <f t="shared" si="0"/>
        <v>1521.8671454219032</v>
      </c>
      <c r="E6" s="15">
        <v>599</v>
      </c>
      <c r="F6" s="16">
        <v>915680</v>
      </c>
      <c r="G6" s="17">
        <f t="shared" si="1"/>
        <v>1528.6811352253756</v>
      </c>
      <c r="H6" s="15">
        <v>740</v>
      </c>
      <c r="I6" s="16">
        <v>1136660</v>
      </c>
      <c r="J6" s="17">
        <f t="shared" si="2"/>
        <v>1536.0270270270271</v>
      </c>
      <c r="K6" s="15">
        <v>627</v>
      </c>
      <c r="L6" s="16">
        <v>968020</v>
      </c>
      <c r="M6" s="17">
        <f t="shared" si="3"/>
        <v>1543.8915470494419</v>
      </c>
      <c r="N6" s="15">
        <v>520</v>
      </c>
      <c r="O6" s="16">
        <v>800020</v>
      </c>
      <c r="P6" s="17">
        <f t="shared" si="4"/>
        <v>1538.5</v>
      </c>
      <c r="Q6" s="15">
        <v>579</v>
      </c>
      <c r="R6" s="16">
        <v>889496</v>
      </c>
      <c r="S6" s="17">
        <f t="shared" si="5"/>
        <v>1536.2625215889464</v>
      </c>
      <c r="T6" s="15">
        <v>507</v>
      </c>
      <c r="U6" s="16">
        <v>771560</v>
      </c>
      <c r="V6" s="17">
        <f t="shared" si="6"/>
        <v>1521.8145956607495</v>
      </c>
      <c r="W6" s="41">
        <f t="shared" ref="W6:W30" si="7">AVERAGE(D6,G6,J6,M6,P6,S6, V6)</f>
        <v>1532.4348531390635</v>
      </c>
      <c r="X6" s="38">
        <f t="shared" ref="X6:X30" si="8">AVERAGE(B6,E6,H6,K6,N6,Q6,T6)</f>
        <v>589.85714285714289</v>
      </c>
      <c r="Y6" s="39">
        <f t="shared" ref="Y6:Y30" si="9">AVERAGE(C6,F6,I6,L6,O6,R6,U6)</f>
        <v>904159.42857142852</v>
      </c>
    </row>
    <row r="7" spans="1:25" x14ac:dyDescent="0.25">
      <c r="A7" s="11" t="s">
        <v>25</v>
      </c>
      <c r="B7" s="15">
        <v>642</v>
      </c>
      <c r="C7" s="16">
        <v>1599860</v>
      </c>
      <c r="D7" s="17">
        <f t="shared" si="0"/>
        <v>2491.9937694704049</v>
      </c>
      <c r="E7" s="15">
        <v>691</v>
      </c>
      <c r="F7" s="16">
        <v>1722240</v>
      </c>
      <c r="G7" s="17">
        <f t="shared" si="1"/>
        <v>2492.3878437047756</v>
      </c>
      <c r="H7" s="15">
        <v>713</v>
      </c>
      <c r="I7" s="16">
        <v>1791480</v>
      </c>
      <c r="J7" s="17">
        <f t="shared" si="2"/>
        <v>2512.5946704067319</v>
      </c>
      <c r="K7" s="15">
        <v>685</v>
      </c>
      <c r="L7" s="16">
        <v>1708630</v>
      </c>
      <c r="M7" s="17">
        <f t="shared" si="3"/>
        <v>2494.3503649635036</v>
      </c>
      <c r="N7" s="15">
        <v>585</v>
      </c>
      <c r="O7" s="16">
        <v>1450310</v>
      </c>
      <c r="P7" s="17">
        <f t="shared" si="4"/>
        <v>2479.1623931623931</v>
      </c>
      <c r="Q7" s="15">
        <v>634</v>
      </c>
      <c r="R7" s="16">
        <v>1578390</v>
      </c>
      <c r="S7" s="17">
        <f t="shared" si="5"/>
        <v>2489.5741324921137</v>
      </c>
      <c r="T7" s="15">
        <v>565</v>
      </c>
      <c r="U7" s="16">
        <v>1410620</v>
      </c>
      <c r="V7" s="17">
        <f t="shared" si="6"/>
        <v>2496.6725663716816</v>
      </c>
      <c r="W7" s="41">
        <f t="shared" si="7"/>
        <v>2493.8193915102297</v>
      </c>
      <c r="X7" s="38">
        <f t="shared" si="8"/>
        <v>645</v>
      </c>
      <c r="Y7" s="39">
        <f t="shared" si="9"/>
        <v>1608790</v>
      </c>
    </row>
    <row r="8" spans="1:25" x14ac:dyDescent="0.25">
      <c r="A8" s="11" t="s">
        <v>26</v>
      </c>
      <c r="B8" s="15">
        <v>610</v>
      </c>
      <c r="C8" s="16">
        <v>2133210</v>
      </c>
      <c r="D8" s="17">
        <f t="shared" si="0"/>
        <v>3497.0655737704919</v>
      </c>
      <c r="E8" s="15">
        <v>586</v>
      </c>
      <c r="F8" s="16">
        <v>2040750</v>
      </c>
      <c r="G8" s="17">
        <f t="shared" si="1"/>
        <v>3482.5085324232082</v>
      </c>
      <c r="H8" s="15">
        <v>560</v>
      </c>
      <c r="I8" s="16">
        <v>1940267</v>
      </c>
      <c r="J8" s="17">
        <f t="shared" si="2"/>
        <v>3464.7624999999998</v>
      </c>
      <c r="K8" s="15">
        <v>594</v>
      </c>
      <c r="L8" s="16">
        <v>2067340</v>
      </c>
      <c r="M8" s="17">
        <f t="shared" si="3"/>
        <v>3480.3703703703704</v>
      </c>
      <c r="N8" s="15">
        <v>546</v>
      </c>
      <c r="O8" s="16">
        <v>1903053</v>
      </c>
      <c r="P8" s="17">
        <f t="shared" si="4"/>
        <v>3485.4450549450548</v>
      </c>
      <c r="Q8" s="15">
        <v>531</v>
      </c>
      <c r="R8" s="16">
        <v>1864020</v>
      </c>
      <c r="S8" s="17">
        <f t="shared" si="5"/>
        <v>3510.3954802259886</v>
      </c>
      <c r="T8" s="15">
        <v>496</v>
      </c>
      <c r="U8" s="16">
        <v>1726180</v>
      </c>
      <c r="V8" s="17">
        <f t="shared" si="6"/>
        <v>3480.2016129032259</v>
      </c>
      <c r="W8" s="41">
        <f t="shared" si="7"/>
        <v>3485.8213035197632</v>
      </c>
      <c r="X8" s="38">
        <f t="shared" si="8"/>
        <v>560.42857142857144</v>
      </c>
      <c r="Y8" s="39">
        <f t="shared" si="9"/>
        <v>1953545.7142857143</v>
      </c>
    </row>
    <row r="9" spans="1:25" x14ac:dyDescent="0.25">
      <c r="A9" s="11" t="s">
        <v>27</v>
      </c>
      <c r="B9" s="15">
        <v>455</v>
      </c>
      <c r="C9" s="16">
        <v>2035890</v>
      </c>
      <c r="D9" s="17">
        <f t="shared" si="0"/>
        <v>4474.4835164835167</v>
      </c>
      <c r="E9" s="15">
        <v>431</v>
      </c>
      <c r="F9" s="16">
        <v>1915760</v>
      </c>
      <c r="G9" s="17">
        <f t="shared" si="1"/>
        <v>4444.9187935034806</v>
      </c>
      <c r="H9" s="15">
        <v>346</v>
      </c>
      <c r="I9" s="16">
        <v>1547430</v>
      </c>
      <c r="J9" s="17">
        <f t="shared" si="2"/>
        <v>4472.3410404624274</v>
      </c>
      <c r="K9" s="15">
        <v>401</v>
      </c>
      <c r="L9" s="16">
        <v>1782730</v>
      </c>
      <c r="M9" s="17">
        <f t="shared" si="3"/>
        <v>4445.7107231920199</v>
      </c>
      <c r="N9" s="15">
        <v>445</v>
      </c>
      <c r="O9" s="16">
        <v>1997270</v>
      </c>
      <c r="P9" s="17">
        <f t="shared" si="4"/>
        <v>4488.2471910112363</v>
      </c>
      <c r="Q9" s="15">
        <v>399</v>
      </c>
      <c r="R9" s="16">
        <v>1777810</v>
      </c>
      <c r="S9" s="17">
        <f t="shared" si="5"/>
        <v>4455.6641604010028</v>
      </c>
      <c r="T9" s="15">
        <v>401</v>
      </c>
      <c r="U9" s="16">
        <v>1786050</v>
      </c>
      <c r="V9" s="17">
        <f t="shared" si="6"/>
        <v>4453.990024937656</v>
      </c>
      <c r="W9" s="41">
        <f t="shared" si="7"/>
        <v>4462.1936357130489</v>
      </c>
      <c r="X9" s="38">
        <f t="shared" si="8"/>
        <v>411.14285714285717</v>
      </c>
      <c r="Y9" s="39">
        <f t="shared" si="9"/>
        <v>1834705.7142857143</v>
      </c>
    </row>
    <row r="10" spans="1:25" x14ac:dyDescent="0.25">
      <c r="A10" s="11" t="s">
        <v>28</v>
      </c>
      <c r="B10" s="15">
        <v>265</v>
      </c>
      <c r="C10" s="16">
        <v>1442970</v>
      </c>
      <c r="D10" s="17">
        <f t="shared" si="0"/>
        <v>5445.1698113207549</v>
      </c>
      <c r="E10" s="15">
        <v>254</v>
      </c>
      <c r="F10" s="16">
        <v>1391580</v>
      </c>
      <c r="G10" s="17">
        <f t="shared" si="1"/>
        <v>5478.6614173228345</v>
      </c>
      <c r="H10" s="15">
        <v>215</v>
      </c>
      <c r="I10" s="16">
        <v>1172380</v>
      </c>
      <c r="J10" s="17">
        <f t="shared" si="2"/>
        <v>5452.9302325581393</v>
      </c>
      <c r="K10" s="15">
        <v>258</v>
      </c>
      <c r="L10" s="16">
        <v>1407350</v>
      </c>
      <c r="M10" s="17">
        <f t="shared" si="3"/>
        <v>5454.8449612403101</v>
      </c>
      <c r="N10" s="15">
        <v>291</v>
      </c>
      <c r="O10" s="16">
        <v>1594380</v>
      </c>
      <c r="P10" s="17">
        <f t="shared" si="4"/>
        <v>5478.9690721649486</v>
      </c>
      <c r="Q10" s="15">
        <v>280</v>
      </c>
      <c r="R10" s="16">
        <v>1532180</v>
      </c>
      <c r="S10" s="17">
        <f t="shared" si="5"/>
        <v>5472.0714285714284</v>
      </c>
      <c r="T10" s="15">
        <v>323</v>
      </c>
      <c r="U10" s="16">
        <v>1775460</v>
      </c>
      <c r="V10" s="17">
        <f t="shared" si="6"/>
        <v>5496.7801857585137</v>
      </c>
      <c r="W10" s="41">
        <f t="shared" si="7"/>
        <v>5468.4895869909906</v>
      </c>
      <c r="X10" s="38">
        <f t="shared" si="8"/>
        <v>269.42857142857144</v>
      </c>
      <c r="Y10" s="39">
        <f t="shared" si="9"/>
        <v>1473757.142857143</v>
      </c>
    </row>
    <row r="11" spans="1:25" x14ac:dyDescent="0.25">
      <c r="A11" s="11" t="s">
        <v>29</v>
      </c>
      <c r="B11" s="15">
        <v>173</v>
      </c>
      <c r="C11" s="16">
        <v>1120930</v>
      </c>
      <c r="D11" s="17">
        <f t="shared" si="0"/>
        <v>6479.3641618497113</v>
      </c>
      <c r="E11" s="15">
        <v>138</v>
      </c>
      <c r="F11" s="16">
        <v>886490</v>
      </c>
      <c r="G11" s="17">
        <f t="shared" si="1"/>
        <v>6423.840579710145</v>
      </c>
      <c r="H11" s="15">
        <v>108</v>
      </c>
      <c r="I11" s="16">
        <v>696420</v>
      </c>
      <c r="J11" s="17">
        <f t="shared" si="2"/>
        <v>6448.333333333333</v>
      </c>
      <c r="K11" s="15">
        <v>140</v>
      </c>
      <c r="L11" s="16">
        <v>904190</v>
      </c>
      <c r="M11" s="17">
        <f t="shared" si="3"/>
        <v>6458.5</v>
      </c>
      <c r="N11" s="15">
        <v>194</v>
      </c>
      <c r="O11" s="16">
        <v>1250160</v>
      </c>
      <c r="P11" s="17">
        <f t="shared" si="4"/>
        <v>6444.1237113402058</v>
      </c>
      <c r="Q11" s="15">
        <v>166</v>
      </c>
      <c r="R11" s="16">
        <v>1077530</v>
      </c>
      <c r="S11" s="17">
        <f t="shared" si="5"/>
        <v>6491.1445783132531</v>
      </c>
      <c r="T11" s="15">
        <v>223</v>
      </c>
      <c r="U11" s="16">
        <v>1450490</v>
      </c>
      <c r="V11" s="17">
        <f t="shared" si="6"/>
        <v>6504.4394618834085</v>
      </c>
      <c r="W11" s="41">
        <f t="shared" si="7"/>
        <v>6464.2494037757215</v>
      </c>
      <c r="X11" s="38">
        <f t="shared" si="8"/>
        <v>163.14285714285714</v>
      </c>
      <c r="Y11" s="39">
        <f t="shared" si="9"/>
        <v>1055172.857142857</v>
      </c>
    </row>
    <row r="12" spans="1:25" x14ac:dyDescent="0.25">
      <c r="A12" s="11" t="s">
        <v>30</v>
      </c>
      <c r="B12" s="15">
        <v>99</v>
      </c>
      <c r="C12" s="16">
        <v>737470</v>
      </c>
      <c r="D12" s="17">
        <f t="shared" si="0"/>
        <v>7449.1919191919196</v>
      </c>
      <c r="E12" s="15">
        <v>89</v>
      </c>
      <c r="F12" s="16">
        <v>659170</v>
      </c>
      <c r="G12" s="17">
        <f t="shared" si="1"/>
        <v>7406.4044943820227</v>
      </c>
      <c r="H12" s="15">
        <v>55</v>
      </c>
      <c r="I12" s="16">
        <v>410310</v>
      </c>
      <c r="J12" s="17">
        <f t="shared" si="2"/>
        <v>7460.181818181818</v>
      </c>
      <c r="K12" s="15">
        <v>83</v>
      </c>
      <c r="L12" s="16">
        <v>619000</v>
      </c>
      <c r="M12" s="17">
        <f t="shared" si="3"/>
        <v>7457.8313253012047</v>
      </c>
      <c r="N12" s="15">
        <v>144</v>
      </c>
      <c r="O12" s="16">
        <v>1075410</v>
      </c>
      <c r="P12" s="17">
        <f t="shared" si="4"/>
        <v>7468.125</v>
      </c>
      <c r="Q12" s="15">
        <v>127</v>
      </c>
      <c r="R12" s="16">
        <v>953710</v>
      </c>
      <c r="S12" s="17">
        <f t="shared" si="5"/>
        <v>7509.5275590551182</v>
      </c>
      <c r="T12" s="15">
        <v>139</v>
      </c>
      <c r="U12" s="16">
        <v>1036670</v>
      </c>
      <c r="V12" s="17">
        <f t="shared" si="6"/>
        <v>7458.0575539568345</v>
      </c>
      <c r="W12" s="41">
        <f t="shared" si="7"/>
        <v>7458.4742385812733</v>
      </c>
      <c r="X12" s="38">
        <f t="shared" si="8"/>
        <v>105.14285714285714</v>
      </c>
      <c r="Y12" s="39">
        <f t="shared" si="9"/>
        <v>784534.28571428568</v>
      </c>
    </row>
    <row r="13" spans="1:25" x14ac:dyDescent="0.25">
      <c r="A13" s="11" t="s">
        <v>31</v>
      </c>
      <c r="B13" s="15">
        <v>62</v>
      </c>
      <c r="C13" s="16">
        <v>521520</v>
      </c>
      <c r="D13" s="17">
        <f t="shared" si="0"/>
        <v>8411.6129032258068</v>
      </c>
      <c r="E13" s="15">
        <v>64</v>
      </c>
      <c r="F13" s="16">
        <v>538230</v>
      </c>
      <c r="G13" s="17">
        <f t="shared" si="1"/>
        <v>8409.84375</v>
      </c>
      <c r="H13" s="15">
        <v>42</v>
      </c>
      <c r="I13" s="16">
        <v>355030</v>
      </c>
      <c r="J13" s="17">
        <f t="shared" si="2"/>
        <v>8453.0952380952385</v>
      </c>
      <c r="K13" s="15">
        <v>58</v>
      </c>
      <c r="L13" s="16">
        <v>491280</v>
      </c>
      <c r="M13" s="17">
        <f t="shared" si="3"/>
        <v>8470.3448275862065</v>
      </c>
      <c r="N13" s="15">
        <v>94</v>
      </c>
      <c r="O13" s="16">
        <v>800090</v>
      </c>
      <c r="P13" s="17">
        <f t="shared" si="4"/>
        <v>8511.5957446808516</v>
      </c>
      <c r="Q13" s="15">
        <v>77</v>
      </c>
      <c r="R13" s="16">
        <v>650300</v>
      </c>
      <c r="S13" s="17">
        <f t="shared" si="5"/>
        <v>8445.454545454546</v>
      </c>
      <c r="T13" s="15">
        <v>82</v>
      </c>
      <c r="U13" s="16">
        <v>694960</v>
      </c>
      <c r="V13" s="17">
        <f t="shared" si="6"/>
        <v>8475.121951219513</v>
      </c>
      <c r="W13" s="41">
        <f t="shared" si="7"/>
        <v>8453.8669943231671</v>
      </c>
      <c r="X13" s="38">
        <f t="shared" si="8"/>
        <v>68.428571428571431</v>
      </c>
      <c r="Y13" s="39">
        <f t="shared" si="9"/>
        <v>578772.85714285716</v>
      </c>
    </row>
    <row r="14" spans="1:25" x14ac:dyDescent="0.25">
      <c r="A14" s="11" t="s">
        <v>32</v>
      </c>
      <c r="B14" s="15">
        <v>46</v>
      </c>
      <c r="C14" s="16">
        <v>431890</v>
      </c>
      <c r="D14" s="17">
        <f t="shared" si="0"/>
        <v>9388.9130434782601</v>
      </c>
      <c r="E14" s="15">
        <v>38</v>
      </c>
      <c r="F14" s="16">
        <v>360150</v>
      </c>
      <c r="G14" s="17">
        <f t="shared" si="1"/>
        <v>9477.6315789473683</v>
      </c>
      <c r="H14" s="15">
        <v>17</v>
      </c>
      <c r="I14" s="16">
        <v>160900</v>
      </c>
      <c r="J14" s="17">
        <f t="shared" si="2"/>
        <v>9464.7058823529405</v>
      </c>
      <c r="K14" s="15">
        <v>30</v>
      </c>
      <c r="L14" s="16">
        <v>286200</v>
      </c>
      <c r="M14" s="17">
        <f t="shared" si="3"/>
        <v>9540</v>
      </c>
      <c r="N14" s="15">
        <v>53</v>
      </c>
      <c r="O14" s="16">
        <v>500130</v>
      </c>
      <c r="P14" s="17">
        <f t="shared" si="4"/>
        <v>9436.4150943396235</v>
      </c>
      <c r="Q14" s="15">
        <v>46</v>
      </c>
      <c r="R14" s="16">
        <v>436670</v>
      </c>
      <c r="S14" s="17">
        <f t="shared" si="5"/>
        <v>9492.826086956522</v>
      </c>
      <c r="T14" s="15">
        <v>81</v>
      </c>
      <c r="U14" s="16">
        <v>769410</v>
      </c>
      <c r="V14" s="17">
        <f t="shared" si="6"/>
        <v>9498.8888888888887</v>
      </c>
      <c r="W14" s="41">
        <f t="shared" si="7"/>
        <v>9471.3400821376563</v>
      </c>
      <c r="X14" s="38">
        <f t="shared" si="8"/>
        <v>44.428571428571431</v>
      </c>
      <c r="Y14" s="39">
        <f t="shared" si="9"/>
        <v>420764.28571428574</v>
      </c>
    </row>
    <row r="15" spans="1:25" x14ac:dyDescent="0.25">
      <c r="A15" s="11" t="s">
        <v>33</v>
      </c>
      <c r="B15" s="15">
        <v>26</v>
      </c>
      <c r="C15" s="16">
        <v>272440</v>
      </c>
      <c r="D15" s="17">
        <f t="shared" si="0"/>
        <v>10478.461538461539</v>
      </c>
      <c r="E15" s="15">
        <v>13</v>
      </c>
      <c r="F15" s="16">
        <v>136000</v>
      </c>
      <c r="G15" s="17">
        <f t="shared" si="1"/>
        <v>10461.538461538461</v>
      </c>
      <c r="H15" s="15">
        <v>15</v>
      </c>
      <c r="I15" s="16">
        <v>156660</v>
      </c>
      <c r="J15" s="17">
        <f t="shared" si="2"/>
        <v>10444</v>
      </c>
      <c r="K15" s="15">
        <v>19</v>
      </c>
      <c r="L15" s="16">
        <v>198840</v>
      </c>
      <c r="M15" s="17">
        <f t="shared" si="3"/>
        <v>10465.263157894737</v>
      </c>
      <c r="N15" s="15">
        <v>44</v>
      </c>
      <c r="O15" s="16">
        <v>462580</v>
      </c>
      <c r="P15" s="17">
        <f t="shared" si="4"/>
        <v>10513.181818181818</v>
      </c>
      <c r="Q15" s="15">
        <v>49</v>
      </c>
      <c r="R15" s="16">
        <v>512140</v>
      </c>
      <c r="S15" s="17">
        <f t="shared" si="5"/>
        <v>10451.836734693878</v>
      </c>
      <c r="T15" s="15">
        <v>49</v>
      </c>
      <c r="U15" s="16">
        <v>511780</v>
      </c>
      <c r="V15" s="17">
        <f t="shared" si="6"/>
        <v>10444.489795918367</v>
      </c>
      <c r="W15" s="41">
        <f t="shared" si="7"/>
        <v>10465.538786669827</v>
      </c>
      <c r="X15" s="38">
        <f t="shared" si="8"/>
        <v>30.714285714285715</v>
      </c>
      <c r="Y15" s="39">
        <f t="shared" si="9"/>
        <v>321491.42857142858</v>
      </c>
    </row>
    <row r="16" spans="1:25" x14ac:dyDescent="0.25">
      <c r="A16" s="11" t="s">
        <v>34</v>
      </c>
      <c r="B16" s="15">
        <v>16</v>
      </c>
      <c r="C16" s="16">
        <v>184400</v>
      </c>
      <c r="D16" s="17">
        <f t="shared" si="0"/>
        <v>11525</v>
      </c>
      <c r="E16" s="15">
        <v>13</v>
      </c>
      <c r="F16" s="16">
        <v>150070</v>
      </c>
      <c r="G16" s="17">
        <f t="shared" si="1"/>
        <v>11543.846153846154</v>
      </c>
      <c r="H16" s="15">
        <v>12</v>
      </c>
      <c r="I16" s="16">
        <v>135130</v>
      </c>
      <c r="J16" s="17">
        <f t="shared" si="2"/>
        <v>11260.833333333334</v>
      </c>
      <c r="K16" s="15">
        <v>8</v>
      </c>
      <c r="L16" s="16">
        <v>92910</v>
      </c>
      <c r="M16" s="17">
        <f t="shared" si="3"/>
        <v>11613.75</v>
      </c>
      <c r="N16" s="15">
        <v>25</v>
      </c>
      <c r="O16" s="16">
        <v>285960</v>
      </c>
      <c r="P16" s="17">
        <f t="shared" si="4"/>
        <v>11438.4</v>
      </c>
      <c r="Q16" s="15">
        <v>35</v>
      </c>
      <c r="R16" s="16">
        <v>400170</v>
      </c>
      <c r="S16" s="17">
        <f t="shared" si="5"/>
        <v>11433.428571428571</v>
      </c>
      <c r="T16" s="15">
        <v>40</v>
      </c>
      <c r="U16" s="16">
        <v>462330</v>
      </c>
      <c r="V16" s="17">
        <f t="shared" si="6"/>
        <v>11558.25</v>
      </c>
      <c r="W16" s="41">
        <f t="shared" si="7"/>
        <v>11481.929722658295</v>
      </c>
      <c r="X16" s="38">
        <f t="shared" si="8"/>
        <v>21.285714285714285</v>
      </c>
      <c r="Y16" s="39">
        <f t="shared" si="9"/>
        <v>244424.28571428571</v>
      </c>
    </row>
    <row r="17" spans="1:25" x14ac:dyDescent="0.25">
      <c r="A17" s="11" t="s">
        <v>35</v>
      </c>
      <c r="B17" s="15">
        <v>6</v>
      </c>
      <c r="C17" s="16">
        <v>74660</v>
      </c>
      <c r="D17" s="17">
        <f t="shared" si="0"/>
        <v>12443.333333333334</v>
      </c>
      <c r="E17" s="15">
        <v>10</v>
      </c>
      <c r="F17" s="16">
        <v>125400</v>
      </c>
      <c r="G17" s="17">
        <f t="shared" si="1"/>
        <v>12540</v>
      </c>
      <c r="H17" s="15">
        <v>2</v>
      </c>
      <c r="I17" s="16">
        <v>24890</v>
      </c>
      <c r="J17" s="17">
        <f t="shared" si="2"/>
        <v>12445</v>
      </c>
      <c r="K17" s="15">
        <v>3</v>
      </c>
      <c r="L17" s="16">
        <v>37960</v>
      </c>
      <c r="M17" s="17">
        <f t="shared" si="3"/>
        <v>12653.333333333334</v>
      </c>
      <c r="N17" s="15">
        <v>20</v>
      </c>
      <c r="O17" s="16">
        <v>248500</v>
      </c>
      <c r="P17" s="17">
        <f t="shared" si="4"/>
        <v>12425</v>
      </c>
      <c r="Q17" s="15">
        <v>21</v>
      </c>
      <c r="R17" s="16">
        <v>263690</v>
      </c>
      <c r="S17" s="17">
        <f t="shared" si="5"/>
        <v>12556.666666666666</v>
      </c>
      <c r="T17" s="15">
        <v>27</v>
      </c>
      <c r="U17" s="16">
        <v>336950</v>
      </c>
      <c r="V17" s="17">
        <f t="shared" si="6"/>
        <v>12479.62962962963</v>
      </c>
      <c r="W17" s="41">
        <f t="shared" si="7"/>
        <v>12506.137566137568</v>
      </c>
      <c r="X17" s="38">
        <f t="shared" si="8"/>
        <v>12.714285714285714</v>
      </c>
      <c r="Y17" s="39">
        <f t="shared" si="9"/>
        <v>158864.28571428571</v>
      </c>
    </row>
    <row r="18" spans="1:25" x14ac:dyDescent="0.25">
      <c r="A18" s="11" t="s">
        <v>36</v>
      </c>
      <c r="B18" s="15">
        <v>9</v>
      </c>
      <c r="C18" s="16">
        <v>121180</v>
      </c>
      <c r="D18" s="17">
        <f t="shared" si="0"/>
        <v>13464.444444444445</v>
      </c>
      <c r="E18" s="15">
        <v>8</v>
      </c>
      <c r="F18" s="16">
        <v>108840</v>
      </c>
      <c r="G18" s="17">
        <f t="shared" si="1"/>
        <v>13605</v>
      </c>
      <c r="H18" s="15">
        <v>0</v>
      </c>
      <c r="I18" s="16">
        <v>0</v>
      </c>
      <c r="J18" s="17">
        <v>0</v>
      </c>
      <c r="K18" s="15">
        <v>8</v>
      </c>
      <c r="L18" s="16">
        <v>108000</v>
      </c>
      <c r="M18" s="17">
        <f t="shared" si="3"/>
        <v>13500</v>
      </c>
      <c r="N18" s="15">
        <v>13</v>
      </c>
      <c r="O18" s="16">
        <v>176220</v>
      </c>
      <c r="P18" s="17">
        <f t="shared" si="4"/>
        <v>13555.384615384615</v>
      </c>
      <c r="Q18" s="15">
        <v>11</v>
      </c>
      <c r="R18" s="16">
        <v>147340</v>
      </c>
      <c r="S18" s="17">
        <f t="shared" si="5"/>
        <v>13394.545454545454</v>
      </c>
      <c r="T18" s="15">
        <v>25</v>
      </c>
      <c r="U18" s="16">
        <v>337290</v>
      </c>
      <c r="V18" s="17">
        <f t="shared" si="6"/>
        <v>13491.6</v>
      </c>
      <c r="W18" s="41">
        <f t="shared" si="7"/>
        <v>11572.996359196361</v>
      </c>
      <c r="X18" s="38">
        <f t="shared" si="8"/>
        <v>10.571428571428571</v>
      </c>
      <c r="Y18" s="39">
        <f t="shared" si="9"/>
        <v>142695.71428571429</v>
      </c>
    </row>
    <row r="19" spans="1:25" x14ac:dyDescent="0.25">
      <c r="A19" s="11" t="s">
        <v>37</v>
      </c>
      <c r="B19" s="15">
        <v>6</v>
      </c>
      <c r="C19" s="16">
        <v>87510</v>
      </c>
      <c r="D19" s="17">
        <f t="shared" si="0"/>
        <v>14585</v>
      </c>
      <c r="E19" s="15">
        <v>8</v>
      </c>
      <c r="F19" s="16">
        <v>115130</v>
      </c>
      <c r="G19" s="17">
        <f t="shared" si="1"/>
        <v>14391.25</v>
      </c>
      <c r="H19" s="15">
        <v>6</v>
      </c>
      <c r="I19" s="16">
        <v>88010</v>
      </c>
      <c r="J19" s="17">
        <f t="shared" si="2"/>
        <v>14668.333333333334</v>
      </c>
      <c r="K19" s="15">
        <v>5</v>
      </c>
      <c r="L19" s="16">
        <v>73040</v>
      </c>
      <c r="M19" s="17">
        <f t="shared" si="3"/>
        <v>14608</v>
      </c>
      <c r="N19" s="15">
        <v>11</v>
      </c>
      <c r="O19" s="16">
        <v>160150</v>
      </c>
      <c r="P19" s="17">
        <f t="shared" si="4"/>
        <v>14559.09090909091</v>
      </c>
      <c r="Q19" s="15">
        <v>12</v>
      </c>
      <c r="R19" s="16">
        <v>173890</v>
      </c>
      <c r="S19" s="17">
        <f t="shared" si="5"/>
        <v>14490.833333333334</v>
      </c>
      <c r="T19" s="15">
        <v>27</v>
      </c>
      <c r="U19" s="16">
        <v>393540</v>
      </c>
      <c r="V19" s="17">
        <f t="shared" si="6"/>
        <v>14575.555555555555</v>
      </c>
      <c r="W19" s="41">
        <f t="shared" si="7"/>
        <v>14554.009018759019</v>
      </c>
      <c r="X19" s="38">
        <f t="shared" si="8"/>
        <v>10.714285714285714</v>
      </c>
      <c r="Y19" s="39">
        <f t="shared" si="9"/>
        <v>155895.71428571429</v>
      </c>
    </row>
    <row r="20" spans="1:25" x14ac:dyDescent="0.25">
      <c r="A20" s="11" t="s">
        <v>38</v>
      </c>
      <c r="B20" s="15">
        <v>2</v>
      </c>
      <c r="C20" s="16">
        <v>31980</v>
      </c>
      <c r="D20" s="17">
        <f t="shared" si="0"/>
        <v>15990</v>
      </c>
      <c r="E20" s="15">
        <v>4</v>
      </c>
      <c r="F20" s="16">
        <v>61410</v>
      </c>
      <c r="G20" s="17">
        <f t="shared" si="1"/>
        <v>15352.5</v>
      </c>
      <c r="H20" s="15">
        <v>7</v>
      </c>
      <c r="I20" s="16">
        <v>108140</v>
      </c>
      <c r="J20" s="17">
        <f t="shared" si="2"/>
        <v>15448.571428571429</v>
      </c>
      <c r="K20" s="15">
        <v>2</v>
      </c>
      <c r="L20" s="16">
        <v>31570</v>
      </c>
      <c r="M20" s="17">
        <f t="shared" si="3"/>
        <v>15785</v>
      </c>
      <c r="N20" s="15">
        <v>14</v>
      </c>
      <c r="O20" s="16">
        <v>215720</v>
      </c>
      <c r="P20" s="17">
        <f t="shared" si="4"/>
        <v>15408.571428571429</v>
      </c>
      <c r="Q20" s="15">
        <v>11</v>
      </c>
      <c r="R20" s="16">
        <v>170990</v>
      </c>
      <c r="S20" s="17">
        <f t="shared" si="5"/>
        <v>15544.545454545454</v>
      </c>
      <c r="T20" s="15">
        <v>13</v>
      </c>
      <c r="U20" s="16">
        <v>202480</v>
      </c>
      <c r="V20" s="17">
        <f t="shared" si="6"/>
        <v>15575.384615384615</v>
      </c>
      <c r="W20" s="41">
        <f t="shared" si="7"/>
        <v>15586.367561010416</v>
      </c>
      <c r="X20" s="38">
        <f t="shared" si="8"/>
        <v>7.5714285714285712</v>
      </c>
      <c r="Y20" s="39">
        <f t="shared" si="9"/>
        <v>117470</v>
      </c>
    </row>
    <row r="21" spans="1:25" x14ac:dyDescent="0.25">
      <c r="A21" s="11" t="s">
        <v>39</v>
      </c>
      <c r="B21" s="15">
        <v>3</v>
      </c>
      <c r="C21" s="16">
        <v>49110</v>
      </c>
      <c r="D21" s="17">
        <f t="shared" si="0"/>
        <v>16370</v>
      </c>
      <c r="E21" s="15">
        <v>3</v>
      </c>
      <c r="F21" s="16">
        <v>48840</v>
      </c>
      <c r="G21" s="17">
        <f t="shared" si="1"/>
        <v>16280</v>
      </c>
      <c r="H21" s="15">
        <v>4</v>
      </c>
      <c r="I21" s="16">
        <v>66760</v>
      </c>
      <c r="J21" s="17">
        <f t="shared" si="2"/>
        <v>16690</v>
      </c>
      <c r="K21" s="15">
        <v>7</v>
      </c>
      <c r="L21" s="16">
        <v>115260</v>
      </c>
      <c r="M21" s="17">
        <f t="shared" si="3"/>
        <v>16465.714285714286</v>
      </c>
      <c r="N21" s="15">
        <v>5</v>
      </c>
      <c r="O21" s="16">
        <v>83040</v>
      </c>
      <c r="P21" s="17">
        <f t="shared" si="4"/>
        <v>16608</v>
      </c>
      <c r="Q21" s="15">
        <v>6</v>
      </c>
      <c r="R21" s="16">
        <v>98800</v>
      </c>
      <c r="S21" s="17">
        <f t="shared" si="5"/>
        <v>16466.666666666668</v>
      </c>
      <c r="T21" s="15">
        <v>16</v>
      </c>
      <c r="U21" s="16">
        <v>264910</v>
      </c>
      <c r="V21" s="17">
        <f t="shared" si="6"/>
        <v>16556.875</v>
      </c>
      <c r="W21" s="41">
        <f t="shared" si="7"/>
        <v>16491.036564625851</v>
      </c>
      <c r="X21" s="38">
        <f t="shared" si="8"/>
        <v>6.2857142857142856</v>
      </c>
      <c r="Y21" s="39">
        <f t="shared" si="9"/>
        <v>103817.14285714286</v>
      </c>
    </row>
    <row r="22" spans="1:25" x14ac:dyDescent="0.25">
      <c r="A22" s="11" t="s">
        <v>40</v>
      </c>
      <c r="B22" s="15">
        <v>3</v>
      </c>
      <c r="C22" s="16">
        <v>51770</v>
      </c>
      <c r="D22" s="17">
        <f t="shared" si="0"/>
        <v>17256.666666666668</v>
      </c>
      <c r="E22" s="15">
        <v>7</v>
      </c>
      <c r="F22" s="16">
        <v>122100</v>
      </c>
      <c r="G22" s="17">
        <f t="shared" si="1"/>
        <v>17442.857142857141</v>
      </c>
      <c r="H22" s="15">
        <v>5</v>
      </c>
      <c r="I22" s="16">
        <v>87480</v>
      </c>
      <c r="J22" s="17">
        <f t="shared" si="2"/>
        <v>17496</v>
      </c>
      <c r="K22" s="15">
        <v>2</v>
      </c>
      <c r="L22" s="16">
        <v>34360</v>
      </c>
      <c r="M22" s="17">
        <f t="shared" si="3"/>
        <v>17180</v>
      </c>
      <c r="N22" s="15">
        <v>3</v>
      </c>
      <c r="O22" s="16">
        <v>51760</v>
      </c>
      <c r="P22" s="17">
        <f t="shared" si="4"/>
        <v>17253.333333333332</v>
      </c>
      <c r="Q22" s="15">
        <v>4</v>
      </c>
      <c r="R22" s="16">
        <v>70920</v>
      </c>
      <c r="S22" s="17">
        <f t="shared" si="5"/>
        <v>17730</v>
      </c>
      <c r="T22" s="15">
        <v>9</v>
      </c>
      <c r="U22" s="16">
        <v>156100</v>
      </c>
      <c r="V22" s="17">
        <f t="shared" si="6"/>
        <v>17344.444444444445</v>
      </c>
      <c r="W22" s="41">
        <f t="shared" si="7"/>
        <v>17386.185941043084</v>
      </c>
      <c r="X22" s="38">
        <f t="shared" si="8"/>
        <v>4.7142857142857144</v>
      </c>
      <c r="Y22" s="39">
        <f t="shared" si="9"/>
        <v>82070</v>
      </c>
    </row>
    <row r="23" spans="1:25" x14ac:dyDescent="0.25">
      <c r="A23" s="11" t="s">
        <v>41</v>
      </c>
      <c r="B23" s="15">
        <v>4</v>
      </c>
      <c r="C23" s="16">
        <v>73230</v>
      </c>
      <c r="D23" s="17">
        <f t="shared" si="0"/>
        <v>18307.5</v>
      </c>
      <c r="E23" s="15">
        <v>0</v>
      </c>
      <c r="F23" s="16">
        <v>0</v>
      </c>
      <c r="G23" s="17">
        <v>0</v>
      </c>
      <c r="H23" s="15">
        <v>5</v>
      </c>
      <c r="I23" s="16">
        <v>91820</v>
      </c>
      <c r="J23" s="17">
        <f t="shared" si="2"/>
        <v>18364</v>
      </c>
      <c r="K23" s="15">
        <v>2</v>
      </c>
      <c r="L23" s="16">
        <v>37290</v>
      </c>
      <c r="M23" s="17">
        <f t="shared" si="3"/>
        <v>18645</v>
      </c>
      <c r="N23" s="15">
        <v>5</v>
      </c>
      <c r="O23" s="16">
        <v>92350</v>
      </c>
      <c r="P23" s="17">
        <f t="shared" si="4"/>
        <v>18470</v>
      </c>
      <c r="Q23" s="15">
        <v>5</v>
      </c>
      <c r="R23" s="16">
        <v>92580</v>
      </c>
      <c r="S23" s="17">
        <f t="shared" si="5"/>
        <v>18516</v>
      </c>
      <c r="T23" s="15">
        <v>9</v>
      </c>
      <c r="U23" s="16">
        <v>165660</v>
      </c>
      <c r="V23" s="17">
        <f t="shared" si="6"/>
        <v>18406.666666666668</v>
      </c>
      <c r="W23" s="41">
        <f t="shared" si="7"/>
        <v>15815.595238095239</v>
      </c>
      <c r="X23" s="38">
        <f t="shared" si="8"/>
        <v>4.2857142857142856</v>
      </c>
      <c r="Y23" s="39">
        <f t="shared" si="9"/>
        <v>78990</v>
      </c>
    </row>
    <row r="24" spans="1:25" x14ac:dyDescent="0.25">
      <c r="A24" s="11" t="s">
        <v>42</v>
      </c>
      <c r="B24" s="15">
        <v>4</v>
      </c>
      <c r="C24" s="16">
        <v>77620</v>
      </c>
      <c r="D24" s="17">
        <f t="shared" si="0"/>
        <v>19405</v>
      </c>
      <c r="E24" s="15">
        <v>3</v>
      </c>
      <c r="F24" s="16">
        <v>58880</v>
      </c>
      <c r="G24" s="17">
        <f t="shared" si="1"/>
        <v>19626.666666666668</v>
      </c>
      <c r="H24" s="15">
        <v>0</v>
      </c>
      <c r="I24" s="16">
        <v>0</v>
      </c>
      <c r="J24" s="17">
        <v>0</v>
      </c>
      <c r="K24" s="15">
        <v>5</v>
      </c>
      <c r="L24" s="16">
        <v>97240</v>
      </c>
      <c r="M24" s="17">
        <f t="shared" si="3"/>
        <v>19448</v>
      </c>
      <c r="N24" s="15">
        <v>4</v>
      </c>
      <c r="O24" s="16">
        <v>78030</v>
      </c>
      <c r="P24" s="17">
        <f t="shared" si="4"/>
        <v>19507.5</v>
      </c>
      <c r="Q24" s="15">
        <v>11</v>
      </c>
      <c r="R24" s="16">
        <v>214810</v>
      </c>
      <c r="S24" s="17">
        <f t="shared" si="5"/>
        <v>19528.18181818182</v>
      </c>
      <c r="T24" s="15">
        <v>6</v>
      </c>
      <c r="U24" s="16">
        <v>115930</v>
      </c>
      <c r="V24" s="17">
        <f t="shared" si="6"/>
        <v>19321.666666666668</v>
      </c>
      <c r="W24" s="41">
        <f t="shared" si="7"/>
        <v>16691.002164502166</v>
      </c>
      <c r="X24" s="38">
        <f t="shared" si="8"/>
        <v>4.7142857142857144</v>
      </c>
      <c r="Y24" s="39">
        <f t="shared" si="9"/>
        <v>91787.142857142855</v>
      </c>
    </row>
    <row r="25" spans="1:25" x14ac:dyDescent="0.25">
      <c r="A25" s="11" t="s">
        <v>43</v>
      </c>
      <c r="B25" s="15">
        <v>3</v>
      </c>
      <c r="C25" s="16">
        <v>61470</v>
      </c>
      <c r="D25" s="17">
        <f t="shared" si="0"/>
        <v>20490</v>
      </c>
      <c r="E25" s="15">
        <v>1</v>
      </c>
      <c r="F25" s="16">
        <v>20010</v>
      </c>
      <c r="G25" s="17">
        <f t="shared" si="1"/>
        <v>20010</v>
      </c>
      <c r="H25" s="15">
        <v>1</v>
      </c>
      <c r="I25" s="16">
        <v>20630</v>
      </c>
      <c r="J25" s="17">
        <f t="shared" si="2"/>
        <v>20630</v>
      </c>
      <c r="K25" s="15">
        <v>1</v>
      </c>
      <c r="L25" s="16">
        <v>20130</v>
      </c>
      <c r="M25" s="17">
        <f t="shared" si="3"/>
        <v>20130</v>
      </c>
      <c r="N25" s="15">
        <v>2</v>
      </c>
      <c r="O25" s="16">
        <v>41490</v>
      </c>
      <c r="P25" s="17">
        <f t="shared" si="4"/>
        <v>20745</v>
      </c>
      <c r="Q25" s="15">
        <v>2</v>
      </c>
      <c r="R25" s="16">
        <v>40690</v>
      </c>
      <c r="S25" s="17">
        <f t="shared" si="5"/>
        <v>20345</v>
      </c>
      <c r="T25" s="15">
        <v>7</v>
      </c>
      <c r="U25" s="16">
        <v>142300</v>
      </c>
      <c r="V25" s="17">
        <f t="shared" si="6"/>
        <v>20328.571428571428</v>
      </c>
      <c r="W25" s="41">
        <f t="shared" si="7"/>
        <v>20382.65306122449</v>
      </c>
      <c r="X25" s="38">
        <f t="shared" si="8"/>
        <v>2.4285714285714284</v>
      </c>
      <c r="Y25" s="39">
        <f t="shared" si="9"/>
        <v>49531.428571428572</v>
      </c>
    </row>
    <row r="26" spans="1:25" x14ac:dyDescent="0.25">
      <c r="A26" s="11" t="s">
        <v>44</v>
      </c>
      <c r="B26" s="15">
        <v>0</v>
      </c>
      <c r="C26" s="16">
        <v>0</v>
      </c>
      <c r="D26" s="17">
        <v>0</v>
      </c>
      <c r="E26" s="15">
        <v>3</v>
      </c>
      <c r="F26" s="16">
        <v>65110</v>
      </c>
      <c r="G26" s="17">
        <f t="shared" si="1"/>
        <v>21703.333333333332</v>
      </c>
      <c r="H26" s="15">
        <v>1</v>
      </c>
      <c r="I26" s="16">
        <v>21780</v>
      </c>
      <c r="J26" s="17">
        <f t="shared" si="2"/>
        <v>21780</v>
      </c>
      <c r="K26" s="15">
        <v>1</v>
      </c>
      <c r="L26" s="16">
        <v>21400</v>
      </c>
      <c r="M26" s="17">
        <f t="shared" si="3"/>
        <v>21400</v>
      </c>
      <c r="N26" s="15">
        <v>1</v>
      </c>
      <c r="O26" s="16">
        <v>21650</v>
      </c>
      <c r="P26" s="17">
        <f t="shared" si="4"/>
        <v>21650</v>
      </c>
      <c r="Q26" s="15">
        <v>5</v>
      </c>
      <c r="R26" s="16">
        <v>108440</v>
      </c>
      <c r="S26" s="17">
        <f t="shared" si="5"/>
        <v>21688</v>
      </c>
      <c r="T26" s="15">
        <v>7</v>
      </c>
      <c r="U26" s="16">
        <v>150730</v>
      </c>
      <c r="V26" s="17">
        <f t="shared" si="6"/>
        <v>21532.857142857141</v>
      </c>
      <c r="W26" s="41">
        <f t="shared" si="7"/>
        <v>18536.312925170067</v>
      </c>
      <c r="X26" s="38">
        <f t="shared" si="8"/>
        <v>2.5714285714285716</v>
      </c>
      <c r="Y26" s="39">
        <f t="shared" si="9"/>
        <v>55587.142857142855</v>
      </c>
    </row>
    <row r="27" spans="1:25" x14ac:dyDescent="0.25">
      <c r="A27" s="11" t="s">
        <v>45</v>
      </c>
      <c r="B27" s="15">
        <v>0</v>
      </c>
      <c r="C27" s="16">
        <v>0</v>
      </c>
      <c r="D27" s="17">
        <v>0</v>
      </c>
      <c r="E27" s="15">
        <v>3</v>
      </c>
      <c r="F27" s="16">
        <v>67800</v>
      </c>
      <c r="G27" s="17">
        <f t="shared" si="1"/>
        <v>22600</v>
      </c>
      <c r="H27" s="15">
        <v>1</v>
      </c>
      <c r="I27" s="16">
        <v>22730</v>
      </c>
      <c r="J27" s="17">
        <f t="shared" si="2"/>
        <v>22730</v>
      </c>
      <c r="K27" s="15">
        <v>2</v>
      </c>
      <c r="L27" s="16">
        <v>45190</v>
      </c>
      <c r="M27" s="17">
        <f t="shared" si="3"/>
        <v>22595</v>
      </c>
      <c r="N27" s="15">
        <v>1</v>
      </c>
      <c r="O27" s="16">
        <v>22550</v>
      </c>
      <c r="P27" s="17">
        <f t="shared" si="4"/>
        <v>22550</v>
      </c>
      <c r="Q27" s="15">
        <v>3</v>
      </c>
      <c r="R27" s="16">
        <v>67240</v>
      </c>
      <c r="S27" s="17">
        <f t="shared" si="5"/>
        <v>22413.333333333332</v>
      </c>
      <c r="T27" s="15">
        <v>6</v>
      </c>
      <c r="U27" s="16">
        <v>135470</v>
      </c>
      <c r="V27" s="17">
        <f t="shared" si="6"/>
        <v>22578.333333333332</v>
      </c>
      <c r="W27" s="41">
        <f t="shared" si="7"/>
        <v>19352.38095238095</v>
      </c>
      <c r="X27" s="38">
        <f t="shared" si="8"/>
        <v>2.2857142857142856</v>
      </c>
      <c r="Y27" s="39">
        <f t="shared" si="9"/>
        <v>51568.571428571428</v>
      </c>
    </row>
    <row r="28" spans="1:25" x14ac:dyDescent="0.25">
      <c r="A28" s="11" t="s">
        <v>46</v>
      </c>
      <c r="B28" s="15">
        <v>0</v>
      </c>
      <c r="C28" s="16">
        <v>0</v>
      </c>
      <c r="D28" s="17">
        <v>0</v>
      </c>
      <c r="E28" s="15">
        <v>0</v>
      </c>
      <c r="F28" s="16">
        <v>0</v>
      </c>
      <c r="G28" s="17">
        <v>0</v>
      </c>
      <c r="H28" s="15">
        <v>0</v>
      </c>
      <c r="I28" s="16">
        <v>0</v>
      </c>
      <c r="J28" s="17">
        <v>0</v>
      </c>
      <c r="K28" s="15">
        <v>0</v>
      </c>
      <c r="L28" s="16">
        <v>0</v>
      </c>
      <c r="M28" s="17">
        <v>0</v>
      </c>
      <c r="N28" s="15">
        <v>2</v>
      </c>
      <c r="O28" s="16">
        <v>46800</v>
      </c>
      <c r="P28" s="17">
        <f t="shared" si="4"/>
        <v>23400</v>
      </c>
      <c r="Q28" s="15">
        <v>3</v>
      </c>
      <c r="R28" s="16">
        <v>70690</v>
      </c>
      <c r="S28" s="17">
        <f t="shared" si="5"/>
        <v>23563.333333333332</v>
      </c>
      <c r="T28" s="15">
        <v>6</v>
      </c>
      <c r="U28" s="16">
        <v>141380</v>
      </c>
      <c r="V28" s="17">
        <f t="shared" si="6"/>
        <v>23563.333333333332</v>
      </c>
      <c r="W28" s="41">
        <f t="shared" si="7"/>
        <v>10075.238095238094</v>
      </c>
      <c r="X28" s="38">
        <f t="shared" si="8"/>
        <v>1.5714285714285714</v>
      </c>
      <c r="Y28" s="39">
        <f t="shared" si="9"/>
        <v>36981.428571428572</v>
      </c>
    </row>
    <row r="29" spans="1:25" x14ac:dyDescent="0.25">
      <c r="A29" s="11" t="s">
        <v>47</v>
      </c>
      <c r="B29" s="15">
        <v>0</v>
      </c>
      <c r="C29" s="16">
        <v>0</v>
      </c>
      <c r="D29" s="17">
        <v>0</v>
      </c>
      <c r="E29" s="18">
        <v>2</v>
      </c>
      <c r="F29" s="19">
        <v>48930</v>
      </c>
      <c r="G29" s="17">
        <f>F29/E29</f>
        <v>24465</v>
      </c>
      <c r="H29" s="18">
        <v>2</v>
      </c>
      <c r="I29" s="19">
        <v>49130</v>
      </c>
      <c r="J29" s="17">
        <f t="shared" si="2"/>
        <v>24565</v>
      </c>
      <c r="K29" s="18">
        <v>1</v>
      </c>
      <c r="L29" s="19">
        <v>24110</v>
      </c>
      <c r="M29" s="17">
        <f t="shared" si="3"/>
        <v>24110</v>
      </c>
      <c r="N29" s="15">
        <v>0</v>
      </c>
      <c r="O29" s="16">
        <v>0</v>
      </c>
      <c r="P29" s="17">
        <v>0</v>
      </c>
      <c r="Q29" s="15">
        <v>2</v>
      </c>
      <c r="R29" s="16">
        <v>48830</v>
      </c>
      <c r="S29" s="17">
        <f t="shared" si="5"/>
        <v>24415</v>
      </c>
      <c r="T29" s="15">
        <v>3</v>
      </c>
      <c r="U29" s="16">
        <v>73220</v>
      </c>
      <c r="V29" s="17">
        <f t="shared" si="6"/>
        <v>24406.666666666668</v>
      </c>
      <c r="W29" s="41">
        <f t="shared" si="7"/>
        <v>17423.09523809524</v>
      </c>
      <c r="X29" s="38">
        <f t="shared" si="8"/>
        <v>1.4285714285714286</v>
      </c>
      <c r="Y29" s="39">
        <f t="shared" si="9"/>
        <v>34888.571428571428</v>
      </c>
    </row>
    <row r="30" spans="1:25" ht="15.75" thickBot="1" x14ac:dyDescent="0.3">
      <c r="A30" s="11" t="s">
        <v>48</v>
      </c>
      <c r="B30" s="20">
        <v>17</v>
      </c>
      <c r="C30" s="21">
        <v>563350</v>
      </c>
      <c r="D30" s="22">
        <f>C30/B30</f>
        <v>33138.23529411765</v>
      </c>
      <c r="E30" s="23">
        <v>4</v>
      </c>
      <c r="F30" s="21">
        <v>144590</v>
      </c>
      <c r="G30" s="22">
        <f>F30/E30</f>
        <v>36147.5</v>
      </c>
      <c r="H30" s="23">
        <v>10</v>
      </c>
      <c r="I30" s="24">
        <v>370270</v>
      </c>
      <c r="J30" s="22">
        <f>I30/H30</f>
        <v>37027</v>
      </c>
      <c r="K30" s="23">
        <v>10</v>
      </c>
      <c r="L30" s="23">
        <v>487200</v>
      </c>
      <c r="M30" s="25">
        <f t="shared" si="3"/>
        <v>48720</v>
      </c>
      <c r="N30" s="20">
        <v>18</v>
      </c>
      <c r="O30" s="21">
        <v>656280</v>
      </c>
      <c r="P30" s="22">
        <f t="shared" si="4"/>
        <v>36460</v>
      </c>
      <c r="Q30" s="20">
        <v>19</v>
      </c>
      <c r="R30" s="21">
        <v>633080</v>
      </c>
      <c r="S30" s="22">
        <f t="shared" si="5"/>
        <v>33320</v>
      </c>
      <c r="T30" s="20">
        <v>38</v>
      </c>
      <c r="U30" s="24">
        <v>1501740</v>
      </c>
      <c r="V30" s="22">
        <f t="shared" si="6"/>
        <v>39519.473684210527</v>
      </c>
      <c r="W30" s="50">
        <f t="shared" si="7"/>
        <v>37761.744139761162</v>
      </c>
      <c r="X30" s="51">
        <f t="shared" si="8"/>
        <v>16.571428571428573</v>
      </c>
      <c r="Y30" s="45">
        <f t="shared" si="9"/>
        <v>622358.57142857148</v>
      </c>
    </row>
    <row r="31" spans="1:25" x14ac:dyDescent="0.25">
      <c r="A31" s="26"/>
      <c r="B31" s="1">
        <f>SUM(B5:B30)</f>
        <v>3583</v>
      </c>
      <c r="C31" s="1">
        <f>SUM(C5:C30)</f>
        <v>12715133</v>
      </c>
      <c r="E31" s="1">
        <f>SUM(E5:E30)</f>
        <v>3624</v>
      </c>
      <c r="F31" s="1">
        <f>SUM(F5:F30)</f>
        <v>11925840</v>
      </c>
      <c r="H31" s="1">
        <f>SUM(H5:H30)</f>
        <v>3620</v>
      </c>
      <c r="I31" s="1">
        <f>SUM(I5:I30)</f>
        <v>10707437</v>
      </c>
      <c r="K31" s="1">
        <f>SUM(K5:K30)</f>
        <v>3613</v>
      </c>
      <c r="L31" s="1">
        <f>SUM(L5:L30)</f>
        <v>11900590</v>
      </c>
      <c r="M31" s="27"/>
      <c r="N31" s="1">
        <f>SUM(N5:N30)</f>
        <v>3634</v>
      </c>
      <c r="O31" s="1">
        <f>SUM(O5:O30)</f>
        <v>14218873</v>
      </c>
      <c r="Q31" s="1">
        <f>SUM(Q5:Q30)</f>
        <v>3649</v>
      </c>
      <c r="R31" s="1">
        <f>SUM(R5:R30)</f>
        <v>14095626</v>
      </c>
      <c r="T31" s="1">
        <f>SUM(T5:T30)</f>
        <v>3655</v>
      </c>
      <c r="U31" s="1">
        <f>SUM(U5:U30)</f>
        <v>16705370</v>
      </c>
    </row>
    <row r="32" spans="1:25" x14ac:dyDescent="0.25">
      <c r="A32" s="26"/>
    </row>
    <row r="33" spans="1:22" ht="15.75" thickBot="1" x14ac:dyDescent="0.3">
      <c r="A33" s="28" t="s">
        <v>49</v>
      </c>
    </row>
    <row r="34" spans="1:22" x14ac:dyDescent="0.25">
      <c r="A34" s="29" t="s">
        <v>50</v>
      </c>
      <c r="B34" s="30">
        <v>9</v>
      </c>
      <c r="C34" s="31">
        <v>11580</v>
      </c>
      <c r="D34" s="32">
        <f t="shared" ref="D34:D41" si="10">C34/B34</f>
        <v>1286.6666666666667</v>
      </c>
      <c r="E34" s="33">
        <v>12</v>
      </c>
      <c r="F34" s="31">
        <v>18110</v>
      </c>
      <c r="G34" s="34">
        <f t="shared" ref="G34:G43" si="11">F34/E34</f>
        <v>1509.1666666666667</v>
      </c>
      <c r="H34" s="35">
        <v>14</v>
      </c>
      <c r="I34" s="31">
        <v>18330</v>
      </c>
      <c r="J34" s="32">
        <f t="shared" ref="J34:J43" si="12">I34/H34</f>
        <v>1309.2857142857142</v>
      </c>
      <c r="K34" s="33">
        <v>12</v>
      </c>
      <c r="L34" s="31">
        <v>15370</v>
      </c>
      <c r="M34" s="34">
        <f t="shared" ref="M34:M43" si="13">L34/K34</f>
        <v>1280.8333333333333</v>
      </c>
      <c r="N34" s="35">
        <v>16</v>
      </c>
      <c r="O34" s="31">
        <v>14580</v>
      </c>
      <c r="P34" s="32">
        <f t="shared" ref="P34:P43" si="14">O34/N34</f>
        <v>911.25</v>
      </c>
      <c r="Q34" s="33">
        <v>13</v>
      </c>
      <c r="R34" s="31">
        <v>11480</v>
      </c>
      <c r="S34" s="32">
        <f t="shared" ref="S34:S43" si="15">R34/Q34</f>
        <v>883.07692307692309</v>
      </c>
      <c r="T34" s="35">
        <v>14</v>
      </c>
      <c r="U34" s="31">
        <v>15410</v>
      </c>
      <c r="V34" s="32">
        <f t="shared" ref="V34:V43" si="16">U34/T34</f>
        <v>1100.7142857142858</v>
      </c>
    </row>
    <row r="35" spans="1:22" x14ac:dyDescent="0.25">
      <c r="A35" s="36" t="s">
        <v>51</v>
      </c>
      <c r="B35" s="37">
        <v>7</v>
      </c>
      <c r="C35" s="38">
        <v>25330</v>
      </c>
      <c r="D35" s="39">
        <f t="shared" si="10"/>
        <v>3618.5714285714284</v>
      </c>
      <c r="E35" s="40">
        <v>8</v>
      </c>
      <c r="F35" s="38">
        <v>30000</v>
      </c>
      <c r="G35" s="14">
        <f>F35/E35</f>
        <v>3750</v>
      </c>
      <c r="H35" s="41">
        <v>12</v>
      </c>
      <c r="I35" s="38">
        <v>48040</v>
      </c>
      <c r="J35" s="39">
        <f>I35/H35</f>
        <v>4003.3333333333335</v>
      </c>
      <c r="K35" s="40">
        <v>8</v>
      </c>
      <c r="L35" s="38">
        <v>30340</v>
      </c>
      <c r="M35" s="14">
        <f>L35/K35</f>
        <v>3792.5</v>
      </c>
      <c r="N35" s="41">
        <v>8</v>
      </c>
      <c r="O35" s="38">
        <v>32368</v>
      </c>
      <c r="P35" s="39">
        <f>O35/N35</f>
        <v>4046</v>
      </c>
      <c r="Q35" s="40">
        <v>7</v>
      </c>
      <c r="R35" s="38">
        <v>28790</v>
      </c>
      <c r="S35" s="14">
        <f>R35/Q35</f>
        <v>4112.8571428571431</v>
      </c>
      <c r="T35" s="41">
        <v>5</v>
      </c>
      <c r="U35" s="38">
        <v>18440</v>
      </c>
      <c r="V35" s="39">
        <f>U35/T35</f>
        <v>3688</v>
      </c>
    </row>
    <row r="36" spans="1:22" x14ac:dyDescent="0.25">
      <c r="A36" s="36" t="s">
        <v>52</v>
      </c>
      <c r="B36" s="18">
        <v>7</v>
      </c>
      <c r="C36" s="42">
        <v>51690</v>
      </c>
      <c r="D36" s="39">
        <f t="shared" si="10"/>
        <v>7384.2857142857147</v>
      </c>
      <c r="E36" s="40">
        <v>9</v>
      </c>
      <c r="F36" s="38">
        <v>58820</v>
      </c>
      <c r="G36" s="14">
        <f>F36/E36</f>
        <v>6535.5555555555557</v>
      </c>
      <c r="H36" s="41">
        <v>4</v>
      </c>
      <c r="I36" s="38">
        <v>32000</v>
      </c>
      <c r="J36" s="39">
        <f>I36/H36</f>
        <v>8000</v>
      </c>
      <c r="K36" s="40">
        <v>6</v>
      </c>
      <c r="L36" s="38">
        <v>42110</v>
      </c>
      <c r="M36" s="14">
        <f>L36/K36</f>
        <v>7018.333333333333</v>
      </c>
      <c r="N36" s="41">
        <v>4</v>
      </c>
      <c r="O36" s="38">
        <v>25090</v>
      </c>
      <c r="P36" s="39">
        <f>O36/N36</f>
        <v>6272.5</v>
      </c>
      <c r="Q36" s="40">
        <v>8</v>
      </c>
      <c r="R36" s="38">
        <v>53960</v>
      </c>
      <c r="S36" s="14">
        <f>R36/Q36</f>
        <v>6745</v>
      </c>
      <c r="T36" s="41">
        <v>8</v>
      </c>
      <c r="U36" s="38">
        <v>59220</v>
      </c>
      <c r="V36" s="39">
        <f>U36/T36</f>
        <v>7402.5</v>
      </c>
    </row>
    <row r="37" spans="1:22" ht="15.75" thickBot="1" x14ac:dyDescent="0.3">
      <c r="A37" s="43" t="s">
        <v>53</v>
      </c>
      <c r="B37" s="44">
        <v>9</v>
      </c>
      <c r="C37" s="24">
        <v>766670</v>
      </c>
      <c r="D37" s="45">
        <f t="shared" si="10"/>
        <v>85185.555555555562</v>
      </c>
      <c r="E37" s="46">
        <v>6</v>
      </c>
      <c r="F37" s="42">
        <v>137600</v>
      </c>
      <c r="G37" s="14">
        <f>F37/E37</f>
        <v>22933.333333333332</v>
      </c>
      <c r="H37" s="44">
        <v>5</v>
      </c>
      <c r="I37" s="42">
        <v>88890</v>
      </c>
      <c r="J37" s="39">
        <f>I37/H37</f>
        <v>17778</v>
      </c>
      <c r="K37" s="46">
        <v>10</v>
      </c>
      <c r="L37" s="42">
        <v>161020</v>
      </c>
      <c r="M37" s="14">
        <f>L37/K37</f>
        <v>16102</v>
      </c>
      <c r="N37" s="44">
        <v>10</v>
      </c>
      <c r="O37" s="42">
        <v>253950</v>
      </c>
      <c r="P37" s="39">
        <f>O37/N37</f>
        <v>25395</v>
      </c>
      <c r="Q37" s="46">
        <v>11</v>
      </c>
      <c r="R37" s="42">
        <v>332620</v>
      </c>
      <c r="S37" s="14">
        <f>R37/Q37</f>
        <v>30238.18181818182</v>
      </c>
      <c r="T37" s="44">
        <v>12</v>
      </c>
      <c r="U37" s="42">
        <v>290420</v>
      </c>
      <c r="V37" s="39">
        <f>U37/T37</f>
        <v>24201.666666666668</v>
      </c>
    </row>
    <row r="38" spans="1:22" x14ac:dyDescent="0.25">
      <c r="A38" s="61" t="s">
        <v>54</v>
      </c>
      <c r="B38" s="35">
        <v>1</v>
      </c>
      <c r="C38" s="31">
        <v>460</v>
      </c>
      <c r="D38" s="32">
        <f t="shared" si="10"/>
        <v>460</v>
      </c>
      <c r="E38" s="33">
        <v>1</v>
      </c>
      <c r="F38" s="31">
        <v>310</v>
      </c>
      <c r="G38" s="34">
        <f t="shared" si="11"/>
        <v>310</v>
      </c>
      <c r="H38" s="35">
        <v>1</v>
      </c>
      <c r="I38" s="31">
        <v>0</v>
      </c>
      <c r="J38" s="32">
        <f t="shared" si="12"/>
        <v>0</v>
      </c>
      <c r="K38" s="33">
        <v>1</v>
      </c>
      <c r="L38" s="31">
        <v>400</v>
      </c>
      <c r="M38" s="34">
        <f t="shared" si="13"/>
        <v>400</v>
      </c>
      <c r="N38" s="35">
        <v>1</v>
      </c>
      <c r="O38" s="31">
        <v>40</v>
      </c>
      <c r="P38" s="32">
        <f t="shared" si="14"/>
        <v>40</v>
      </c>
      <c r="Q38" s="33">
        <v>1</v>
      </c>
      <c r="R38" s="31">
        <v>100</v>
      </c>
      <c r="S38" s="34">
        <f t="shared" si="15"/>
        <v>100</v>
      </c>
      <c r="T38" s="35">
        <v>1</v>
      </c>
      <c r="U38" s="31">
        <v>1100</v>
      </c>
      <c r="V38" s="32">
        <f t="shared" si="16"/>
        <v>1100</v>
      </c>
    </row>
    <row r="39" spans="1:22" ht="15.75" thickBot="1" x14ac:dyDescent="0.3">
      <c r="A39" s="62"/>
      <c r="B39" s="23">
        <v>1</v>
      </c>
      <c r="C39" s="24">
        <v>870</v>
      </c>
      <c r="D39" s="47">
        <f t="shared" si="10"/>
        <v>870</v>
      </c>
      <c r="E39" s="48">
        <v>1</v>
      </c>
      <c r="F39" s="24">
        <v>870</v>
      </c>
      <c r="G39" s="22">
        <f t="shared" si="11"/>
        <v>870</v>
      </c>
      <c r="H39" s="23">
        <v>1</v>
      </c>
      <c r="I39" s="24">
        <v>1080</v>
      </c>
      <c r="J39" s="47">
        <f t="shared" si="12"/>
        <v>1080</v>
      </c>
      <c r="K39" s="48">
        <v>1</v>
      </c>
      <c r="L39" s="24">
        <v>1280</v>
      </c>
      <c r="M39" s="22">
        <f t="shared" si="13"/>
        <v>1280</v>
      </c>
      <c r="N39" s="23">
        <v>1</v>
      </c>
      <c r="O39" s="24">
        <v>1090</v>
      </c>
      <c r="P39" s="47">
        <f t="shared" si="14"/>
        <v>1090</v>
      </c>
      <c r="Q39" s="48">
        <v>1</v>
      </c>
      <c r="R39" s="24">
        <v>1130</v>
      </c>
      <c r="S39" s="22">
        <f t="shared" si="15"/>
        <v>1130</v>
      </c>
      <c r="T39" s="23">
        <v>1</v>
      </c>
      <c r="U39" s="24">
        <v>1120</v>
      </c>
      <c r="V39" s="47">
        <f t="shared" si="16"/>
        <v>1120</v>
      </c>
    </row>
    <row r="40" spans="1:22" ht="15.75" thickBot="1" x14ac:dyDescent="0.3">
      <c r="A40" s="61" t="s">
        <v>55</v>
      </c>
      <c r="B40" s="23"/>
      <c r="C40" s="24"/>
      <c r="D40" s="47" t="e">
        <f t="shared" si="10"/>
        <v>#DIV/0!</v>
      </c>
      <c r="E40" s="33"/>
      <c r="F40" s="49"/>
      <c r="G40" s="34" t="e">
        <f t="shared" si="11"/>
        <v>#DIV/0!</v>
      </c>
      <c r="H40" s="35"/>
      <c r="I40" s="49"/>
      <c r="J40" s="32" t="e">
        <f t="shared" si="12"/>
        <v>#DIV/0!</v>
      </c>
      <c r="K40" s="33"/>
      <c r="L40" s="49"/>
      <c r="M40" s="34" t="e">
        <f t="shared" si="13"/>
        <v>#DIV/0!</v>
      </c>
      <c r="N40" s="35"/>
      <c r="O40" s="49"/>
      <c r="P40" s="32" t="e">
        <f t="shared" si="14"/>
        <v>#DIV/0!</v>
      </c>
      <c r="Q40" s="33"/>
      <c r="R40" s="49"/>
      <c r="S40" s="34" t="e">
        <f t="shared" si="15"/>
        <v>#DIV/0!</v>
      </c>
      <c r="T40" s="35"/>
      <c r="U40" s="49"/>
      <c r="V40" s="32" t="e">
        <f t="shared" si="16"/>
        <v>#DIV/0!</v>
      </c>
    </row>
    <row r="41" spans="1:22" ht="15.75" thickBot="1" x14ac:dyDescent="0.3">
      <c r="A41" s="62"/>
      <c r="B41" s="23"/>
      <c r="C41" s="21"/>
      <c r="D41" s="47" t="e">
        <f t="shared" si="10"/>
        <v>#DIV/0!</v>
      </c>
      <c r="E41" s="48"/>
      <c r="F41" s="21"/>
      <c r="G41" s="22" t="e">
        <f t="shared" si="11"/>
        <v>#DIV/0!</v>
      </c>
      <c r="H41" s="23"/>
      <c r="I41" s="21"/>
      <c r="J41" s="47" t="e">
        <f t="shared" si="12"/>
        <v>#DIV/0!</v>
      </c>
      <c r="K41" s="48"/>
      <c r="L41" s="21"/>
      <c r="M41" s="22" t="e">
        <f t="shared" si="13"/>
        <v>#DIV/0!</v>
      </c>
      <c r="N41" s="23"/>
      <c r="O41" s="21"/>
      <c r="P41" s="47" t="e">
        <f t="shared" si="14"/>
        <v>#DIV/0!</v>
      </c>
      <c r="Q41" s="48"/>
      <c r="R41" s="21"/>
      <c r="S41" s="22" t="e">
        <f t="shared" si="15"/>
        <v>#DIV/0!</v>
      </c>
      <c r="T41" s="23"/>
      <c r="U41" s="21"/>
      <c r="V41" s="47" t="e">
        <f t="shared" si="16"/>
        <v>#DIV/0!</v>
      </c>
    </row>
    <row r="42" spans="1:22" x14ac:dyDescent="0.25">
      <c r="A42" s="61" t="s">
        <v>56</v>
      </c>
      <c r="B42" s="35">
        <v>1</v>
      </c>
      <c r="C42" s="49">
        <v>16000</v>
      </c>
      <c r="D42" s="32">
        <f>C42/B42</f>
        <v>16000</v>
      </c>
      <c r="E42" s="33">
        <v>1</v>
      </c>
      <c r="F42" s="31">
        <v>27000</v>
      </c>
      <c r="G42" s="34">
        <f t="shared" si="11"/>
        <v>27000</v>
      </c>
      <c r="H42" s="35">
        <v>1</v>
      </c>
      <c r="I42" s="31">
        <v>27000</v>
      </c>
      <c r="J42" s="32">
        <f t="shared" si="12"/>
        <v>27000</v>
      </c>
      <c r="K42" s="33">
        <v>1</v>
      </c>
      <c r="L42" s="31">
        <v>24000</v>
      </c>
      <c r="M42" s="34">
        <f t="shared" si="13"/>
        <v>24000</v>
      </c>
      <c r="N42" s="35">
        <v>1</v>
      </c>
      <c r="O42" s="49">
        <v>7700</v>
      </c>
      <c r="P42" s="32">
        <f t="shared" si="14"/>
        <v>7700</v>
      </c>
      <c r="Q42" s="33">
        <v>1</v>
      </c>
      <c r="R42" s="49">
        <v>14400</v>
      </c>
      <c r="S42" s="34">
        <f t="shared" si="15"/>
        <v>14400</v>
      </c>
      <c r="T42" s="35">
        <v>1</v>
      </c>
      <c r="U42" s="49">
        <v>19000</v>
      </c>
      <c r="V42" s="32">
        <f t="shared" si="16"/>
        <v>19000</v>
      </c>
    </row>
    <row r="43" spans="1:22" ht="15.75" thickBot="1" x14ac:dyDescent="0.3">
      <c r="A43" s="62"/>
      <c r="B43" s="50">
        <v>1</v>
      </c>
      <c r="C43" s="51">
        <v>81500</v>
      </c>
      <c r="D43" s="45">
        <f>C43/B43</f>
        <v>81500</v>
      </c>
      <c r="E43" s="52">
        <v>1</v>
      </c>
      <c r="F43" s="51">
        <v>120400</v>
      </c>
      <c r="G43" s="53">
        <f t="shared" si="11"/>
        <v>120400</v>
      </c>
      <c r="H43" s="50">
        <v>1</v>
      </c>
      <c r="I43" s="51">
        <v>100200</v>
      </c>
      <c r="J43" s="45">
        <f t="shared" si="12"/>
        <v>100200</v>
      </c>
      <c r="K43" s="52">
        <v>1</v>
      </c>
      <c r="L43" s="51">
        <v>56200</v>
      </c>
      <c r="M43" s="53">
        <f t="shared" si="13"/>
        <v>56200</v>
      </c>
      <c r="N43" s="50">
        <v>1</v>
      </c>
      <c r="O43" s="54">
        <v>19000</v>
      </c>
      <c r="P43" s="45">
        <f t="shared" si="14"/>
        <v>19000</v>
      </c>
      <c r="Q43" s="52">
        <v>1</v>
      </c>
      <c r="R43" s="54">
        <v>18000</v>
      </c>
      <c r="S43" s="53">
        <f t="shared" si="15"/>
        <v>18000</v>
      </c>
      <c r="T43" s="50">
        <v>1</v>
      </c>
      <c r="U43" s="54">
        <v>28500</v>
      </c>
      <c r="V43" s="45">
        <f t="shared" si="16"/>
        <v>28500</v>
      </c>
    </row>
  </sheetData>
  <mergeCells count="11">
    <mergeCell ref="T3:V3"/>
    <mergeCell ref="A38:A39"/>
    <mergeCell ref="A40:A41"/>
    <mergeCell ref="A42:A43"/>
    <mergeCell ref="W3:Y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D4CED-61D8-4B48-BF15-8E70B2A53433}">
  <dimension ref="A1:J14"/>
  <sheetViews>
    <sheetView tabSelected="1" workbookViewId="0">
      <selection activeCell="F18" sqref="F17:F18"/>
    </sheetView>
  </sheetViews>
  <sheetFormatPr defaultRowHeight="15" x14ac:dyDescent="0.25"/>
  <cols>
    <col min="1" max="1" width="46.28515625" customWidth="1"/>
    <col min="4" max="4" width="12.140625" bestFit="1" customWidth="1"/>
    <col min="6" max="6" width="14.28515625" bestFit="1" customWidth="1"/>
    <col min="10" max="10" width="11.140625" bestFit="1" customWidth="1"/>
  </cols>
  <sheetData>
    <row r="1" spans="1:10" x14ac:dyDescent="0.25">
      <c r="A1" t="s">
        <v>59</v>
      </c>
      <c r="B1">
        <v>2020</v>
      </c>
    </row>
    <row r="2" spans="1:10" x14ac:dyDescent="0.25">
      <c r="C2" t="s">
        <v>72</v>
      </c>
    </row>
    <row r="3" spans="1:10" x14ac:dyDescent="0.25">
      <c r="A3" t="s">
        <v>60</v>
      </c>
      <c r="B3" s="66">
        <v>72304</v>
      </c>
      <c r="C3" s="67">
        <v>0.24060000000000001</v>
      </c>
      <c r="D3" s="66">
        <v>58281</v>
      </c>
      <c r="E3" s="67">
        <v>0.26950000000000002</v>
      </c>
      <c r="F3" s="66">
        <f>D3*(1+E3)</f>
        <v>73987.729500000001</v>
      </c>
      <c r="G3" s="68"/>
    </row>
    <row r="4" spans="1:10" x14ac:dyDescent="0.25">
      <c r="A4" t="s">
        <v>61</v>
      </c>
      <c r="B4" s="66">
        <v>27738</v>
      </c>
      <c r="G4" s="66">
        <f>F3+B4</f>
        <v>101725.7295</v>
      </c>
    </row>
    <row r="5" spans="1:10" x14ac:dyDescent="0.25">
      <c r="A5" t="s">
        <v>62</v>
      </c>
      <c r="B5" s="66">
        <v>22851</v>
      </c>
      <c r="J5" s="4"/>
    </row>
    <row r="6" spans="1:10" x14ac:dyDescent="0.25">
      <c r="A6" t="s">
        <v>63</v>
      </c>
      <c r="B6" s="66">
        <v>45618</v>
      </c>
      <c r="J6" s="66"/>
    </row>
    <row r="7" spans="1:10" x14ac:dyDescent="0.25">
      <c r="A7" t="s">
        <v>64</v>
      </c>
      <c r="B7" s="66">
        <v>21801</v>
      </c>
    </row>
    <row r="8" spans="1:10" x14ac:dyDescent="0.25">
      <c r="A8" t="s">
        <v>65</v>
      </c>
      <c r="B8" s="66">
        <v>30870</v>
      </c>
    </row>
    <row r="9" spans="1:10" x14ac:dyDescent="0.25">
      <c r="A9" t="s">
        <v>66</v>
      </c>
      <c r="B9" s="66">
        <v>20923</v>
      </c>
    </row>
    <row r="10" spans="1:10" x14ac:dyDescent="0.25">
      <c r="A10" t="s">
        <v>67</v>
      </c>
      <c r="B10" s="66">
        <v>19790</v>
      </c>
    </row>
    <row r="11" spans="1:10" x14ac:dyDescent="0.25">
      <c r="A11" t="s">
        <v>68</v>
      </c>
      <c r="B11" s="66">
        <v>17533</v>
      </c>
    </row>
    <row r="12" spans="1:10" x14ac:dyDescent="0.25">
      <c r="A12" t="s">
        <v>69</v>
      </c>
      <c r="B12" s="66">
        <v>10800</v>
      </c>
    </row>
    <row r="13" spans="1:10" x14ac:dyDescent="0.25">
      <c r="A13" t="s">
        <v>70</v>
      </c>
      <c r="B13" s="66">
        <v>5760</v>
      </c>
    </row>
    <row r="14" spans="1:10" x14ac:dyDescent="0.25">
      <c r="A14" t="s">
        <v>71</v>
      </c>
      <c r="B14" s="66">
        <v>2080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10CE-AFAB-49F1-B667-9F22F7B309BE}">
  <dimension ref="A1:F92"/>
  <sheetViews>
    <sheetView workbookViewId="0">
      <selection activeCell="I20" sqref="I20"/>
    </sheetView>
  </sheetViews>
  <sheetFormatPr defaultRowHeight="15" x14ac:dyDescent="0.25"/>
  <cols>
    <col min="2" max="2" width="5.28515625" customWidth="1"/>
    <col min="3" max="3" width="18.140625" customWidth="1"/>
    <col min="4" max="4" width="17.7109375" style="1" customWidth="1"/>
    <col min="5" max="5" width="12.140625" style="2" customWidth="1"/>
    <col min="6" max="6" width="13.28515625" customWidth="1"/>
    <col min="7" max="7" width="5.85546875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</row>
    <row r="2" spans="1:6" x14ac:dyDescent="0.25">
      <c r="A2" s="3">
        <v>43850</v>
      </c>
      <c r="C2" t="s">
        <v>4</v>
      </c>
      <c r="D2" s="1">
        <v>2920200</v>
      </c>
      <c r="F2" s="4"/>
    </row>
    <row r="3" spans="1:6" x14ac:dyDescent="0.25">
      <c r="A3" s="3">
        <v>43881</v>
      </c>
      <c r="C3" t="s">
        <v>4</v>
      </c>
      <c r="D3" s="1">
        <v>2912900</v>
      </c>
      <c r="F3" s="4"/>
    </row>
    <row r="4" spans="1:6" x14ac:dyDescent="0.25">
      <c r="A4" s="3">
        <v>43910</v>
      </c>
      <c r="C4" t="s">
        <v>4</v>
      </c>
      <c r="D4" s="1">
        <v>3135850</v>
      </c>
      <c r="F4" s="4"/>
    </row>
    <row r="5" spans="1:6" x14ac:dyDescent="0.25">
      <c r="A5" s="3">
        <v>43941</v>
      </c>
      <c r="C5" t="s">
        <v>4</v>
      </c>
      <c r="D5" s="1">
        <v>3078650</v>
      </c>
      <c r="F5" s="4"/>
    </row>
    <row r="6" spans="1:6" x14ac:dyDescent="0.25">
      <c r="A6" s="3">
        <v>43971</v>
      </c>
      <c r="C6" t="s">
        <v>4</v>
      </c>
      <c r="D6" s="1">
        <v>2967100</v>
      </c>
      <c r="F6" s="4"/>
    </row>
    <row r="7" spans="1:6" x14ac:dyDescent="0.25">
      <c r="A7" s="3">
        <v>43983</v>
      </c>
      <c r="C7" t="s">
        <v>4</v>
      </c>
      <c r="D7" s="1">
        <v>4111100</v>
      </c>
      <c r="F7" s="4"/>
    </row>
    <row r="8" spans="1:6" x14ac:dyDescent="0.25">
      <c r="A8" s="3">
        <v>44013</v>
      </c>
      <c r="C8" t="s">
        <v>4</v>
      </c>
      <c r="D8" s="1">
        <v>3407100</v>
      </c>
      <c r="F8" s="4"/>
    </row>
    <row r="9" spans="1:6" x14ac:dyDescent="0.25">
      <c r="A9" s="3">
        <v>44044</v>
      </c>
      <c r="C9" t="s">
        <v>4</v>
      </c>
      <c r="D9" s="1">
        <v>3929700</v>
      </c>
      <c r="F9" s="4"/>
    </row>
    <row r="10" spans="1:6" x14ac:dyDescent="0.25">
      <c r="A10" s="3">
        <v>44075</v>
      </c>
      <c r="C10" t="s">
        <v>4</v>
      </c>
      <c r="D10" s="1">
        <v>4103100</v>
      </c>
      <c r="F10" s="4"/>
    </row>
    <row r="11" spans="1:6" x14ac:dyDescent="0.25">
      <c r="A11" s="3">
        <v>44105</v>
      </c>
      <c r="C11" t="s">
        <v>4</v>
      </c>
      <c r="D11" s="1">
        <v>3652800</v>
      </c>
      <c r="F11" s="4"/>
    </row>
    <row r="12" spans="1:6" x14ac:dyDescent="0.25">
      <c r="A12" s="3">
        <v>44136</v>
      </c>
      <c r="C12" t="s">
        <v>4</v>
      </c>
      <c r="D12" s="1">
        <v>3327700</v>
      </c>
      <c r="F12" s="4"/>
    </row>
    <row r="13" spans="1:6" x14ac:dyDescent="0.25">
      <c r="A13" s="3">
        <v>44166</v>
      </c>
      <c r="C13" t="s">
        <v>4</v>
      </c>
      <c r="D13" s="1">
        <v>2894400</v>
      </c>
      <c r="E13" s="2" t="s">
        <v>11</v>
      </c>
      <c r="F13" s="4"/>
    </row>
    <row r="14" spans="1:6" x14ac:dyDescent="0.25">
      <c r="A14" s="3"/>
      <c r="C14" s="6" t="s">
        <v>10</v>
      </c>
      <c r="D14" s="1">
        <f>SUM(D2:D13)</f>
        <v>40440600</v>
      </c>
      <c r="E14" s="2">
        <v>2.1</v>
      </c>
      <c r="F14" s="4">
        <f>(D14*E14)/1000</f>
        <v>84925.26</v>
      </c>
    </row>
    <row r="15" spans="1:6" x14ac:dyDescent="0.25">
      <c r="A15" s="3"/>
      <c r="D15" s="5"/>
    </row>
    <row r="16" spans="1:6" x14ac:dyDescent="0.25">
      <c r="A16" s="3"/>
    </row>
    <row r="17" spans="1:6" x14ac:dyDescent="0.25">
      <c r="A17" t="s">
        <v>0</v>
      </c>
      <c r="C17" t="s">
        <v>2</v>
      </c>
      <c r="D17" s="1" t="s">
        <v>3</v>
      </c>
    </row>
    <row r="18" spans="1:6" x14ac:dyDescent="0.25">
      <c r="A18" s="3">
        <v>43850</v>
      </c>
      <c r="C18" t="s">
        <v>5</v>
      </c>
      <c r="D18" s="1">
        <v>7419600</v>
      </c>
      <c r="F18" s="4"/>
    </row>
    <row r="19" spans="1:6" x14ac:dyDescent="0.25">
      <c r="A19" s="3">
        <v>43881</v>
      </c>
      <c r="C19" t="s">
        <v>5</v>
      </c>
      <c r="D19" s="1">
        <v>7478900</v>
      </c>
      <c r="F19" s="4"/>
    </row>
    <row r="20" spans="1:6" x14ac:dyDescent="0.25">
      <c r="A20" s="3">
        <v>43910</v>
      </c>
      <c r="C20" t="s">
        <v>5</v>
      </c>
      <c r="D20" s="1">
        <v>7414000</v>
      </c>
      <c r="F20" s="4"/>
    </row>
    <row r="21" spans="1:6" x14ac:dyDescent="0.25">
      <c r="A21" s="3">
        <v>43941</v>
      </c>
      <c r="C21" t="s">
        <v>5</v>
      </c>
      <c r="D21" s="1">
        <v>7227700</v>
      </c>
      <c r="F21" s="4"/>
    </row>
    <row r="22" spans="1:6" x14ac:dyDescent="0.25">
      <c r="A22" s="3">
        <v>43971</v>
      </c>
      <c r="C22" t="s">
        <v>5</v>
      </c>
      <c r="D22" s="1">
        <v>8347000</v>
      </c>
      <c r="F22" s="4"/>
    </row>
    <row r="23" spans="1:6" x14ac:dyDescent="0.25">
      <c r="A23" s="3">
        <v>43983</v>
      </c>
      <c r="C23" t="s">
        <v>5</v>
      </c>
      <c r="D23" s="1">
        <v>8956900</v>
      </c>
      <c r="F23" s="4"/>
    </row>
    <row r="24" spans="1:6" x14ac:dyDescent="0.25">
      <c r="A24" s="3">
        <v>44013</v>
      </c>
      <c r="C24" t="s">
        <v>5</v>
      </c>
      <c r="D24" s="1">
        <v>8804500</v>
      </c>
      <c r="F24" s="4"/>
    </row>
    <row r="25" spans="1:6" x14ac:dyDescent="0.25">
      <c r="A25" s="3">
        <v>44044</v>
      </c>
      <c r="C25" t="s">
        <v>5</v>
      </c>
      <c r="D25" s="1">
        <v>8295000</v>
      </c>
      <c r="F25" s="4"/>
    </row>
    <row r="26" spans="1:6" x14ac:dyDescent="0.25">
      <c r="A26" s="3">
        <v>44075</v>
      </c>
      <c r="C26" t="s">
        <v>5</v>
      </c>
      <c r="D26" s="1">
        <v>7676600</v>
      </c>
      <c r="F26" s="4"/>
    </row>
    <row r="27" spans="1:6" x14ac:dyDescent="0.25">
      <c r="A27" s="3">
        <v>44105</v>
      </c>
      <c r="C27" t="s">
        <v>5</v>
      </c>
      <c r="D27" s="1">
        <v>7427700</v>
      </c>
      <c r="F27" s="4"/>
    </row>
    <row r="28" spans="1:6" x14ac:dyDescent="0.25">
      <c r="A28" s="3">
        <v>44136</v>
      </c>
      <c r="C28" t="s">
        <v>5</v>
      </c>
      <c r="D28" s="1">
        <v>7427700</v>
      </c>
      <c r="F28" s="4"/>
    </row>
    <row r="29" spans="1:6" x14ac:dyDescent="0.25">
      <c r="A29" s="3">
        <v>44166</v>
      </c>
      <c r="C29" t="s">
        <v>5</v>
      </c>
      <c r="D29" s="1">
        <v>7367300</v>
      </c>
      <c r="E29" s="2" t="s">
        <v>11</v>
      </c>
      <c r="F29" s="4"/>
    </row>
    <row r="30" spans="1:6" x14ac:dyDescent="0.25">
      <c r="A30" s="3"/>
      <c r="C30" s="6" t="s">
        <v>10</v>
      </c>
      <c r="D30" s="1">
        <f>SUM(D18:D29)</f>
        <v>93842900</v>
      </c>
      <c r="E30" s="2">
        <v>2.59</v>
      </c>
      <c r="F30" s="4">
        <f>(D30*E30)/1000</f>
        <v>243053.111</v>
      </c>
    </row>
    <row r="31" spans="1:6" x14ac:dyDescent="0.25">
      <c r="A31" s="3"/>
    </row>
    <row r="32" spans="1:6" x14ac:dyDescent="0.25">
      <c r="A32" s="3"/>
    </row>
    <row r="33" spans="1:6" x14ac:dyDescent="0.25">
      <c r="A33" t="s">
        <v>0</v>
      </c>
      <c r="C33" t="s">
        <v>2</v>
      </c>
      <c r="D33" s="1" t="s">
        <v>3</v>
      </c>
    </row>
    <row r="34" spans="1:6" x14ac:dyDescent="0.25">
      <c r="A34" s="3">
        <v>43850</v>
      </c>
      <c r="C34" t="s">
        <v>6</v>
      </c>
      <c r="D34" s="1">
        <v>774400</v>
      </c>
    </row>
    <row r="35" spans="1:6" x14ac:dyDescent="0.25">
      <c r="A35" s="3">
        <v>43881</v>
      </c>
      <c r="C35" t="s">
        <v>6</v>
      </c>
      <c r="D35" s="1">
        <v>912900</v>
      </c>
    </row>
    <row r="36" spans="1:6" x14ac:dyDescent="0.25">
      <c r="A36" s="3">
        <v>43910</v>
      </c>
      <c r="C36" t="s">
        <v>6</v>
      </c>
      <c r="D36" s="1">
        <v>744800</v>
      </c>
    </row>
    <row r="37" spans="1:6" x14ac:dyDescent="0.25">
      <c r="A37" s="3">
        <v>43941</v>
      </c>
      <c r="C37" t="s">
        <v>6</v>
      </c>
      <c r="D37" s="1">
        <v>923000</v>
      </c>
    </row>
    <row r="38" spans="1:6" x14ac:dyDescent="0.25">
      <c r="A38" s="3">
        <v>43971</v>
      </c>
      <c r="C38" t="s">
        <v>6</v>
      </c>
      <c r="D38" s="1">
        <v>766400</v>
      </c>
    </row>
    <row r="39" spans="1:6" x14ac:dyDescent="0.25">
      <c r="A39" s="3">
        <v>43983</v>
      </c>
      <c r="C39" t="s">
        <v>6</v>
      </c>
      <c r="D39" s="1">
        <v>519700</v>
      </c>
    </row>
    <row r="40" spans="1:6" x14ac:dyDescent="0.25">
      <c r="A40" s="3">
        <v>44013</v>
      </c>
      <c r="C40" t="s">
        <v>6</v>
      </c>
      <c r="D40" s="1">
        <v>258200</v>
      </c>
    </row>
    <row r="41" spans="1:6" x14ac:dyDescent="0.25">
      <c r="A41" s="3">
        <v>44044</v>
      </c>
      <c r="C41" t="s">
        <v>6</v>
      </c>
      <c r="D41" s="1">
        <v>197300</v>
      </c>
    </row>
    <row r="42" spans="1:6" x14ac:dyDescent="0.25">
      <c r="A42" s="3">
        <v>44075</v>
      </c>
      <c r="C42" t="s">
        <v>6</v>
      </c>
      <c r="D42" s="1">
        <v>189100</v>
      </c>
    </row>
    <row r="43" spans="1:6" x14ac:dyDescent="0.25">
      <c r="A43" s="3">
        <v>44105</v>
      </c>
      <c r="C43" t="s">
        <v>6</v>
      </c>
      <c r="D43" s="1">
        <v>34600</v>
      </c>
    </row>
    <row r="44" spans="1:6" x14ac:dyDescent="0.25">
      <c r="A44" s="3">
        <v>44136</v>
      </c>
      <c r="C44" t="s">
        <v>6</v>
      </c>
      <c r="D44" s="1">
        <v>32000</v>
      </c>
    </row>
    <row r="45" spans="1:6" x14ac:dyDescent="0.25">
      <c r="A45" s="3">
        <v>44166</v>
      </c>
      <c r="C45" t="s">
        <v>6</v>
      </c>
      <c r="D45" s="1">
        <v>4800</v>
      </c>
      <c r="E45" s="2" t="s">
        <v>11</v>
      </c>
    </row>
    <row r="46" spans="1:6" x14ac:dyDescent="0.25">
      <c r="A46" s="3"/>
      <c r="C46" s="6" t="s">
        <v>10</v>
      </c>
      <c r="D46" s="1">
        <f>SUM(D34:D45)</f>
        <v>5357200</v>
      </c>
      <c r="E46" s="2">
        <v>2.96</v>
      </c>
      <c r="F46" s="4">
        <f>(D46*E46)/1000</f>
        <v>15857.312</v>
      </c>
    </row>
    <row r="47" spans="1:6" x14ac:dyDescent="0.25">
      <c r="A47" s="3"/>
    </row>
    <row r="48" spans="1:6" x14ac:dyDescent="0.25">
      <c r="A48" t="s">
        <v>0</v>
      </c>
      <c r="C48" t="s">
        <v>2</v>
      </c>
      <c r="D48" s="1" t="s">
        <v>3</v>
      </c>
    </row>
    <row r="49" spans="1:6" x14ac:dyDescent="0.25">
      <c r="A49" s="3">
        <v>43850</v>
      </c>
      <c r="C49" t="s">
        <v>7</v>
      </c>
      <c r="D49" s="1">
        <v>22880000</v>
      </c>
    </row>
    <row r="50" spans="1:6" x14ac:dyDescent="0.25">
      <c r="A50" s="3">
        <v>43881</v>
      </c>
      <c r="C50" t="s">
        <v>7</v>
      </c>
      <c r="D50" s="1">
        <v>2046000</v>
      </c>
    </row>
    <row r="51" spans="1:6" x14ac:dyDescent="0.25">
      <c r="A51" s="3">
        <v>43910</v>
      </c>
      <c r="C51" t="s">
        <v>7</v>
      </c>
      <c r="D51" s="1">
        <v>1758200</v>
      </c>
    </row>
    <row r="52" spans="1:6" x14ac:dyDescent="0.25">
      <c r="A52" s="3">
        <v>43941</v>
      </c>
      <c r="C52" t="s">
        <v>7</v>
      </c>
      <c r="D52" s="1">
        <v>2089800</v>
      </c>
    </row>
    <row r="53" spans="1:6" x14ac:dyDescent="0.25">
      <c r="A53" s="3">
        <v>43971</v>
      </c>
      <c r="C53" t="s">
        <v>7</v>
      </c>
      <c r="D53" s="1">
        <v>2132000</v>
      </c>
    </row>
    <row r="54" spans="1:6" x14ac:dyDescent="0.25">
      <c r="A54" s="3">
        <v>43983</v>
      </c>
      <c r="C54" t="s">
        <v>7</v>
      </c>
      <c r="D54" s="1">
        <v>2822000</v>
      </c>
    </row>
    <row r="55" spans="1:6" x14ac:dyDescent="0.25">
      <c r="A55" s="3">
        <v>44013</v>
      </c>
      <c r="C55" t="s">
        <v>7</v>
      </c>
      <c r="D55" s="1">
        <v>3691900</v>
      </c>
    </row>
    <row r="56" spans="1:6" x14ac:dyDescent="0.25">
      <c r="A56" s="3">
        <v>44044</v>
      </c>
      <c r="C56" t="s">
        <v>7</v>
      </c>
      <c r="D56" s="1">
        <v>3223200</v>
      </c>
    </row>
    <row r="57" spans="1:6" x14ac:dyDescent="0.25">
      <c r="A57" s="3">
        <v>44075</v>
      </c>
      <c r="C57" t="s">
        <v>7</v>
      </c>
      <c r="D57" s="1">
        <v>2704900</v>
      </c>
    </row>
    <row r="58" spans="1:6" x14ac:dyDescent="0.25">
      <c r="A58" s="3">
        <v>44105</v>
      </c>
      <c r="C58" t="s">
        <v>7</v>
      </c>
      <c r="D58" s="1">
        <v>3307000</v>
      </c>
    </row>
    <row r="59" spans="1:6" x14ac:dyDescent="0.25">
      <c r="A59" s="3">
        <v>44136</v>
      </c>
      <c r="C59" t="s">
        <v>7</v>
      </c>
      <c r="D59" s="1">
        <v>2827000</v>
      </c>
    </row>
    <row r="60" spans="1:6" x14ac:dyDescent="0.25">
      <c r="A60" s="3">
        <v>44166</v>
      </c>
      <c r="C60" t="s">
        <v>7</v>
      </c>
      <c r="D60" s="1">
        <v>3086000</v>
      </c>
      <c r="E60" s="2" t="s">
        <v>11</v>
      </c>
    </row>
    <row r="61" spans="1:6" x14ac:dyDescent="0.25">
      <c r="A61" s="3"/>
      <c r="C61" s="6" t="s">
        <v>10</v>
      </c>
      <c r="D61" s="1">
        <f>SUM(D49:D60)</f>
        <v>52568000</v>
      </c>
      <c r="E61" s="2">
        <v>2.56</v>
      </c>
      <c r="F61" s="4">
        <f>(D61*E61)/1000</f>
        <v>134574.07999999999</v>
      </c>
    </row>
    <row r="62" spans="1:6" x14ac:dyDescent="0.25">
      <c r="A62" s="3"/>
    </row>
    <row r="63" spans="1:6" x14ac:dyDescent="0.25">
      <c r="A63" t="s">
        <v>0</v>
      </c>
      <c r="C63" t="s">
        <v>2</v>
      </c>
      <c r="D63" s="1" t="s">
        <v>3</v>
      </c>
    </row>
    <row r="64" spans="1:6" s="3" customFormat="1" x14ac:dyDescent="0.25">
      <c r="A64" s="3">
        <v>43850</v>
      </c>
      <c r="C64" t="s">
        <v>8</v>
      </c>
      <c r="D64" s="1">
        <v>967600</v>
      </c>
      <c r="E64" s="2"/>
    </row>
    <row r="65" spans="1:6" s="3" customFormat="1" x14ac:dyDescent="0.25">
      <c r="A65" s="3">
        <v>43881</v>
      </c>
      <c r="C65" t="s">
        <v>8</v>
      </c>
      <c r="D65" s="1">
        <v>948000</v>
      </c>
      <c r="E65" s="2"/>
    </row>
    <row r="66" spans="1:6" s="3" customFormat="1" x14ac:dyDescent="0.25">
      <c r="A66" s="3">
        <v>43910</v>
      </c>
      <c r="C66" t="s">
        <v>8</v>
      </c>
      <c r="D66" s="1">
        <v>736400</v>
      </c>
      <c r="E66" s="2"/>
    </row>
    <row r="67" spans="1:6" s="3" customFormat="1" x14ac:dyDescent="0.25">
      <c r="A67" s="3">
        <v>43941</v>
      </c>
      <c r="C67" t="s">
        <v>8</v>
      </c>
      <c r="D67" s="1">
        <v>1249900</v>
      </c>
      <c r="E67" s="2"/>
    </row>
    <row r="68" spans="1:6" s="3" customFormat="1" x14ac:dyDescent="0.25">
      <c r="A68" s="3">
        <v>43971</v>
      </c>
      <c r="C68" t="s">
        <v>8</v>
      </c>
      <c r="D68" s="1">
        <v>1013500</v>
      </c>
      <c r="E68" s="2"/>
    </row>
    <row r="69" spans="1:6" x14ac:dyDescent="0.25">
      <c r="A69" s="3">
        <v>43983</v>
      </c>
      <c r="C69" t="s">
        <v>8</v>
      </c>
      <c r="D69" s="1">
        <v>1296900</v>
      </c>
    </row>
    <row r="70" spans="1:6" x14ac:dyDescent="0.25">
      <c r="A70" s="3">
        <v>44013</v>
      </c>
      <c r="C70" t="s">
        <v>8</v>
      </c>
      <c r="D70" s="1">
        <v>1435500</v>
      </c>
    </row>
    <row r="71" spans="1:6" x14ac:dyDescent="0.25">
      <c r="A71" s="3">
        <v>44044</v>
      </c>
      <c r="C71" t="s">
        <v>8</v>
      </c>
      <c r="D71" s="1">
        <v>1152200</v>
      </c>
    </row>
    <row r="72" spans="1:6" x14ac:dyDescent="0.25">
      <c r="A72" s="3">
        <v>44075</v>
      </c>
      <c r="C72" t="s">
        <v>8</v>
      </c>
      <c r="D72" s="1">
        <v>989800</v>
      </c>
    </row>
    <row r="73" spans="1:6" x14ac:dyDescent="0.25">
      <c r="A73" s="3">
        <v>44105</v>
      </c>
      <c r="C73" t="s">
        <v>8</v>
      </c>
      <c r="D73" s="1">
        <v>1193600</v>
      </c>
    </row>
    <row r="74" spans="1:6" x14ac:dyDescent="0.25">
      <c r="A74" s="3">
        <v>44136</v>
      </c>
      <c r="C74" t="s">
        <v>8</v>
      </c>
      <c r="D74" s="1">
        <v>1116900</v>
      </c>
    </row>
    <row r="75" spans="1:6" x14ac:dyDescent="0.25">
      <c r="A75" s="3">
        <v>44166</v>
      </c>
      <c r="C75" t="s">
        <v>8</v>
      </c>
      <c r="D75" s="1">
        <v>1141900</v>
      </c>
      <c r="E75" s="2" t="s">
        <v>11</v>
      </c>
    </row>
    <row r="76" spans="1:6" x14ac:dyDescent="0.25">
      <c r="A76" s="3"/>
      <c r="C76" s="6" t="s">
        <v>10</v>
      </c>
      <c r="D76" s="1">
        <f>SUM(D64:D75)</f>
        <v>13242200</v>
      </c>
      <c r="E76" s="2">
        <v>2.54</v>
      </c>
      <c r="F76" s="4">
        <f>(D76*E76)/1000</f>
        <v>33635.188000000002</v>
      </c>
    </row>
    <row r="77" spans="1:6" x14ac:dyDescent="0.25">
      <c r="A77" s="3"/>
    </row>
    <row r="78" spans="1:6" x14ac:dyDescent="0.25">
      <c r="A78" s="3">
        <v>43850</v>
      </c>
      <c r="C78" t="s">
        <v>9</v>
      </c>
      <c r="D78" s="1">
        <v>262500</v>
      </c>
    </row>
    <row r="79" spans="1:6" x14ac:dyDescent="0.25">
      <c r="A79" s="3">
        <v>43881</v>
      </c>
      <c r="C79" t="s">
        <v>9</v>
      </c>
      <c r="D79" s="1">
        <v>223900</v>
      </c>
    </row>
    <row r="80" spans="1:6" x14ac:dyDescent="0.25">
      <c r="A80" s="3">
        <v>43910</v>
      </c>
      <c r="C80" t="s">
        <v>9</v>
      </c>
      <c r="D80" s="1">
        <v>216600</v>
      </c>
    </row>
    <row r="81" spans="1:6" x14ac:dyDescent="0.25">
      <c r="A81" s="3">
        <v>43941</v>
      </c>
      <c r="C81" t="s">
        <v>9</v>
      </c>
      <c r="D81" s="1">
        <v>268400</v>
      </c>
    </row>
    <row r="82" spans="1:6" x14ac:dyDescent="0.25">
      <c r="A82" s="3">
        <v>43971</v>
      </c>
      <c r="C82" t="s">
        <v>9</v>
      </c>
      <c r="D82" s="1">
        <v>419518</v>
      </c>
    </row>
    <row r="83" spans="1:6" x14ac:dyDescent="0.25">
      <c r="A83" s="3">
        <v>44002</v>
      </c>
      <c r="C83" t="s">
        <v>9</v>
      </c>
      <c r="D83" s="1">
        <v>162982</v>
      </c>
    </row>
    <row r="84" spans="1:6" x14ac:dyDescent="0.25">
      <c r="A84" s="3">
        <v>44013</v>
      </c>
      <c r="C84" t="s">
        <v>9</v>
      </c>
      <c r="D84" s="1">
        <v>349600</v>
      </c>
    </row>
    <row r="85" spans="1:6" x14ac:dyDescent="0.25">
      <c r="A85" s="3">
        <v>44044</v>
      </c>
      <c r="C85" t="s">
        <v>9</v>
      </c>
      <c r="D85" s="1">
        <v>300100</v>
      </c>
    </row>
    <row r="86" spans="1:6" x14ac:dyDescent="0.25">
      <c r="A86" s="3">
        <v>44075</v>
      </c>
      <c r="C86" t="s">
        <v>9</v>
      </c>
      <c r="D86" s="1">
        <v>358300</v>
      </c>
    </row>
    <row r="87" spans="1:6" x14ac:dyDescent="0.25">
      <c r="A87" s="3">
        <v>44105</v>
      </c>
      <c r="C87" t="s">
        <v>9</v>
      </c>
      <c r="D87" s="1">
        <v>277900</v>
      </c>
    </row>
    <row r="88" spans="1:6" x14ac:dyDescent="0.25">
      <c r="A88" s="3">
        <v>44136</v>
      </c>
      <c r="C88" t="s">
        <v>9</v>
      </c>
      <c r="D88" s="1">
        <v>374724</v>
      </c>
    </row>
    <row r="89" spans="1:6" x14ac:dyDescent="0.25">
      <c r="A89" s="3">
        <v>44166</v>
      </c>
      <c r="C89" t="s">
        <v>9</v>
      </c>
      <c r="D89" s="1">
        <v>374724</v>
      </c>
      <c r="E89" s="2" t="s">
        <v>11</v>
      </c>
    </row>
    <row r="90" spans="1:6" x14ac:dyDescent="0.25">
      <c r="C90" s="6" t="s">
        <v>10</v>
      </c>
      <c r="D90" s="1">
        <f>SUM(D78:D89)</f>
        <v>3589248</v>
      </c>
      <c r="E90" s="2">
        <v>2.89</v>
      </c>
      <c r="F90" s="4">
        <f>(D90*E90)/1000</f>
        <v>10372.926720000001</v>
      </c>
    </row>
    <row r="92" spans="1:6" x14ac:dyDescent="0.25">
      <c r="F92" s="4">
        <f>SUM(F90,F76,F61,F46,F30,F14)</f>
        <v>522417.87771999999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 Forma Adjustment 1</vt:lpstr>
      <vt:lpstr>Pro Forma Adjustment 2</vt:lpstr>
      <vt:lpstr>Pro Forma Adjustment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Scott</dc:creator>
  <cp:lastModifiedBy>Adam Scott</cp:lastModifiedBy>
  <dcterms:created xsi:type="dcterms:W3CDTF">2021-07-15T20:05:38Z</dcterms:created>
  <dcterms:modified xsi:type="dcterms:W3CDTF">2021-09-03T15:38:42Z</dcterms:modified>
</cp:coreProperties>
</file>