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1 IRP/Discovery/STAFF1st Set/"/>
    </mc:Choice>
  </mc:AlternateContent>
  <xr:revisionPtr revIDLastSave="0" documentId="13_ncr:1_{237096D0-EF68-4A07-8C20-BA8FA661A518}" xr6:coauthVersionLast="44" xr6:coauthVersionMax="45" xr10:uidLastSave="{00000000-0000-0000-0000-000000000000}"/>
  <bookViews>
    <workbookView xWindow="-120" yWindow="-120" windowWidth="29040" windowHeight="15840" xr2:uid="{9AE8A973-7837-42B2-B338-5454AD446CDA}"/>
  </bookViews>
  <sheets>
    <sheet name="Table B-4a Native Peak wEE v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r_calculus">[1]peak_calc!$Q$18:$Q$39</definedName>
    <definedName name="dr_summer">[2]DR_forecast!$B$15:$B$35</definedName>
    <definedName name="dr_winter">[2]DR_forecast!$C$15:$C$35</definedName>
    <definedName name="GR_anchor">[3]Annual_summ!$A$3</definedName>
    <definedName name="pfa">[1]mPeak_forecast!$B$4</definedName>
    <definedName name="Retail_Pk_2016">[4]FreqT_Mfcst_Pk!$D$8</definedName>
    <definedName name="s17_peakcast">[5]mPeak_Detail_spr17!$B$4</definedName>
    <definedName name="Start_Com">[3]MLT_FOR_TEMPLATE!$N$4</definedName>
    <definedName name="start_IND">[3]MLT_FOR_TEMPLATE!$X$4</definedName>
    <definedName name="start_OPA">[3]MLT_FOR_TEMPLATE!$AI$4</definedName>
    <definedName name="start_peakcast">[5]mPeak_Detail!$B$4</definedName>
    <definedName name="Start_Res">[3]MLT_FOR_TEMPLATE!$D$4</definedName>
    <definedName name="Start_SL">[3]MLT_FOR_TEMPLATE!$AQ$4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 l="1"/>
  <c r="K17" i="1"/>
  <c r="G17" i="1"/>
  <c r="G16" i="1"/>
  <c r="L15" i="1"/>
  <c r="K15" i="1"/>
  <c r="L16" i="1"/>
  <c r="G15" i="1"/>
  <c r="G14" i="1"/>
  <c r="L13" i="1"/>
  <c r="K13" i="1"/>
  <c r="L14" i="1"/>
  <c r="G13" i="1"/>
  <c r="F16" i="1" l="1"/>
  <c r="F14" i="1"/>
  <c r="K14" i="1"/>
  <c r="K16" i="1"/>
  <c r="F15" i="1"/>
  <c r="F17" i="1"/>
  <c r="F13" i="1"/>
  <c r="L21" i="1" l="1"/>
  <c r="K21" i="1"/>
  <c r="F32" i="1"/>
  <c r="G32" i="1"/>
  <c r="L19" i="1"/>
  <c r="K19" i="1"/>
  <c r="K23" i="1"/>
  <c r="L23" i="1"/>
  <c r="L25" i="1"/>
  <c r="K25" i="1"/>
  <c r="L18" i="1"/>
  <c r="K18" i="1"/>
  <c r="G29" i="1"/>
  <c r="F29" i="1"/>
  <c r="F21" i="1"/>
  <c r="G21" i="1"/>
  <c r="G34" i="1"/>
  <c r="F34" i="1"/>
  <c r="L33" i="1"/>
  <c r="K33" i="1"/>
  <c r="G19" i="1"/>
  <c r="F19" i="1"/>
  <c r="G26" i="1"/>
  <c r="F26" i="1"/>
  <c r="F31" i="1"/>
  <c r="G31" i="1"/>
  <c r="L34" i="1"/>
  <c r="K34" i="1"/>
  <c r="L30" i="1"/>
  <c r="K30" i="1"/>
  <c r="G24" i="1"/>
  <c r="F24" i="1"/>
  <c r="G23" i="1"/>
  <c r="F23" i="1"/>
  <c r="L32" i="1"/>
  <c r="K32" i="1"/>
  <c r="G28" i="1"/>
  <c r="F28" i="1"/>
  <c r="L31" i="1"/>
  <c r="K31" i="1"/>
  <c r="G33" i="1"/>
  <c r="F33" i="1"/>
  <c r="L27" i="1"/>
  <c r="K27" i="1"/>
  <c r="K20" i="1"/>
  <c r="L20" i="1"/>
  <c r="G20" i="1"/>
  <c r="F20" i="1"/>
  <c r="L29" i="1"/>
  <c r="K29" i="1"/>
  <c r="G25" i="1"/>
  <c r="F25" i="1"/>
  <c r="L28" i="1"/>
  <c r="K28" i="1"/>
  <c r="G30" i="1"/>
  <c r="F30" i="1"/>
  <c r="L24" i="1"/>
  <c r="K24" i="1"/>
  <c r="G18" i="1"/>
  <c r="F18" i="1"/>
  <c r="K26" i="1"/>
  <c r="L26" i="1"/>
  <c r="G22" i="1"/>
  <c r="F22" i="1"/>
  <c r="K22" i="1"/>
  <c r="L22" i="1"/>
  <c r="G27" i="1"/>
  <c r="F27" i="1"/>
  <c r="G37" i="1" l="1"/>
  <c r="F37" i="1"/>
  <c r="E45" i="1"/>
  <c r="L35" i="1"/>
  <c r="K35" i="1"/>
  <c r="G36" i="1"/>
  <c r="F36" i="1"/>
  <c r="L37" i="1"/>
  <c r="K37" i="1"/>
  <c r="G35" i="1"/>
  <c r="F35" i="1"/>
  <c r="L36" i="1"/>
  <c r="K36" i="1"/>
</calcChain>
</file>

<file path=xl/sharedStrings.xml><?xml version="1.0" encoding="utf-8"?>
<sst xmlns="http://schemas.openxmlformats.org/spreadsheetml/2006/main" count="26" uniqueCount="23">
  <si>
    <t>FIGURE B-4a</t>
  </si>
  <si>
    <t>DUKE ENERGY KENTUCKY SYSTEM</t>
  </si>
  <si>
    <r>
      <t>SEASONAL PEAK LOAD FORECAST (MEGAWATTS)</t>
    </r>
    <r>
      <rPr>
        <vertAlign val="superscript"/>
        <sz val="11"/>
        <color theme="1"/>
        <rFont val="Calibri"/>
        <family val="2"/>
        <scheme val="minor"/>
      </rPr>
      <t>a</t>
    </r>
  </si>
  <si>
    <t>AFTER EE, AFTER DR</t>
  </si>
  <si>
    <r>
      <t>NATIVE LOAD</t>
    </r>
    <r>
      <rPr>
        <vertAlign val="superscript"/>
        <sz val="11"/>
        <color theme="1"/>
        <rFont val="Calibri"/>
        <family val="2"/>
        <scheme val="minor"/>
      </rPr>
      <t>b</t>
    </r>
  </si>
  <si>
    <t>SUMMER</t>
  </si>
  <si>
    <r>
      <t>WINTER</t>
    </r>
    <r>
      <rPr>
        <vertAlign val="superscript"/>
        <sz val="11"/>
        <color theme="1"/>
        <rFont val="Calibri"/>
        <family val="2"/>
        <scheme val="minor"/>
      </rPr>
      <t>d</t>
    </r>
  </si>
  <si>
    <t>YEAR</t>
  </si>
  <si>
    <t>EE</t>
  </si>
  <si>
    <t>DR</t>
  </si>
  <si>
    <t>LOAD</t>
  </si>
  <si>
    <r>
      <t>CHANGE</t>
    </r>
    <r>
      <rPr>
        <vertAlign val="superscript"/>
        <sz val="11"/>
        <color theme="1"/>
        <rFont val="Calibri"/>
        <family val="2"/>
        <scheme val="minor"/>
      </rPr>
      <t>b</t>
    </r>
  </si>
  <si>
    <r>
      <t>PERCENT CHANGE</t>
    </r>
    <r>
      <rPr>
        <vertAlign val="superscript"/>
        <sz val="11"/>
        <color theme="1"/>
        <rFont val="Calibri"/>
        <family val="2"/>
        <scheme val="minor"/>
      </rPr>
      <t>c</t>
    </r>
  </si>
  <si>
    <t>(a)</t>
  </si>
  <si>
    <t>Includes EE impacts</t>
  </si>
  <si>
    <t>(b)</t>
  </si>
  <si>
    <t>Includes controllable load.</t>
  </si>
  <si>
    <t>(c)</t>
  </si>
  <si>
    <t>Difference between reporting year and previous year.</t>
  </si>
  <si>
    <t xml:space="preserve">(d) </t>
  </si>
  <si>
    <t>Difference expressed as a percent of previous year.</t>
  </si>
  <si>
    <t>(e)</t>
  </si>
  <si>
    <t>Winter load reference is to peak loads which occur in the following winter.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</si>
</sst>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7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wrapText="1"/>
    </xf>
    <xf numFmtId="3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37" fontId="0" fillId="2" borderId="0" xfId="0" applyNumberForma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3" fontId="0" fillId="0" borderId="0" xfId="0" applyNumberFormat="1"/>
    <xf numFmtId="165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_B4a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WPasst\OneDrive%20-%20Duke%20Energy\Regulatory\KY%20IRP%20SPR18%20APPENDIX%20B_6_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Data%20Requests/DEK_IRP/KY%20IRP%20SPR21%20Section%203%20Tab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Bruns\AppData\Local\Microsoft\Windows\Temporary%20Internet%20Files\Content.Outlook\97V3AS84\DEI_2016_fall_peak_sales_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\wsfolders\DATA\NAM\pos9532\Documents\1%20-%20Phil\Z%20-%20Trash%20Floder\2017-09%20-%20Fall%20Update%20-%20Annual%20Peak%20comparison%20-%20NEW%20FORMAT-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B-3a Native Peak no EE"/>
      <sheetName val="Table B-3b Internal Peak no EE"/>
      <sheetName val="Table B-4a Native Peak wEE"/>
      <sheetName val="Table B-4a Native Peak wEE v2"/>
      <sheetName val="Table B-4b Internal Peak wEE"/>
      <sheetName val="peak_calc"/>
      <sheetName val="mPeak_forecast"/>
    </sheetNames>
    <sheetDataSet>
      <sheetData sheetId="0"/>
      <sheetData sheetId="1">
        <row r="16">
          <cell r="C16">
            <v>816.22753421923414</v>
          </cell>
        </row>
        <row r="17">
          <cell r="C17">
            <v>826.18949557430619</v>
          </cell>
        </row>
        <row r="18">
          <cell r="C18">
            <v>842.33747479922488</v>
          </cell>
        </row>
        <row r="19">
          <cell r="C19">
            <v>849.50552573818732</v>
          </cell>
        </row>
        <row r="20">
          <cell r="C20">
            <v>861.94947676321874</v>
          </cell>
        </row>
        <row r="21">
          <cell r="C21">
            <v>865.11413495414058</v>
          </cell>
        </row>
        <row r="22">
          <cell r="C22">
            <v>869.01813296286468</v>
          </cell>
        </row>
        <row r="23">
          <cell r="C23">
            <v>873.9588633313798</v>
          </cell>
        </row>
        <row r="24">
          <cell r="C24">
            <v>878.6855335676903</v>
          </cell>
        </row>
        <row r="25">
          <cell r="C25">
            <v>891.17573697660725</v>
          </cell>
        </row>
        <row r="26">
          <cell r="C26">
            <v>896.40687313818319</v>
          </cell>
        </row>
        <row r="27">
          <cell r="C27">
            <v>904.34008782312856</v>
          </cell>
        </row>
        <row r="28">
          <cell r="C28">
            <v>911.50736100786753</v>
          </cell>
        </row>
        <row r="29">
          <cell r="C29">
            <v>918.02226945060545</v>
          </cell>
        </row>
        <row r="30">
          <cell r="C30">
            <v>926.52753606218459</v>
          </cell>
        </row>
        <row r="31">
          <cell r="C31">
            <v>935.87867620465954</v>
          </cell>
        </row>
        <row r="32">
          <cell r="C32">
            <v>943.4825570241253</v>
          </cell>
        </row>
        <row r="33">
          <cell r="C33">
            <v>956.03051883644218</v>
          </cell>
        </row>
        <row r="34">
          <cell r="C34">
            <v>966.42952907116216</v>
          </cell>
        </row>
        <row r="35">
          <cell r="C35">
            <v>974.29583126856437</v>
          </cell>
        </row>
      </sheetData>
      <sheetData sheetId="2"/>
      <sheetData sheetId="3"/>
      <sheetData sheetId="4"/>
      <sheetData sheetId="5">
        <row r="18">
          <cell r="Q18">
            <v>31.77942975878257</v>
          </cell>
        </row>
        <row r="19">
          <cell r="Q19">
            <v>33.022016471681354</v>
          </cell>
        </row>
        <row r="20">
          <cell r="Q20">
            <v>33.022016471681354</v>
          </cell>
        </row>
        <row r="21">
          <cell r="Q21">
            <v>33.022016471681354</v>
          </cell>
        </row>
        <row r="22">
          <cell r="Q22">
            <v>33.022016471681354</v>
          </cell>
        </row>
        <row r="23">
          <cell r="Q23">
            <v>33.022016471681354</v>
          </cell>
        </row>
        <row r="24">
          <cell r="Q24">
            <v>33.022016471681354</v>
          </cell>
        </row>
        <row r="25">
          <cell r="Q25">
            <v>33.022016471681354</v>
          </cell>
        </row>
        <row r="26">
          <cell r="Q26">
            <v>33.022016471681354</v>
          </cell>
        </row>
        <row r="27">
          <cell r="Q27">
            <v>33.022016471681354</v>
          </cell>
        </row>
        <row r="28">
          <cell r="Q28">
            <v>33.022016471681354</v>
          </cell>
        </row>
        <row r="29">
          <cell r="Q29">
            <v>33.022016471681354</v>
          </cell>
        </row>
        <row r="30">
          <cell r="Q30">
            <v>33.022016471681354</v>
          </cell>
        </row>
        <row r="31">
          <cell r="Q31">
            <v>33.022016471681354</v>
          </cell>
        </row>
        <row r="32">
          <cell r="Q32">
            <v>33.022016471681354</v>
          </cell>
        </row>
        <row r="33">
          <cell r="Q33">
            <v>33.022016471681354</v>
          </cell>
        </row>
        <row r="34">
          <cell r="Q34">
            <v>33.022016471681354</v>
          </cell>
        </row>
        <row r="35">
          <cell r="Q35">
            <v>33.022016471681354</v>
          </cell>
        </row>
        <row r="36">
          <cell r="Q36">
            <v>33.022016471681354</v>
          </cell>
        </row>
        <row r="37">
          <cell r="Q37">
            <v>33.022016471681354</v>
          </cell>
        </row>
        <row r="38">
          <cell r="Q38">
            <v>33.022016471681354</v>
          </cell>
        </row>
        <row r="39">
          <cell r="Q39">
            <v>33.022016471681354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 RES Cust"/>
      <sheetName val="Load Factor"/>
      <sheetName val="Table B-1 (Energy before EE)"/>
      <sheetName val="Table B-2 (Energy after EE)"/>
      <sheetName val="Table B-3 Internal Peak no EE"/>
      <sheetName val="Table B-4 Internal Peak wEE"/>
      <sheetName val="Table B-3 Native Peak no EE"/>
      <sheetName val="Table B-4 Native Peak wEE"/>
      <sheetName val="Table B-5 Fcst Range noEE"/>
      <sheetName val="Table B-6 Fcst Range wEE"/>
      <sheetName val="Table B-7"/>
      <sheetName val="Table B-8"/>
      <sheetName val="Table B-9"/>
      <sheetName val="Table B-10"/>
      <sheetName val="Section 7 2a"/>
      <sheetName val="Section 7. (2) (b) (c)"/>
      <sheetName val="WNPeak"/>
      <sheetName val="mPeak"/>
      <sheetName val="DR_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I21">
            <v>869</v>
          </cell>
        </row>
      </sheetData>
      <sheetData sheetId="16"/>
      <sheetData sheetId="17"/>
      <sheetData sheetId="18">
        <row r="15">
          <cell r="B15">
            <v>34.154540410872265</v>
          </cell>
          <cell r="C15">
            <v>0.13</v>
          </cell>
        </row>
        <row r="16">
          <cell r="B16">
            <v>34.249625270097859</v>
          </cell>
          <cell r="C16">
            <v>1.6157835</v>
          </cell>
        </row>
        <row r="17">
          <cell r="B17">
            <v>35.353029074901464</v>
          </cell>
          <cell r="C17">
            <v>1.6157835</v>
          </cell>
        </row>
        <row r="18">
          <cell r="B18">
            <v>31.77942975878257</v>
          </cell>
          <cell r="C18">
            <v>1.6157835</v>
          </cell>
        </row>
        <row r="19">
          <cell r="B19">
            <v>33.022016471681354</v>
          </cell>
          <cell r="C19">
            <v>7.5403229999999999</v>
          </cell>
        </row>
        <row r="20">
          <cell r="B20">
            <v>33.022016471681354</v>
          </cell>
          <cell r="C20">
            <v>7.5403229999999999</v>
          </cell>
        </row>
        <row r="21">
          <cell r="B21">
            <v>33.022016471681354</v>
          </cell>
          <cell r="C21">
            <v>7.5403229999999999</v>
          </cell>
        </row>
        <row r="22">
          <cell r="B22">
            <v>33.022016471681354</v>
          </cell>
          <cell r="C22">
            <v>7.5403229999999999</v>
          </cell>
        </row>
        <row r="23">
          <cell r="B23">
            <v>33.022016471681354</v>
          </cell>
          <cell r="C23">
            <v>7.5403229999999999</v>
          </cell>
        </row>
        <row r="24">
          <cell r="B24">
            <v>33.022016471681354</v>
          </cell>
          <cell r="C24">
            <v>7.5403229999999999</v>
          </cell>
        </row>
        <row r="25">
          <cell r="B25">
            <v>33.022016471681354</v>
          </cell>
          <cell r="C25">
            <v>7.5403229999999999</v>
          </cell>
        </row>
        <row r="26">
          <cell r="B26">
            <v>33.022016471681354</v>
          </cell>
          <cell r="C26">
            <v>7.5403229999999999</v>
          </cell>
        </row>
        <row r="27">
          <cell r="B27">
            <v>33.022016471681354</v>
          </cell>
          <cell r="C27">
            <v>7.5403229999999999</v>
          </cell>
        </row>
        <row r="28">
          <cell r="B28">
            <v>33.022016471681354</v>
          </cell>
          <cell r="C28">
            <v>7.5403229999999999</v>
          </cell>
        </row>
        <row r="29">
          <cell r="B29">
            <v>33.022016471681354</v>
          </cell>
          <cell r="C29">
            <v>7.5403229999999999</v>
          </cell>
        </row>
        <row r="30">
          <cell r="B30">
            <v>33.022016471681354</v>
          </cell>
          <cell r="C30">
            <v>7.5403229999999999</v>
          </cell>
        </row>
        <row r="31">
          <cell r="B31">
            <v>33.022016471681354</v>
          </cell>
          <cell r="C31">
            <v>7.5403229999999999</v>
          </cell>
        </row>
        <row r="32">
          <cell r="B32">
            <v>33.022016471681354</v>
          </cell>
          <cell r="C32">
            <v>7.5403229999999999</v>
          </cell>
        </row>
        <row r="33">
          <cell r="B33">
            <v>33.022016471681354</v>
          </cell>
          <cell r="C33">
            <v>7.5403229999999999</v>
          </cell>
        </row>
        <row r="34">
          <cell r="B34">
            <v>33.022016471681354</v>
          </cell>
          <cell r="C34">
            <v>7.5403229999999999</v>
          </cell>
        </row>
        <row r="35">
          <cell r="B35">
            <v>33.022016471681354</v>
          </cell>
          <cell r="C35">
            <v>7.5403229999999999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A; 3B"/>
      <sheetName val="Fig 3-1; 3-2; 3-3"/>
      <sheetName val="Annual_summ"/>
      <sheetName val="Table 3-C"/>
      <sheetName val="Table 3-C (REV)"/>
      <sheetName val="MLT_FOR_TEMPLATE"/>
      <sheetName val="Peak_4cast_Possibly_Not_In_Use"/>
      <sheetName val="mPeak_forecast"/>
      <sheetName val="High_low"/>
    </sheetNames>
    <sheetDataSet>
      <sheetData sheetId="0" refreshError="1"/>
      <sheetData sheetId="1" refreshError="1"/>
      <sheetData sheetId="2">
        <row r="3">
          <cell r="A3" t="str">
            <v>20-year GR</v>
          </cell>
        </row>
      </sheetData>
      <sheetData sheetId="3" refreshError="1"/>
      <sheetData sheetId="4" refreshError="1"/>
      <sheetData sheetId="5">
        <row r="4">
          <cell r="D4" t="str">
            <v/>
          </cell>
          <cell r="N4" t="str">
            <v/>
          </cell>
          <cell r="X4" t="str">
            <v/>
          </cell>
          <cell r="AI4" t="str">
            <v/>
          </cell>
          <cell r="AQ4" t="str">
            <v/>
          </cell>
        </row>
      </sheetData>
      <sheetData sheetId="6" refreshError="1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- History and IRP"/>
      <sheetName val="Peak Charts - SDI"/>
      <sheetName val="Peak Charts - NUCOR"/>
      <sheetName val="Peak Charts - System"/>
      <sheetName val="adjustments"/>
      <sheetName val="peak_forecast"/>
      <sheetName val="DEI_peak_IRP"/>
      <sheetName val="peak_archives_robertson"/>
      <sheetName val="graph_builder"/>
      <sheetName val="FreqT_Mfcst_Pk"/>
      <sheetName val="nucor_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D8">
            <v>5643.37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V New"/>
      <sheetName val="DEC"/>
      <sheetName val="DEP"/>
      <sheetName val="DEF"/>
      <sheetName val="DEI"/>
      <sheetName val="mPeak_Detail_spr17"/>
      <sheetName val="mPeak_Detail"/>
      <sheetName val="GR_compare"/>
      <sheetName val="WN_scratch"/>
      <sheetName val="DEO"/>
      <sheetName val="DEK"/>
      <sheetName val="DEC (orig)"/>
      <sheetName val="DEP(orig)"/>
      <sheetName val="DEF (orig)"/>
      <sheetName val="DEI(Orig)"/>
      <sheetName val="DEO (Orig)"/>
      <sheetName val="DEK (ORIG)"/>
      <sheetName val="DEC Compare to IRP and Sale"/>
      <sheetName val="DEP Compare to IRP and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>
            <v>3100.6803269607649</v>
          </cell>
        </row>
      </sheetData>
      <sheetData sheetId="6">
        <row r="4">
          <cell r="B4">
            <v>3069.7750955578281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EK%20DR%20Forecast%20for%20IRP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1673-9BB2-49BA-8314-A37FD0082E6D}">
  <sheetPr>
    <tabColor rgb="FF92D050"/>
    <pageSetUpPr fitToPage="1"/>
  </sheetPr>
  <dimension ref="A2:P45"/>
  <sheetViews>
    <sheetView tabSelected="1" view="pageLayout" zoomScaleNormal="90" workbookViewId="0">
      <selection activeCell="B4" sqref="B4:L4"/>
    </sheetView>
  </sheetViews>
  <sheetFormatPr defaultRowHeight="15" x14ac:dyDescent="0.25"/>
  <cols>
    <col min="3" max="3" width="6" customWidth="1"/>
    <col min="4" max="4" width="4" bestFit="1" customWidth="1"/>
    <col min="5" max="5" width="9.140625" customWidth="1"/>
    <col min="12" max="12" width="11" customWidth="1"/>
  </cols>
  <sheetData>
    <row r="2" spans="1:16" x14ac:dyDescent="0.25">
      <c r="A2" s="1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6" ht="15" customHeight="1" x14ac:dyDescent="0.25">
      <c r="A3" s="1"/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6" x14ac:dyDescent="0.25">
      <c r="A4" s="1"/>
      <c r="B4" s="12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6" ht="15" customHeight="1" x14ac:dyDescent="0.25">
      <c r="A5" s="1"/>
      <c r="B5" s="12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6" ht="15" customHeight="1" x14ac:dyDescent="0.25">
      <c r="A6" s="1"/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6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5" customHeight="1" x14ac:dyDescent="0.25">
      <c r="A8" s="3"/>
      <c r="B8" s="12" t="s">
        <v>5</v>
      </c>
      <c r="C8" s="12"/>
      <c r="D8" s="12"/>
      <c r="E8" s="12"/>
      <c r="F8" s="12"/>
      <c r="G8" s="12"/>
      <c r="H8" s="3"/>
      <c r="I8" s="12" t="s">
        <v>6</v>
      </c>
      <c r="J8" s="12"/>
      <c r="K8" s="12"/>
      <c r="L8" s="12"/>
    </row>
    <row r="9" spans="1:16" s="5" customFormat="1" ht="32.25" x14ac:dyDescent="0.25">
      <c r="A9" s="2"/>
      <c r="B9" s="2" t="s">
        <v>7</v>
      </c>
      <c r="C9" s="4" t="s">
        <v>8</v>
      </c>
      <c r="D9" s="4" t="s">
        <v>9</v>
      </c>
      <c r="E9" s="2" t="s">
        <v>10</v>
      </c>
      <c r="F9" s="2" t="s">
        <v>11</v>
      </c>
      <c r="G9" s="2" t="s">
        <v>12</v>
      </c>
      <c r="H9" s="2"/>
      <c r="I9" s="2" t="s">
        <v>10</v>
      </c>
      <c r="J9" s="2"/>
      <c r="K9" s="2" t="s">
        <v>11</v>
      </c>
      <c r="L9" s="2" t="s">
        <v>12</v>
      </c>
      <c r="M9"/>
      <c r="N9"/>
      <c r="O9"/>
      <c r="P9"/>
    </row>
    <row r="10" spans="1:16" ht="15" hidden="1" customHeight="1" x14ac:dyDescent="0.25">
      <c r="A10" s="3"/>
      <c r="B10" s="1"/>
      <c r="C10" s="6"/>
      <c r="D10" s="6"/>
      <c r="E10" s="7"/>
      <c r="F10" s="3"/>
      <c r="G10" s="3"/>
      <c r="H10" s="3"/>
      <c r="I10" s="8"/>
      <c r="J10" s="8"/>
      <c r="K10" s="3"/>
      <c r="L10" s="3"/>
    </row>
    <row r="11" spans="1:16" ht="15" hidden="1" customHeight="1" x14ac:dyDescent="0.25">
      <c r="A11" s="3"/>
      <c r="B11" s="1"/>
      <c r="C11" s="6"/>
      <c r="D11" s="6"/>
      <c r="E11" s="7"/>
      <c r="F11" s="8"/>
      <c r="G11" s="9"/>
      <c r="H11" s="3"/>
      <c r="I11" s="8"/>
      <c r="J11" s="8"/>
      <c r="K11" s="8"/>
      <c r="L11" s="9"/>
    </row>
    <row r="12" spans="1:16" x14ac:dyDescent="0.25">
      <c r="A12" s="3">
        <v>-5</v>
      </c>
      <c r="B12" s="3">
        <v>2015</v>
      </c>
      <c r="C12" s="6"/>
      <c r="D12" s="6"/>
      <c r="E12" s="7">
        <v>814</v>
      </c>
      <c r="F12" s="8"/>
      <c r="G12" s="9"/>
      <c r="H12" s="3"/>
      <c r="I12" s="7">
        <v>739</v>
      </c>
      <c r="J12" s="7"/>
      <c r="K12" s="8"/>
      <c r="L12" s="9"/>
    </row>
    <row r="13" spans="1:16" x14ac:dyDescent="0.25">
      <c r="A13" s="3">
        <v>-4</v>
      </c>
      <c r="B13" s="3">
        <v>2016</v>
      </c>
      <c r="C13" s="6"/>
      <c r="D13" s="6"/>
      <c r="E13" s="7">
        <v>877</v>
      </c>
      <c r="F13" s="8">
        <f t="shared" ref="F13:F37" si="0">E13-E12</f>
        <v>63</v>
      </c>
      <c r="G13" s="9">
        <f t="shared" ref="G13:G37" si="1">E13/E12-1</f>
        <v>7.7395577395577453E-2</v>
      </c>
      <c r="H13" s="3"/>
      <c r="I13" s="7">
        <v>733</v>
      </c>
      <c r="J13" s="7"/>
      <c r="K13" s="8">
        <f t="shared" ref="K13:K37" si="2">I13-I12</f>
        <v>-6</v>
      </c>
      <c r="L13" s="9">
        <f t="shared" ref="L13:L37" si="3">I13/I12-1</f>
        <v>-8.1190798376183926E-3</v>
      </c>
    </row>
    <row r="14" spans="1:16" x14ac:dyDescent="0.25">
      <c r="A14" s="3">
        <v>-3</v>
      </c>
      <c r="B14" s="3">
        <v>2017</v>
      </c>
      <c r="C14" s="6"/>
      <c r="D14" s="6"/>
      <c r="E14" s="7">
        <v>841</v>
      </c>
      <c r="F14" s="8">
        <f t="shared" si="0"/>
        <v>-36</v>
      </c>
      <c r="G14" s="9">
        <f t="shared" si="1"/>
        <v>-4.1049030786773133E-2</v>
      </c>
      <c r="H14" s="3"/>
      <c r="I14" s="7">
        <v>797</v>
      </c>
      <c r="J14" s="7"/>
      <c r="K14" s="8">
        <f t="shared" si="2"/>
        <v>64</v>
      </c>
      <c r="L14" s="9">
        <f t="shared" si="3"/>
        <v>8.731241473396989E-2</v>
      </c>
    </row>
    <row r="15" spans="1:16" x14ac:dyDescent="0.25">
      <c r="A15" s="3">
        <v>-2</v>
      </c>
      <c r="B15" s="3">
        <v>2018</v>
      </c>
      <c r="C15" s="6"/>
      <c r="D15" s="6"/>
      <c r="E15" s="7">
        <v>857</v>
      </c>
      <c r="F15" s="8">
        <f t="shared" si="0"/>
        <v>16</v>
      </c>
      <c r="G15" s="9">
        <f t="shared" si="1"/>
        <v>1.9024970273483932E-2</v>
      </c>
      <c r="H15" s="3"/>
      <c r="I15" s="7">
        <v>821</v>
      </c>
      <c r="J15" s="7"/>
      <c r="K15" s="8">
        <f t="shared" si="2"/>
        <v>24</v>
      </c>
      <c r="L15" s="9">
        <f t="shared" si="3"/>
        <v>3.0112923462986219E-2</v>
      </c>
    </row>
    <row r="16" spans="1:16" x14ac:dyDescent="0.25">
      <c r="A16" s="3">
        <v>-1</v>
      </c>
      <c r="B16" s="3">
        <v>2019</v>
      </c>
      <c r="C16" s="6"/>
      <c r="D16" s="6"/>
      <c r="E16" s="7">
        <v>849</v>
      </c>
      <c r="F16" s="8">
        <f t="shared" si="0"/>
        <v>-8</v>
      </c>
      <c r="G16" s="9">
        <f t="shared" si="1"/>
        <v>-9.334889148191361E-3</v>
      </c>
      <c r="H16" s="3"/>
      <c r="I16" s="7">
        <v>742</v>
      </c>
      <c r="J16" s="7"/>
      <c r="K16" s="8">
        <f t="shared" si="2"/>
        <v>-79</v>
      </c>
      <c r="L16" s="9">
        <f t="shared" si="3"/>
        <v>-9.6224116930572423E-2</v>
      </c>
    </row>
    <row r="17" spans="1:14" x14ac:dyDescent="0.25">
      <c r="A17" s="3">
        <v>0</v>
      </c>
      <c r="B17" s="3">
        <v>2020</v>
      </c>
      <c r="C17" s="6"/>
      <c r="D17" s="6"/>
      <c r="E17" s="7">
        <v>809</v>
      </c>
      <c r="F17" s="8">
        <f t="shared" si="0"/>
        <v>-40</v>
      </c>
      <c r="G17" s="9">
        <f t="shared" si="1"/>
        <v>-4.7114252061248529E-2</v>
      </c>
      <c r="H17" s="3"/>
      <c r="I17" s="7">
        <v>678</v>
      </c>
      <c r="J17" s="7"/>
      <c r="K17" s="8">
        <f t="shared" si="2"/>
        <v>-64</v>
      </c>
      <c r="L17" s="9">
        <f t="shared" si="3"/>
        <v>-8.6253369272237146E-2</v>
      </c>
    </row>
    <row r="18" spans="1:14" x14ac:dyDescent="0.25">
      <c r="A18" s="3">
        <v>1</v>
      </c>
      <c r="B18" s="3">
        <v>2021</v>
      </c>
      <c r="C18" s="6">
        <v>-1.6336880324214496</v>
      </c>
      <c r="D18" s="6">
        <v>-31.77942975878257</v>
      </c>
      <c r="E18" s="7">
        <v>782.81441642803009</v>
      </c>
      <c r="F18" s="8">
        <f t="shared" si="0"/>
        <v>-26.185583571969914</v>
      </c>
      <c r="G18" s="9">
        <f t="shared" si="1"/>
        <v>-3.2367841250889873E-2</v>
      </c>
      <c r="H18" s="3"/>
      <c r="I18" s="7">
        <v>725.80993910910911</v>
      </c>
      <c r="J18" s="7"/>
      <c r="K18" s="8">
        <f t="shared" si="2"/>
        <v>47.809939109109109</v>
      </c>
      <c r="L18" s="9">
        <f t="shared" si="3"/>
        <v>7.0516134379216888E-2</v>
      </c>
      <c r="N18" s="10"/>
    </row>
    <row r="19" spans="1:14" x14ac:dyDescent="0.25">
      <c r="A19" s="3">
        <v>2</v>
      </c>
      <c r="B19" s="3">
        <v>2022</v>
      </c>
      <c r="C19" s="6">
        <v>-4.1537124188747221</v>
      </c>
      <c r="D19" s="6">
        <v>-33.022016471681354</v>
      </c>
      <c r="E19" s="7">
        <v>789.01376668375008</v>
      </c>
      <c r="F19" s="8">
        <f t="shared" si="0"/>
        <v>6.1993502557199918</v>
      </c>
      <c r="G19" s="9">
        <f t="shared" si="1"/>
        <v>7.9193102804717697E-3</v>
      </c>
      <c r="H19" s="3"/>
      <c r="I19" s="7">
        <v>739.94099935484337</v>
      </c>
      <c r="J19" s="7"/>
      <c r="K19" s="8">
        <f t="shared" si="2"/>
        <v>14.131060245734261</v>
      </c>
      <c r="L19" s="9">
        <f t="shared" si="3"/>
        <v>1.9469367232803902E-2</v>
      </c>
    </row>
    <row r="20" spans="1:14" x14ac:dyDescent="0.25">
      <c r="A20" s="3">
        <v>3</v>
      </c>
      <c r="B20" s="3">
        <v>2023</v>
      </c>
      <c r="C20" s="6">
        <v>-6.3749367853558701</v>
      </c>
      <c r="D20" s="6">
        <v>-33.022016471681354</v>
      </c>
      <c r="E20" s="7">
        <v>802.94052154218764</v>
      </c>
      <c r="F20" s="8">
        <f t="shared" si="0"/>
        <v>13.926754858437562</v>
      </c>
      <c r="G20" s="9">
        <f t="shared" si="1"/>
        <v>1.7650838865552521E-2</v>
      </c>
      <c r="H20" s="3"/>
      <c r="I20" s="7">
        <v>739.49088137073659</v>
      </c>
      <c r="J20" s="7"/>
      <c r="K20" s="8">
        <f t="shared" si="2"/>
        <v>-0.45011798410678239</v>
      </c>
      <c r="L20" s="9">
        <f t="shared" si="3"/>
        <v>-6.083160474946725E-4</v>
      </c>
    </row>
    <row r="21" spans="1:14" x14ac:dyDescent="0.25">
      <c r="A21" s="3">
        <v>4</v>
      </c>
      <c r="B21" s="3">
        <v>2024</v>
      </c>
      <c r="C21" s="6">
        <v>-9.4134700729510374</v>
      </c>
      <c r="D21" s="6">
        <v>-33.022016471681354</v>
      </c>
      <c r="E21" s="7">
        <v>807.07003919355498</v>
      </c>
      <c r="F21" s="8">
        <f t="shared" si="0"/>
        <v>4.1295176513673368</v>
      </c>
      <c r="G21" s="9">
        <f t="shared" si="1"/>
        <v>5.1429932112976307E-3</v>
      </c>
      <c r="H21" s="3"/>
      <c r="I21" s="7">
        <v>755.28134036925314</v>
      </c>
      <c r="J21" s="7"/>
      <c r="K21" s="8">
        <f t="shared" si="2"/>
        <v>15.790458998516556</v>
      </c>
      <c r="L21" s="9">
        <f t="shared" si="3"/>
        <v>2.1353149033084717E-2</v>
      </c>
    </row>
    <row r="22" spans="1:14" x14ac:dyDescent="0.25">
      <c r="A22" s="3">
        <v>5</v>
      </c>
      <c r="B22" s="3">
        <v>2025</v>
      </c>
      <c r="C22" s="6">
        <v>-10.586870332182166</v>
      </c>
      <c r="D22" s="6">
        <v>-33.022016471681354</v>
      </c>
      <c r="E22" s="7">
        <v>818.34058995935527</v>
      </c>
      <c r="F22" s="8">
        <f t="shared" si="0"/>
        <v>11.270550765800294</v>
      </c>
      <c r="G22" s="9">
        <f t="shared" si="1"/>
        <v>1.3964774082138032E-2</v>
      </c>
      <c r="H22" s="3"/>
      <c r="I22" s="7">
        <v>751.20826032482103</v>
      </c>
      <c r="J22" s="7"/>
      <c r="K22" s="8">
        <f t="shared" si="2"/>
        <v>-4.0730800444321176</v>
      </c>
      <c r="L22" s="9">
        <f t="shared" si="3"/>
        <v>-5.3927984536740192E-3</v>
      </c>
    </row>
    <row r="23" spans="1:14" x14ac:dyDescent="0.25">
      <c r="A23" s="3">
        <v>6</v>
      </c>
      <c r="B23" s="3">
        <v>2026</v>
      </c>
      <c r="C23" s="6">
        <v>-12.599067548347259</v>
      </c>
      <c r="D23" s="6">
        <v>-33.022016471681354</v>
      </c>
      <c r="E23" s="7">
        <v>819.49305093411192</v>
      </c>
      <c r="F23" s="8">
        <f t="shared" si="0"/>
        <v>1.1524609747566501</v>
      </c>
      <c r="G23" s="9">
        <f t="shared" si="1"/>
        <v>1.4082901287029159E-3</v>
      </c>
      <c r="H23" s="3"/>
      <c r="I23" s="7">
        <v>749.95435745213592</v>
      </c>
      <c r="J23" s="7"/>
      <c r="K23" s="8">
        <f t="shared" si="2"/>
        <v>-1.2539028726851029</v>
      </c>
      <c r="L23" s="9">
        <f t="shared" si="3"/>
        <v>-1.6691814226629242E-3</v>
      </c>
    </row>
    <row r="24" spans="1:14" x14ac:dyDescent="0.25">
      <c r="A24" s="3">
        <v>7</v>
      </c>
      <c r="B24" s="3">
        <v>2027</v>
      </c>
      <c r="C24" s="6">
        <v>-14.668325598439365</v>
      </c>
      <c r="D24" s="6">
        <v>-33.022016471681354</v>
      </c>
      <c r="E24" s="7">
        <v>821.32779089274402</v>
      </c>
      <c r="F24" s="8">
        <f t="shared" si="0"/>
        <v>1.8347399586320989</v>
      </c>
      <c r="G24" s="9">
        <f t="shared" si="1"/>
        <v>2.2388718934720497E-3</v>
      </c>
      <c r="H24" s="3"/>
      <c r="I24" s="7">
        <v>746.8530259473074</v>
      </c>
      <c r="J24" s="7"/>
      <c r="K24" s="8">
        <f t="shared" si="2"/>
        <v>-3.1013315048285222</v>
      </c>
      <c r="L24" s="9">
        <f t="shared" si="3"/>
        <v>-4.1353603376141912E-3</v>
      </c>
    </row>
    <row r="25" spans="1:14" x14ac:dyDescent="0.25">
      <c r="A25" s="3">
        <v>8</v>
      </c>
      <c r="B25" s="3">
        <v>2028</v>
      </c>
      <c r="C25" s="6">
        <v>-16.739186959040413</v>
      </c>
      <c r="D25" s="6">
        <v>-33.022016471681354</v>
      </c>
      <c r="E25" s="7">
        <v>824.19765990065798</v>
      </c>
      <c r="F25" s="8">
        <f t="shared" si="0"/>
        <v>2.8698690079139624</v>
      </c>
      <c r="G25" s="9">
        <f t="shared" si="1"/>
        <v>3.4941822737966088E-3</v>
      </c>
      <c r="H25" s="3"/>
      <c r="I25" s="7">
        <v>747.89025530557376</v>
      </c>
      <c r="J25" s="7"/>
      <c r="K25" s="8">
        <f t="shared" si="2"/>
        <v>1.0372293582663588</v>
      </c>
      <c r="L25" s="9">
        <f t="shared" si="3"/>
        <v>1.3887998337434038E-3</v>
      </c>
    </row>
    <row r="26" spans="1:14" x14ac:dyDescent="0.25">
      <c r="A26" s="3">
        <v>9</v>
      </c>
      <c r="B26" s="3">
        <v>2029</v>
      </c>
      <c r="C26" s="6">
        <v>-18.733878474778976</v>
      </c>
      <c r="D26" s="6">
        <v>-33.022016471681354</v>
      </c>
      <c r="E26" s="7">
        <v>826.92963862122997</v>
      </c>
      <c r="F26" s="8">
        <f t="shared" si="0"/>
        <v>2.7319787205719877</v>
      </c>
      <c r="G26" s="9">
        <f t="shared" si="1"/>
        <v>3.3147130275779091E-3</v>
      </c>
      <c r="H26" s="3"/>
      <c r="I26" s="7">
        <v>760.05365935721102</v>
      </c>
      <c r="J26" s="7"/>
      <c r="K26" s="8">
        <f t="shared" si="2"/>
        <v>12.163404051637258</v>
      </c>
      <c r="L26" s="9">
        <f t="shared" si="3"/>
        <v>1.626362152113825E-2</v>
      </c>
    </row>
    <row r="27" spans="1:14" x14ac:dyDescent="0.25">
      <c r="A27" s="3">
        <v>10</v>
      </c>
      <c r="B27" s="3">
        <v>2030</v>
      </c>
      <c r="C27" s="6">
        <v>-20.812385401532218</v>
      </c>
      <c r="D27" s="6">
        <v>-33.022016471681354</v>
      </c>
      <c r="E27" s="7">
        <v>837.3413351033937</v>
      </c>
      <c r="F27" s="8">
        <f t="shared" si="0"/>
        <v>10.411696482163734</v>
      </c>
      <c r="G27" s="9">
        <f t="shared" si="1"/>
        <v>1.2590788860251223E-2</v>
      </c>
      <c r="H27" s="3"/>
      <c r="I27" s="7">
        <v>760.19240764970334</v>
      </c>
      <c r="J27" s="7"/>
      <c r="K27" s="8">
        <f t="shared" si="2"/>
        <v>0.13874829249232334</v>
      </c>
      <c r="L27" s="9">
        <f t="shared" si="3"/>
        <v>1.8255065387040581E-4</v>
      </c>
    </row>
    <row r="28" spans="1:14" x14ac:dyDescent="0.25">
      <c r="A28" s="3">
        <v>11</v>
      </c>
      <c r="B28" s="3">
        <v>2031</v>
      </c>
      <c r="C28" s="6">
        <v>-22.832241024666708</v>
      </c>
      <c r="D28" s="6">
        <v>-33.022016471681354</v>
      </c>
      <c r="E28" s="7">
        <v>840.55261564183513</v>
      </c>
      <c r="F28" s="8">
        <f t="shared" si="0"/>
        <v>3.2112805384414287</v>
      </c>
      <c r="G28" s="9">
        <f t="shared" si="1"/>
        <v>3.8350913824705124E-3</v>
      </c>
      <c r="H28" s="3"/>
      <c r="I28" s="7">
        <v>761.24055615621637</v>
      </c>
      <c r="J28" s="7"/>
      <c r="K28" s="8">
        <f t="shared" si="2"/>
        <v>1.04814850651303</v>
      </c>
      <c r="L28" s="9">
        <f t="shared" si="3"/>
        <v>1.3787937053377775E-3</v>
      </c>
    </row>
    <row r="29" spans="1:14" x14ac:dyDescent="0.25">
      <c r="A29" s="3">
        <v>12</v>
      </c>
      <c r="B29" s="3">
        <v>2032</v>
      </c>
      <c r="C29" s="6">
        <v>-24.851847502047207</v>
      </c>
      <c r="D29" s="6">
        <v>-33.022016471681354</v>
      </c>
      <c r="E29" s="7">
        <v>846.46622384939997</v>
      </c>
      <c r="F29" s="8">
        <f t="shared" si="0"/>
        <v>5.9136082075648346</v>
      </c>
      <c r="G29" s="9">
        <f t="shared" si="1"/>
        <v>7.0353813640200435E-3</v>
      </c>
      <c r="H29" s="3"/>
      <c r="I29" s="7">
        <v>757.48384222443087</v>
      </c>
      <c r="J29" s="7"/>
      <c r="K29" s="8">
        <f t="shared" si="2"/>
        <v>-3.7567139317854981</v>
      </c>
      <c r="L29" s="9">
        <f t="shared" si="3"/>
        <v>-4.9349892112350302E-3</v>
      </c>
    </row>
    <row r="30" spans="1:14" x14ac:dyDescent="0.25">
      <c r="A30" s="3">
        <v>13</v>
      </c>
      <c r="B30" s="3">
        <v>2033</v>
      </c>
      <c r="C30" s="6">
        <v>-26.538997953127531</v>
      </c>
      <c r="D30" s="6">
        <v>-33.022016471681354</v>
      </c>
      <c r="E30" s="7">
        <v>851.9463465830587</v>
      </c>
      <c r="F30" s="8">
        <f t="shared" si="0"/>
        <v>5.4801227336587317</v>
      </c>
      <c r="G30" s="9">
        <f t="shared" si="1"/>
        <v>6.4741186112982074E-3</v>
      </c>
      <c r="H30" s="3"/>
      <c r="I30" s="7">
        <v>756.95441284846368</v>
      </c>
      <c r="J30" s="7"/>
      <c r="K30" s="8">
        <f t="shared" si="2"/>
        <v>-0.5294293759671973</v>
      </c>
      <c r="L30" s="9">
        <f t="shared" si="3"/>
        <v>-6.9893157643130532E-4</v>
      </c>
    </row>
    <row r="31" spans="1:14" x14ac:dyDescent="0.25">
      <c r="A31" s="3">
        <v>14</v>
      </c>
      <c r="B31" s="3">
        <v>2034</v>
      </c>
      <c r="C31" s="6">
        <v>-27.951565890164154</v>
      </c>
      <c r="D31" s="6">
        <v>-33.022016471681354</v>
      </c>
      <c r="E31" s="7">
        <v>857.04868708875995</v>
      </c>
      <c r="F31" s="8">
        <f t="shared" si="0"/>
        <v>5.1023405057012496</v>
      </c>
      <c r="G31" s="9">
        <f t="shared" si="1"/>
        <v>5.9890397161339592E-3</v>
      </c>
      <c r="H31" s="3"/>
      <c r="I31" s="7">
        <v>766.68591222360158</v>
      </c>
      <c r="J31" s="7"/>
      <c r="K31" s="8">
        <f t="shared" si="2"/>
        <v>9.7314993751379006</v>
      </c>
      <c r="L31" s="9">
        <f t="shared" si="3"/>
        <v>1.2856123446744583E-2</v>
      </c>
    </row>
    <row r="32" spans="1:14" x14ac:dyDescent="0.25">
      <c r="A32" s="3">
        <v>15</v>
      </c>
      <c r="B32" s="3">
        <v>2035</v>
      </c>
      <c r="C32" s="6">
        <v>-28.746765760463973</v>
      </c>
      <c r="D32" s="6">
        <v>-33.022016471681354</v>
      </c>
      <c r="E32" s="7">
        <v>864.75875383003927</v>
      </c>
      <c r="F32" s="8">
        <f t="shared" si="0"/>
        <v>7.71006674127932</v>
      </c>
      <c r="G32" s="9">
        <f t="shared" si="1"/>
        <v>8.9960662182086981E-3</v>
      </c>
      <c r="H32" s="3"/>
      <c r="I32" s="7">
        <v>784.37142851563078</v>
      </c>
      <c r="J32" s="7"/>
      <c r="K32" s="8">
        <f>I32-I31</f>
        <v>17.685516292029206</v>
      </c>
      <c r="L32" s="9">
        <f>I32/I31-1</f>
        <v>2.3067485667939813E-2</v>
      </c>
    </row>
    <row r="33" spans="1:12" x14ac:dyDescent="0.25">
      <c r="A33" s="3">
        <v>16</v>
      </c>
      <c r="B33" s="3">
        <v>2036</v>
      </c>
      <c r="C33" s="6">
        <v>-24.677610790750272</v>
      </c>
      <c r="D33" s="6">
        <v>-33.022016471681354</v>
      </c>
      <c r="E33" s="7">
        <v>878.17904894222795</v>
      </c>
      <c r="F33" s="8">
        <f t="shared" si="0"/>
        <v>13.420295112188683</v>
      </c>
      <c r="G33" s="9">
        <f t="shared" si="1"/>
        <v>1.5519120278054244E-2</v>
      </c>
      <c r="H33" s="3"/>
      <c r="I33" s="7">
        <v>790.11939694860246</v>
      </c>
      <c r="J33" s="7"/>
      <c r="K33" s="8">
        <f t="shared" si="2"/>
        <v>5.7479684329716747</v>
      </c>
      <c r="L33" s="9">
        <f t="shared" si="3"/>
        <v>7.3281206122579601E-3</v>
      </c>
    </row>
    <row r="34" spans="1:12" x14ac:dyDescent="0.25">
      <c r="A34" s="3">
        <v>17</v>
      </c>
      <c r="B34" s="3">
        <v>2037</v>
      </c>
      <c r="C34" s="6">
        <v>-24.59445755758426</v>
      </c>
      <c r="D34" s="6">
        <v>-33.022016471681354</v>
      </c>
      <c r="E34" s="7">
        <v>885.86608299485965</v>
      </c>
      <c r="F34" s="8">
        <f t="shared" si="0"/>
        <v>7.6870340526317023</v>
      </c>
      <c r="G34" s="9">
        <f t="shared" si="1"/>
        <v>8.7533790084046714E-3</v>
      </c>
      <c r="H34" s="3"/>
      <c r="I34" s="7">
        <v>789.23975532285704</v>
      </c>
      <c r="J34" s="7"/>
      <c r="K34" s="8">
        <f t="shared" si="2"/>
        <v>-0.87964162574542115</v>
      </c>
      <c r="L34" s="9">
        <f t="shared" si="3"/>
        <v>-1.1133021529943221E-3</v>
      </c>
    </row>
    <row r="35" spans="1:12" x14ac:dyDescent="0.25">
      <c r="A35" s="3">
        <v>18</v>
      </c>
      <c r="B35" s="3">
        <v>2038</v>
      </c>
      <c r="C35" s="6">
        <v>-24.661680257484022</v>
      </c>
      <c r="D35" s="6">
        <v>-33.022016471681354</v>
      </c>
      <c r="E35" s="7">
        <v>898.34682210727681</v>
      </c>
      <c r="F35" s="8">
        <f t="shared" si="0"/>
        <v>12.480739112417155</v>
      </c>
      <c r="G35" s="9">
        <f t="shared" si="1"/>
        <v>1.4088742476993099E-2</v>
      </c>
      <c r="H35" s="3"/>
      <c r="I35" s="7">
        <v>794.6639821470543</v>
      </c>
      <c r="J35" s="7"/>
      <c r="K35" s="8">
        <f t="shared" si="2"/>
        <v>5.4242268241972624</v>
      </c>
      <c r="L35" s="9">
        <f t="shared" si="3"/>
        <v>6.8727237669095054E-3</v>
      </c>
    </row>
    <row r="36" spans="1:12" x14ac:dyDescent="0.25">
      <c r="A36" s="3">
        <v>19</v>
      </c>
      <c r="B36" s="3">
        <v>2039</v>
      </c>
      <c r="C36" s="6">
        <v>-24.66113667103615</v>
      </c>
      <c r="D36" s="6">
        <v>-33.022016471681354</v>
      </c>
      <c r="E36" s="7">
        <v>908.74637592844465</v>
      </c>
      <c r="F36" s="8">
        <f t="shared" si="0"/>
        <v>10.399553821167842</v>
      </c>
      <c r="G36" s="9">
        <f t="shared" si="1"/>
        <v>1.1576323937756428E-2</v>
      </c>
      <c r="H36" s="3"/>
      <c r="I36" s="7">
        <v>793.9909381682678</v>
      </c>
      <c r="J36" s="7"/>
      <c r="K36" s="8">
        <f t="shared" si="2"/>
        <v>-0.67304397878649525</v>
      </c>
      <c r="L36" s="9">
        <f t="shared" si="3"/>
        <v>-8.4695417674274243E-4</v>
      </c>
    </row>
    <row r="37" spans="1:12" x14ac:dyDescent="0.25">
      <c r="A37" s="3">
        <v>20</v>
      </c>
      <c r="B37" s="3">
        <v>2040</v>
      </c>
      <c r="C37" s="6">
        <v>-24.66794590604076</v>
      </c>
      <c r="D37" s="6">
        <v>-33.022016471681354</v>
      </c>
      <c r="E37" s="7">
        <v>916.6058688908422</v>
      </c>
      <c r="F37" s="8">
        <f t="shared" si="0"/>
        <v>7.8594929623975531</v>
      </c>
      <c r="G37" s="9">
        <f t="shared" si="1"/>
        <v>8.6487200065779035E-3</v>
      </c>
      <c r="H37" s="3"/>
      <c r="I37" s="7">
        <v>815.72518671961848</v>
      </c>
      <c r="J37" s="7"/>
      <c r="K37" s="8">
        <f t="shared" si="2"/>
        <v>21.734248551350674</v>
      </c>
      <c r="L37" s="9">
        <f t="shared" si="3"/>
        <v>2.7373421416485577E-2</v>
      </c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1"/>
      <c r="B39" s="1" t="s">
        <v>13</v>
      </c>
      <c r="C39" s="1" t="s">
        <v>14</v>
      </c>
      <c r="D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 t="s">
        <v>15</v>
      </c>
      <c r="C40" s="1" t="s">
        <v>16</v>
      </c>
      <c r="D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 t="s">
        <v>17</v>
      </c>
      <c r="C41" s="1" t="s">
        <v>18</v>
      </c>
      <c r="D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 t="s">
        <v>19</v>
      </c>
      <c r="C42" s="1" t="s">
        <v>20</v>
      </c>
      <c r="D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 t="s">
        <v>21</v>
      </c>
      <c r="C43" s="1" t="s">
        <v>22</v>
      </c>
      <c r="D43" s="1"/>
      <c r="F43" s="1"/>
      <c r="G43" s="1"/>
      <c r="H43" s="1"/>
      <c r="I43" s="1"/>
      <c r="J43" s="1"/>
      <c r="K43" s="1"/>
      <c r="L43" s="1"/>
    </row>
    <row r="45" spans="1:12" x14ac:dyDescent="0.25">
      <c r="E45" s="11">
        <f>SUM(E18:E37)-SUM(C18:D37)-SUM('[1]Table B-3b Internal Peak no EE'!C16:C35)</f>
        <v>0</v>
      </c>
    </row>
  </sheetData>
  <mergeCells count="7">
    <mergeCell ref="B8:G8"/>
    <mergeCell ref="I8:L8"/>
    <mergeCell ref="B2:L2"/>
    <mergeCell ref="B3:L3"/>
    <mergeCell ref="B4:L4"/>
    <mergeCell ref="B5:L5"/>
    <mergeCell ref="B6:L6"/>
  </mergeCells>
  <hyperlinks>
    <hyperlink ref="M39:O41" r:id="rId1" display=" The DR information we have is from a file 'DEK DR Forecast for IRP 2018'  whose author is Amy Efland." xr:uid="{2A6E6951-92E0-42CB-BC81-3A19A9017E3D}"/>
  </hyperlinks>
  <pageMargins left="0.7" right="0.7" top="0.75" bottom="0.75" header="0.3" footer="0.3"/>
  <pageSetup scale="87" orientation="portrait" r:id="rId2"/>
  <headerFooter>
    <oddHeader>&amp;R&amp;"Times New Roman,Bold"&amp;10KyPSC Case No. 2021-00245
STAFF-DR-01-034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5466CD10A9D4A8CA9DE69279A9847" ma:contentTypeVersion="4" ma:contentTypeDescription="Create a new document." ma:contentTypeScope="" ma:versionID="85a9370f7009bc07aa9aa82969bbaba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6BFB8154-9C4F-445E-B522-4880003D07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2EC79-3B12-463A-98C3-AC8C7B311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9D1175-D59A-442C-B232-D7B9D60724A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2612a682-5ffb-4b9c-9555-017618935178"/>
    <ds:schemaRef ds:uri="http://schemas.openxmlformats.org/package/2006/metadata/core-properties"/>
    <ds:schemaRef ds:uri="3c9d8c27-8a6d-4d9e-a15e-ef5d28c114a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B-4a Native Peak wEE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Passty, Benjamin Walter</dc:creator>
  <cp:lastModifiedBy>Sunderman, Minna</cp:lastModifiedBy>
  <cp:lastPrinted>2021-10-21T20:16:31Z</cp:lastPrinted>
  <dcterms:created xsi:type="dcterms:W3CDTF">2021-10-21T18:24:02Z</dcterms:created>
  <dcterms:modified xsi:type="dcterms:W3CDTF">2021-10-21T20:16:35Z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0x01010075B5466CD10A9D4A8CA9DE69279A9847</vt:lpwstr>
  </property>
</Properties>
</file>