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Lisa\Desktop\Alternative Rate Case Study\DOCUMENTS NEEDED FOR 1ST REQUEST\"/>
    </mc:Choice>
  </mc:AlternateContent>
  <xr:revisionPtr revIDLastSave="0" documentId="13_ncr:1_{DA920DB1-8194-4522-A576-6E798B9A113C}" xr6:coauthVersionLast="47" xr6:coauthVersionMax="47" xr10:uidLastSave="{00000000-0000-0000-0000-000000000000}"/>
  <bookViews>
    <workbookView xWindow="-120" yWindow="-120" windowWidth="38640" windowHeight="21240" activeTab="3" xr2:uid="{31961B43-3652-4A7B-A00F-90809BC1E7AE}"/>
  </bookViews>
  <sheets>
    <sheet name="# 9 &amp; 10 Reg &amp; Ovt Pay" sheetId="5" r:id="rId1"/>
    <sheet name="Retirement" sheetId="4" r:id="rId2"/>
    <sheet name="#11 &amp; 12 Benefits" sheetId="2" r:id="rId3"/>
    <sheet name="#8 &amp; 17a-c Pay Rates"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4" l="1"/>
  <c r="J18" i="4"/>
  <c r="P18" i="4"/>
  <c r="O18" i="4"/>
  <c r="N18" i="4"/>
  <c r="M18" i="4"/>
  <c r="K18" i="4"/>
  <c r="L18" i="4"/>
  <c r="H18" i="4"/>
  <c r="I18" i="4"/>
  <c r="E18" i="4"/>
  <c r="F18" i="4"/>
  <c r="W33" i="2"/>
  <c r="X33" i="2" s="1"/>
  <c r="W27" i="2"/>
  <c r="W26" i="2"/>
  <c r="W25" i="2"/>
  <c r="W24" i="2"/>
  <c r="W23" i="2"/>
  <c r="U30" i="2"/>
  <c r="V30" i="2"/>
  <c r="R28" i="2"/>
  <c r="R26" i="2"/>
  <c r="R25" i="2"/>
  <c r="R30" i="2" s="1"/>
  <c r="R24" i="2"/>
  <c r="R23" i="2"/>
  <c r="P30" i="2"/>
  <c r="L30" i="2"/>
  <c r="K30" i="2"/>
  <c r="G30" i="2"/>
  <c r="F30" i="2"/>
  <c r="M29" i="2"/>
  <c r="M24" i="2"/>
  <c r="M30" i="2" s="1"/>
  <c r="H24" i="2"/>
  <c r="H30" i="2" s="1"/>
  <c r="W12" i="2" l="1"/>
  <c r="W15" i="2" s="1"/>
  <c r="X15" i="2" s="1"/>
  <c r="V12" i="2"/>
  <c r="R33" i="2"/>
  <c r="S33" i="2" s="1"/>
  <c r="M33" i="2"/>
  <c r="N33" i="2" s="1"/>
  <c r="H33" i="2"/>
  <c r="I33" i="2" s="1"/>
  <c r="Q12" i="2"/>
  <c r="R12" i="2"/>
  <c r="R15" i="2" s="1"/>
  <c r="S15" i="2" s="1"/>
  <c r="M12" i="2"/>
  <c r="M15" i="2" s="1"/>
  <c r="N15" i="2" s="1"/>
  <c r="H12" i="2"/>
  <c r="L12" i="2"/>
  <c r="G8" i="2"/>
  <c r="G10" i="2"/>
  <c r="G11" i="2"/>
  <c r="G6" i="2"/>
  <c r="G12" i="2" l="1"/>
  <c r="K10" i="1"/>
  <c r="K15" i="1"/>
  <c r="J15" i="1"/>
  <c r="Z7" i="5"/>
  <c r="Z16" i="5" s="1"/>
  <c r="Z8" i="5"/>
  <c r="AI16" i="5"/>
  <c r="AH16" i="5"/>
  <c r="AA16" i="5"/>
  <c r="T16" i="5"/>
  <c r="F16" i="5"/>
  <c r="G16" i="5"/>
  <c r="M16" i="5"/>
  <c r="N16" i="5"/>
  <c r="U16" i="5"/>
  <c r="AB16" i="5"/>
  <c r="AJ16" i="5"/>
  <c r="E16" i="5"/>
  <c r="L16" i="5"/>
  <c r="S16" i="5"/>
  <c r="AG16" i="5"/>
  <c r="AG8" i="5"/>
  <c r="AG13" i="5"/>
  <c r="AG6" i="5"/>
  <c r="AG10" i="5"/>
  <c r="AG11" i="5"/>
  <c r="AG12" i="5"/>
  <c r="Z11" i="5"/>
  <c r="Z6" i="5"/>
  <c r="L11" i="5"/>
  <c r="L8" i="5"/>
  <c r="N5" i="5"/>
  <c r="E11" i="5"/>
  <c r="E8" i="5"/>
  <c r="E6" i="5" l="1"/>
  <c r="K13" i="1" l="1"/>
  <c r="I9" i="1"/>
  <c r="I11" i="1"/>
  <c r="I12" i="1"/>
  <c r="I13" i="1"/>
  <c r="I14" i="1"/>
  <c r="I8" i="1"/>
  <c r="H15" i="1"/>
  <c r="H9" i="1"/>
  <c r="H11" i="1"/>
  <c r="H12" i="1"/>
  <c r="H13" i="1"/>
  <c r="H14" i="1"/>
  <c r="H8" i="1"/>
  <c r="K9" i="1"/>
  <c r="K8" i="1"/>
  <c r="K7" i="1"/>
  <c r="J14" i="1"/>
  <c r="J13" i="1"/>
  <c r="J12" i="1"/>
  <c r="J11" i="1"/>
  <c r="J10" i="1"/>
  <c r="J9" i="1"/>
  <c r="J8" i="1"/>
  <c r="J7" i="1"/>
  <c r="H15" i="2" l="1"/>
  <c r="I1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Lisa</author>
  </authors>
  <commentList>
    <comment ref="J5" authorId="0" shapeId="0" xr:uid="{A506D0CA-7B06-45FC-816F-8F131E079047}">
      <text>
        <r>
          <rPr>
            <sz val="9"/>
            <color indexed="81"/>
            <rFont val="Tahoma"/>
            <family val="2"/>
          </rPr>
          <t xml:space="preserve">Doller amount increase over 6 year span
</t>
        </r>
      </text>
    </comment>
    <comment ref="K5" authorId="0" shapeId="0" xr:uid="{7A2C737E-AC27-4FAB-9DE9-8742E376EE90}">
      <text>
        <r>
          <rPr>
            <sz val="9"/>
            <color indexed="81"/>
            <rFont val="Tahoma"/>
            <family val="2"/>
          </rPr>
          <t xml:space="preserve">Percentage Increase over a  6 year span
</t>
        </r>
      </text>
    </comment>
  </commentList>
</comments>
</file>

<file path=xl/sharedStrings.xml><?xml version="1.0" encoding="utf-8"?>
<sst xmlns="http://schemas.openxmlformats.org/spreadsheetml/2006/main" count="252" uniqueCount="101">
  <si>
    <t>Position</t>
  </si>
  <si>
    <t>Salaries by Position</t>
  </si>
  <si>
    <t>PSC Allowable - 78%</t>
  </si>
  <si>
    <t>PSC Allowable - 40%</t>
  </si>
  <si>
    <t>WEST SHELBY WATER DISTRICT</t>
  </si>
  <si>
    <t xml:space="preserve"> </t>
  </si>
  <si>
    <t xml:space="preserve">  </t>
  </si>
  <si>
    <t>2020-2021 Increase</t>
  </si>
  <si>
    <t>2020-2021 % Increase</t>
  </si>
  <si>
    <t>Reg hours</t>
  </si>
  <si>
    <t>Ovt hours</t>
  </si>
  <si>
    <t>Total Pay</t>
  </si>
  <si>
    <t>Reg Pay</t>
  </si>
  <si>
    <t>Ovt Pay</t>
  </si>
  <si>
    <t xml:space="preserve">Not employed </t>
  </si>
  <si>
    <t>HOURLY</t>
  </si>
  <si>
    <t>Sup Pay</t>
  </si>
  <si>
    <t>W-2</t>
  </si>
  <si>
    <t xml:space="preserve">   2016-2021 % Increase</t>
  </si>
  <si>
    <t>2016-2021        $ Increase</t>
  </si>
  <si>
    <t>#1 Customer Service Rep - Hired 8/14  Left 4/20</t>
  </si>
  <si>
    <t>#2 Office/Co  Manager - Hired 2/06</t>
  </si>
  <si>
    <t>#3 District Manager - Hired  12/90     Left 4/19 (Salaried)</t>
  </si>
  <si>
    <t>#4 Field Operator   Hired 7/11</t>
  </si>
  <si>
    <t>#5 Customer Service Rep - Hired 7/11  Left 3/21</t>
  </si>
  <si>
    <t xml:space="preserve">#6  Accounts Receivables  Hired 6/20   </t>
  </si>
  <si>
    <t>#7  Field/Co Manager -  Hired 1/06</t>
  </si>
  <si>
    <t>#8 Accounts Payables  Hired 5/20</t>
  </si>
  <si>
    <t>#9 Field Operator   Hired  5/19</t>
  </si>
  <si>
    <t xml:space="preserve">#6 Accounts Receivables  Hired 6/20   </t>
  </si>
  <si>
    <t>#7 Field/Co Manager -  Hired 1/06</t>
  </si>
  <si>
    <t>TOTALS</t>
  </si>
  <si>
    <t>Family</t>
  </si>
  <si>
    <t>Single</t>
  </si>
  <si>
    <t xml:space="preserve">2020 Employee Paid </t>
  </si>
  <si>
    <t>Famiy</t>
  </si>
  <si>
    <t>2020   WSWD   Paid Premium</t>
  </si>
  <si>
    <t>Total Health Insurance Premium</t>
  </si>
  <si>
    <t xml:space="preserve">Health Reimbursement Account </t>
  </si>
  <si>
    <t xml:space="preserve">TOTAL   </t>
  </si>
  <si>
    <t xml:space="preserve">2019 Employee Paid </t>
  </si>
  <si>
    <t>2019  WSWD   Paid Premium</t>
  </si>
  <si>
    <t xml:space="preserve">2018 Employee Paid </t>
  </si>
  <si>
    <t>2018  WSWD   Paid Premium</t>
  </si>
  <si>
    <t xml:space="preserve">#3 District Manager - Hired  12/90     Left 4/19 </t>
  </si>
  <si>
    <r>
      <t xml:space="preserve">#5 Cust Serv Rep Part-time Left 3/21 Reimb </t>
    </r>
    <r>
      <rPr>
        <sz val="11"/>
        <color rgb="FFFF0000"/>
        <rFont val="Calibri"/>
        <family val="2"/>
        <scheme val="minor"/>
      </rPr>
      <t>CERS Ins</t>
    </r>
  </si>
  <si>
    <t>2016-2017</t>
  </si>
  <si>
    <t>2017-2018</t>
  </si>
  <si>
    <t>2018-2019</t>
  </si>
  <si>
    <t>2019-2020</t>
  </si>
  <si>
    <t>Employee Contribution</t>
  </si>
  <si>
    <t>Position and Employee Number</t>
  </si>
  <si>
    <t>2018-19 HEALTH INSURANCE COST</t>
  </si>
  <si>
    <t xml:space="preserve"> 2019-20  HEALTH INSURANCE COST</t>
  </si>
  <si>
    <t>2020-21  HEALTH INSURANCE COST</t>
  </si>
  <si>
    <t>Dental Insurance</t>
  </si>
  <si>
    <t>Health Insurance (Vision Included)</t>
  </si>
  <si>
    <t>Employee</t>
  </si>
  <si>
    <t xml:space="preserve">#3 District Manager - Hired  12/90     Left 4/19  </t>
  </si>
  <si>
    <t>2017-18 HEALTH INSURANCE COST</t>
  </si>
  <si>
    <t xml:space="preserve"> Employee Paid </t>
  </si>
  <si>
    <t xml:space="preserve">  WSWD   Paid Premium</t>
  </si>
  <si>
    <t xml:space="preserve">Employee Paid </t>
  </si>
  <si>
    <t>WSWD   Paid Premium</t>
  </si>
  <si>
    <t xml:space="preserve"> WSWD   Paid Premium</t>
  </si>
  <si>
    <t xml:space="preserve">June to June </t>
  </si>
  <si>
    <t>Emp/Ch</t>
  </si>
  <si>
    <t>Emp/Child</t>
  </si>
  <si>
    <t>Emp/Sp</t>
  </si>
  <si>
    <t>PSC Allowable -40%</t>
  </si>
  <si>
    <t>Total Dental Insurance Premium</t>
  </si>
  <si>
    <t>Total  Dental  Insurance Premium</t>
  </si>
  <si>
    <t xml:space="preserve">    WSWD   Paid Premium</t>
  </si>
  <si>
    <t>2021  DENTAL INSURANCE COST</t>
  </si>
  <si>
    <t xml:space="preserve"> 2020 DENTAL INSURANCE COST</t>
  </si>
  <si>
    <t>2019 DENTAL INSURANCE COST</t>
  </si>
  <si>
    <t>2018 DENTAL INSURANCE COSTS</t>
  </si>
  <si>
    <t>Life Insurance - WSWD pays 100%</t>
  </si>
  <si>
    <t>Employer Contribution</t>
  </si>
  <si>
    <t>Uniforms - WSWD pays 100%</t>
  </si>
  <si>
    <t xml:space="preserve">Cell Phone </t>
  </si>
  <si>
    <t>40.00 X 6</t>
  </si>
  <si>
    <t>40.00 X6</t>
  </si>
  <si>
    <t>18.68% Jan - June</t>
  </si>
  <si>
    <t>19.18% Jan - June</t>
  </si>
  <si>
    <t>21.48% July - Dec</t>
  </si>
  <si>
    <t>19.18%  July - Dec</t>
  </si>
  <si>
    <t>21.48% Jan - June</t>
  </si>
  <si>
    <t>24.06% Jan - June</t>
  </si>
  <si>
    <t xml:space="preserve">24.06% July - Dec </t>
  </si>
  <si>
    <t>24.06% July - Dec</t>
  </si>
  <si>
    <t>2017 Calendar Year</t>
  </si>
  <si>
    <t>2018 Calendar Year</t>
  </si>
  <si>
    <t>2019 Calendar Year</t>
  </si>
  <si>
    <t>2020 Calendar Year</t>
  </si>
  <si>
    <t>Employee 1% Health Contr</t>
  </si>
  <si>
    <t>2020-2021</t>
  </si>
  <si>
    <t>(part-time)</t>
  </si>
  <si>
    <t>Total including CERS Ins &amp; HRA</t>
  </si>
  <si>
    <r>
      <t>Response to 17 a</t>
    </r>
    <r>
      <rPr>
        <sz val="11"/>
        <color theme="1"/>
        <rFont val="Calibri"/>
        <family val="2"/>
        <scheme val="minor"/>
      </rPr>
      <t>.</t>
    </r>
    <r>
      <rPr>
        <b/>
        <sz val="11"/>
        <color theme="1"/>
        <rFont val="Calibri"/>
        <family val="2"/>
        <scheme val="minor"/>
      </rPr>
      <t xml:space="preserve"> In order to maintain employees in a competitive job market in Shelby County and to keep up with cost of living increases a 3% wage increase was approved in 2021.  Each year the annual budget that is voted on by the Board members reflects an increase in wages for anticipated raises.                                                                                                                                                                                         Response to 17 b. See table above (Raises in 2019 reflect promotions and job descriptions changes that aren't typical - District Manager retired)                                                                                                                                                                                                                 Response to 17c. The annual budget is discussed and voted on at the Board meetings and WSWD is typically proactive in covering cost in a proactive manner. </t>
    </r>
  </si>
  <si>
    <t>ANNUAL PER EMP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</si>
</sst>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11"/>
      <color rgb="FFFF0000"/>
      <name val="Calibri"/>
      <family val="2"/>
      <scheme val="minor"/>
    </font>
    <font>
      <sz val="9"/>
      <color rgb="FFFF0000"/>
      <name val="Calibri"/>
      <family val="2"/>
      <scheme val="minor"/>
    </font>
    <font>
      <sz val="11"/>
      <color rgb="FF006100"/>
      <name val="Calibri"/>
      <family val="2"/>
      <scheme val="minor"/>
    </font>
    <font>
      <sz val="11"/>
      <color theme="0"/>
      <name val="Calibri"/>
      <family val="2"/>
      <scheme val="minor"/>
    </font>
    <font>
      <sz val="9"/>
      <color indexed="81"/>
      <name val="Tahoma"/>
      <family val="2"/>
    </font>
    <font>
      <sz val="11"/>
      <name val="Calibri"/>
      <family val="2"/>
      <scheme val="minor"/>
    </font>
    <font>
      <b/>
      <i/>
      <sz val="11"/>
      <name val="Calibri"/>
      <family val="2"/>
      <scheme val="minor"/>
    </font>
    <font>
      <b/>
      <i/>
      <sz val="11"/>
      <color theme="1"/>
      <name val="Calibri"/>
      <family val="2"/>
      <scheme val="minor"/>
    </font>
    <font>
      <b/>
      <u/>
      <sz val="11"/>
      <name val="Calibri"/>
      <family val="2"/>
      <scheme val="minor"/>
    </font>
    <font>
      <b/>
      <u val="singleAccounting"/>
      <sz val="11"/>
      <color theme="1"/>
      <name val="Calibri"/>
      <family val="2"/>
      <scheme val="minor"/>
    </font>
    <font>
      <sz val="8"/>
      <name val="Calibri"/>
      <family val="2"/>
      <scheme val="minor"/>
    </font>
  </fonts>
  <fills count="5">
    <fill>
      <patternFill patternType="none"/>
    </fill>
    <fill>
      <patternFill patternType="gray125"/>
    </fill>
    <fill>
      <patternFill patternType="solid">
        <fgColor rgb="FFC6EFCE"/>
      </patternFill>
    </fill>
    <fill>
      <patternFill patternType="solid">
        <fgColor theme="0" tint="-0.34998626667073579"/>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s>
  <cellStyleXfs count="5">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6" fillId="2" borderId="0" applyNumberFormat="0" applyBorder="0" applyAlignment="0" applyProtection="0"/>
  </cellStyleXfs>
  <cellXfs count="140">
    <xf numFmtId="0" fontId="0" fillId="0" borderId="0" xfId="0"/>
    <xf numFmtId="0" fontId="2" fillId="0" borderId="0" xfId="0" applyFont="1" applyAlignment="1">
      <alignment horizontal="center"/>
    </xf>
    <xf numFmtId="0" fontId="3" fillId="0" borderId="0" xfId="0" applyFont="1"/>
    <xf numFmtId="44" fontId="0" fillId="0" borderId="0" xfId="1" applyFont="1"/>
    <xf numFmtId="44" fontId="0" fillId="0" borderId="0" xfId="0" applyNumberFormat="1"/>
    <xf numFmtId="10" fontId="0" fillId="0" borderId="0" xfId="3" applyNumberFormat="1" applyFont="1"/>
    <xf numFmtId="0" fontId="0" fillId="0" borderId="1" xfId="0" applyBorder="1"/>
    <xf numFmtId="0" fontId="2" fillId="0" borderId="0" xfId="0" applyFont="1"/>
    <xf numFmtId="0" fontId="5" fillId="0" borderId="0" xfId="0" applyFont="1"/>
    <xf numFmtId="43" fontId="0" fillId="0" borderId="0" xfId="2" applyFont="1"/>
    <xf numFmtId="0" fontId="0" fillId="0" borderId="0" xfId="0" applyBorder="1"/>
    <xf numFmtId="0" fontId="0" fillId="0" borderId="1" xfId="0" applyBorder="1" applyAlignment="1">
      <alignment wrapText="1"/>
    </xf>
    <xf numFmtId="0" fontId="2" fillId="0" borderId="1" xfId="0" applyFont="1" applyBorder="1" applyAlignment="1">
      <alignment horizontal="center"/>
    </xf>
    <xf numFmtId="0" fontId="0" fillId="0" borderId="0" xfId="0" applyAlignment="1">
      <alignment horizontal="right"/>
    </xf>
    <xf numFmtId="9" fontId="0" fillId="0" borderId="0" xfId="3" applyFont="1"/>
    <xf numFmtId="44" fontId="0" fillId="0" borderId="0" xfId="0" applyNumberFormat="1" applyFill="1"/>
    <xf numFmtId="0" fontId="2" fillId="0" borderId="0" xfId="0" applyFont="1" applyBorder="1" applyAlignment="1">
      <alignment horizontal="center"/>
    </xf>
    <xf numFmtId="0" fontId="2" fillId="0" borderId="1" xfId="0" applyFont="1" applyBorder="1" applyAlignment="1">
      <alignment horizontal="center"/>
    </xf>
    <xf numFmtId="0" fontId="2" fillId="0" borderId="0" xfId="0" applyFont="1" applyBorder="1"/>
    <xf numFmtId="44" fontId="0" fillId="0" borderId="2" xfId="1" applyFont="1" applyBorder="1"/>
    <xf numFmtId="0" fontId="2" fillId="0" borderId="2" xfId="0" applyFont="1" applyBorder="1" applyAlignment="1">
      <alignment horizontal="center"/>
    </xf>
    <xf numFmtId="0" fontId="2" fillId="0" borderId="3" xfId="0" applyFont="1" applyBorder="1" applyAlignment="1">
      <alignment horizontal="center"/>
    </xf>
    <xf numFmtId="44" fontId="0" fillId="0" borderId="0" xfId="0" applyNumberFormat="1" applyFill="1" applyBorder="1" applyAlignment="1">
      <alignment horizontal="left"/>
    </xf>
    <xf numFmtId="44" fontId="0" fillId="0" borderId="1" xfId="0" applyNumberFormat="1" applyFill="1" applyBorder="1" applyAlignment="1">
      <alignment horizontal="left"/>
    </xf>
    <xf numFmtId="0" fontId="3" fillId="0" borderId="0" xfId="0" applyFont="1" applyAlignment="1">
      <alignment horizontal="center"/>
    </xf>
    <xf numFmtId="0" fontId="3" fillId="0" borderId="0" xfId="0" applyFont="1" applyAlignment="1"/>
    <xf numFmtId="44" fontId="0" fillId="0" borderId="0" xfId="1" applyFont="1" applyBorder="1"/>
    <xf numFmtId="0" fontId="0" fillId="0" borderId="5" xfId="0" applyBorder="1"/>
    <xf numFmtId="0" fontId="0" fillId="0" borderId="4" xfId="0" applyBorder="1"/>
    <xf numFmtId="44" fontId="0" fillId="0" borderId="0" xfId="0" applyNumberFormat="1" applyBorder="1"/>
    <xf numFmtId="44" fontId="0" fillId="0" borderId="3" xfId="0" applyNumberFormat="1" applyFill="1" applyBorder="1" applyAlignment="1">
      <alignment horizontal="left"/>
    </xf>
    <xf numFmtId="44" fontId="0" fillId="0" borderId="2" xfId="0" applyNumberFormat="1" applyBorder="1"/>
    <xf numFmtId="0" fontId="0" fillId="0" borderId="2" xfId="0" applyBorder="1"/>
    <xf numFmtId="0" fontId="0" fillId="0" borderId="0" xfId="0" applyNumberFormat="1" applyFill="1" applyBorder="1"/>
    <xf numFmtId="0" fontId="0" fillId="0" borderId="0" xfId="0" applyNumberFormat="1" applyBorder="1"/>
    <xf numFmtId="0" fontId="0" fillId="0" borderId="0" xfId="1" applyNumberFormat="1" applyFont="1" applyBorder="1"/>
    <xf numFmtId="0" fontId="0" fillId="0" borderId="0" xfId="0" applyAlignment="1">
      <alignment wrapText="1"/>
    </xf>
    <xf numFmtId="0" fontId="6" fillId="2" borderId="4" xfId="4" applyBorder="1"/>
    <xf numFmtId="0" fontId="6" fillId="2" borderId="0" xfId="4" applyBorder="1"/>
    <xf numFmtId="44" fontId="6" fillId="2" borderId="0" xfId="4" applyNumberFormat="1" applyBorder="1"/>
    <xf numFmtId="44" fontId="6" fillId="2" borderId="2" xfId="4" applyNumberFormat="1" applyBorder="1"/>
    <xf numFmtId="0" fontId="6" fillId="2" borderId="0" xfId="4"/>
    <xf numFmtId="44" fontId="6" fillId="2" borderId="0" xfId="4" applyNumberFormat="1"/>
    <xf numFmtId="0" fontId="6" fillId="2" borderId="0" xfId="4" applyNumberFormat="1" applyBorder="1"/>
    <xf numFmtId="0" fontId="0" fillId="0" borderId="6" xfId="0" applyBorder="1"/>
    <xf numFmtId="0" fontId="2" fillId="0" borderId="1" xfId="0" applyFont="1" applyBorder="1"/>
    <xf numFmtId="44" fontId="2" fillId="0" borderId="2" xfId="0" applyNumberFormat="1" applyFont="1" applyBorder="1"/>
    <xf numFmtId="0" fontId="6" fillId="0" borderId="0" xfId="4" applyFill="1"/>
    <xf numFmtId="0" fontId="0" fillId="0" borderId="0" xfId="0" applyFill="1"/>
    <xf numFmtId="0" fontId="0" fillId="0" borderId="0" xfId="0" applyBorder="1" applyAlignment="1">
      <alignment wrapText="1"/>
    </xf>
    <xf numFmtId="43" fontId="0" fillId="0" borderId="0" xfId="2" applyFont="1" applyBorder="1"/>
    <xf numFmtId="43" fontId="0" fillId="0" borderId="0" xfId="2" applyFont="1" applyFill="1"/>
    <xf numFmtId="0" fontId="2" fillId="0" borderId="0" xfId="0" applyFont="1" applyFill="1" applyAlignment="1">
      <alignment horizontal="center"/>
    </xf>
    <xf numFmtId="43" fontId="2" fillId="0" borderId="0" xfId="2" applyFont="1" applyFill="1"/>
    <xf numFmtId="0" fontId="4" fillId="0" borderId="0" xfId="0" applyFont="1" applyBorder="1" applyAlignment="1"/>
    <xf numFmtId="44" fontId="0" fillId="3" borderId="0" xfId="1" applyFont="1" applyFill="1"/>
    <xf numFmtId="0" fontId="7" fillId="3" borderId="0" xfId="0" applyFont="1" applyFill="1"/>
    <xf numFmtId="44" fontId="0" fillId="3" borderId="2" xfId="1" applyFont="1" applyFill="1" applyBorder="1"/>
    <xf numFmtId="43" fontId="0" fillId="0" borderId="0" xfId="0" applyNumberFormat="1"/>
    <xf numFmtId="43" fontId="0" fillId="0" borderId="0" xfId="0" applyNumberFormat="1" applyBorder="1"/>
    <xf numFmtId="43" fontId="0" fillId="0" borderId="0" xfId="2" applyNumberFormat="1" applyFont="1"/>
    <xf numFmtId="43" fontId="0" fillId="0" borderId="0" xfId="0" applyNumberFormat="1" applyBorder="1" applyAlignment="1">
      <alignment wrapText="1"/>
    </xf>
    <xf numFmtId="43" fontId="0" fillId="0" borderId="0" xfId="2" applyNumberFormat="1" applyFont="1" applyBorder="1"/>
    <xf numFmtId="0" fontId="4" fillId="0" borderId="0" xfId="0" applyFont="1" applyBorder="1" applyAlignment="1">
      <alignment horizontal="center"/>
    </xf>
    <xf numFmtId="0" fontId="9" fillId="0" borderId="0" xfId="4" applyFont="1" applyFill="1"/>
    <xf numFmtId="0" fontId="9" fillId="0" borderId="0" xfId="0" applyFont="1"/>
    <xf numFmtId="0" fontId="9" fillId="0" borderId="0" xfId="0" applyFont="1" applyFill="1"/>
    <xf numFmtId="0" fontId="9" fillId="0" borderId="0" xfId="4" applyFont="1" applyFill="1" applyAlignment="1"/>
    <xf numFmtId="0" fontId="9" fillId="0" borderId="0" xfId="4" applyFont="1" applyFill="1" applyAlignment="1">
      <alignment horizontal="left"/>
    </xf>
    <xf numFmtId="44" fontId="0" fillId="0" borderId="0" xfId="2" applyNumberFormat="1" applyFont="1" applyFill="1"/>
    <xf numFmtId="44" fontId="0" fillId="0" borderId="0" xfId="2" applyNumberFormat="1" applyFont="1"/>
    <xf numFmtId="44" fontId="0" fillId="0" borderId="0" xfId="2" applyNumberFormat="1" applyFont="1" applyBorder="1"/>
    <xf numFmtId="0" fontId="10" fillId="0" borderId="0" xfId="4" applyFont="1" applyFill="1" applyAlignment="1"/>
    <xf numFmtId="44" fontId="11" fillId="0" borderId="0" xfId="2" applyNumberFormat="1" applyFont="1"/>
    <xf numFmtId="44" fontId="0" fillId="0" borderId="1" xfId="0" applyNumberFormat="1" applyBorder="1"/>
    <xf numFmtId="44" fontId="0" fillId="0" borderId="1" xfId="2" applyNumberFormat="1" applyFont="1" applyBorder="1"/>
    <xf numFmtId="44" fontId="0" fillId="0" borderId="0" xfId="0" applyNumberFormat="1" applyFill="1" applyBorder="1"/>
    <xf numFmtId="0" fontId="9" fillId="0" borderId="0" xfId="0" applyFont="1" applyFill="1" applyAlignment="1"/>
    <xf numFmtId="44" fontId="0" fillId="0" borderId="1" xfId="0" applyNumberFormat="1" applyFill="1" applyBorder="1"/>
    <xf numFmtId="44" fontId="0" fillId="0" borderId="1" xfId="2" applyNumberFormat="1" applyFont="1" applyFill="1" applyBorder="1"/>
    <xf numFmtId="44" fontId="11" fillId="0" borderId="0" xfId="2" applyNumberFormat="1" applyFont="1" applyFill="1"/>
    <xf numFmtId="44" fontId="1" fillId="0" borderId="0" xfId="2" applyNumberFormat="1" applyFont="1" applyFill="1"/>
    <xf numFmtId="0" fontId="4" fillId="0" borderId="1" xfId="0" applyFont="1" applyBorder="1" applyAlignment="1">
      <alignment horizontal="center"/>
    </xf>
    <xf numFmtId="0" fontId="9" fillId="0" borderId="0" xfId="4" applyFont="1" applyFill="1" applyAlignment="1">
      <alignment horizontal="center"/>
    </xf>
    <xf numFmtId="10" fontId="0" fillId="0" borderId="0" xfId="0" applyNumberFormat="1"/>
    <xf numFmtId="0" fontId="4" fillId="0" borderId="1" xfId="0" applyFont="1" applyBorder="1" applyAlignment="1"/>
    <xf numFmtId="0" fontId="2" fillId="0" borderId="0" xfId="0" applyFont="1" applyFill="1" applyBorder="1" applyAlignment="1">
      <alignment horizontal="center"/>
    </xf>
    <xf numFmtId="0" fontId="1" fillId="0" borderId="0" xfId="2" applyNumberFormat="1" applyFont="1" applyFill="1"/>
    <xf numFmtId="0" fontId="1" fillId="0" borderId="0" xfId="2" applyNumberFormat="1" applyFont="1"/>
    <xf numFmtId="0" fontId="3" fillId="4" borderId="0" xfId="0" applyFont="1" applyFill="1"/>
    <xf numFmtId="0" fontId="0" fillId="4" borderId="0" xfId="0" applyFill="1"/>
    <xf numFmtId="0" fontId="0" fillId="0" borderId="1" xfId="0" applyFill="1" applyBorder="1"/>
    <xf numFmtId="0" fontId="0" fillId="0" borderId="7" xfId="0" applyFill="1" applyBorder="1"/>
    <xf numFmtId="0" fontId="0" fillId="0" borderId="4" xfId="0" applyFill="1" applyBorder="1"/>
    <xf numFmtId="0" fontId="0" fillId="0" borderId="0" xfId="0" applyAlignment="1"/>
    <xf numFmtId="0" fontId="0" fillId="0" borderId="0" xfId="0" applyAlignment="1">
      <alignment horizontal="left" vertical="top"/>
    </xf>
    <xf numFmtId="43" fontId="0" fillId="0" borderId="2" xfId="0" applyNumberFormat="1" applyBorder="1"/>
    <xf numFmtId="0" fontId="0" fillId="0" borderId="0" xfId="0" applyNumberFormat="1"/>
    <xf numFmtId="44" fontId="0" fillId="0" borderId="0" xfId="0" applyNumberFormat="1" applyAlignment="1">
      <alignment horizontal="left"/>
    </xf>
    <xf numFmtId="44" fontId="0" fillId="0" borderId="3" xfId="0" applyNumberFormat="1" applyBorder="1"/>
    <xf numFmtId="44" fontId="0" fillId="0" borderId="5" xfId="0" applyNumberFormat="1" applyBorder="1" applyAlignment="1">
      <alignment horizontal="left"/>
    </xf>
    <xf numFmtId="44" fontId="0" fillId="0" borderId="0" xfId="0" applyNumberFormat="1" applyAlignment="1"/>
    <xf numFmtId="0" fontId="0" fillId="0" borderId="7" xfId="0" applyFill="1" applyBorder="1" applyAlignment="1">
      <alignment horizontal="center"/>
    </xf>
    <xf numFmtId="43" fontId="0" fillId="0" borderId="4" xfId="2" applyFont="1" applyBorder="1" applyAlignment="1">
      <alignment horizontal="center"/>
    </xf>
    <xf numFmtId="43" fontId="0" fillId="0" borderId="4" xfId="2" applyFont="1" applyBorder="1" applyAlignment="1">
      <alignment horizontal="right"/>
    </xf>
    <xf numFmtId="0" fontId="0" fillId="0" borderId="4" xfId="0" applyFill="1" applyBorder="1" applyAlignment="1">
      <alignment horizontal="right"/>
    </xf>
    <xf numFmtId="0" fontId="3" fillId="0" borderId="4" xfId="0" applyFont="1" applyBorder="1" applyAlignment="1">
      <alignment horizontal="center"/>
    </xf>
    <xf numFmtId="0" fontId="3" fillId="0" borderId="0" xfId="0" applyFont="1" applyBorder="1" applyAlignment="1">
      <alignment horizontal="center"/>
    </xf>
    <xf numFmtId="0" fontId="3" fillId="0" borderId="2" xfId="0" applyFont="1" applyBorder="1" applyAlignment="1">
      <alignment horizontal="center"/>
    </xf>
    <xf numFmtId="0" fontId="3" fillId="0" borderId="0" xfId="0" applyFont="1" applyAlignment="1">
      <alignment horizontal="center"/>
    </xf>
    <xf numFmtId="0" fontId="4" fillId="0" borderId="0" xfId="0" applyFont="1" applyAlignment="1">
      <alignment horizontal="center"/>
    </xf>
    <xf numFmtId="43" fontId="0" fillId="0" borderId="0" xfId="0" applyNumberFormat="1" applyAlignment="1">
      <alignment horizontal="center"/>
    </xf>
    <xf numFmtId="0" fontId="0" fillId="0" borderId="0" xfId="0" applyNumberFormat="1" applyAlignment="1">
      <alignment horizontal="center"/>
    </xf>
    <xf numFmtId="0" fontId="2" fillId="0" borderId="0" xfId="0" applyFont="1" applyAlignment="1">
      <alignment horizontal="center"/>
    </xf>
    <xf numFmtId="10" fontId="2" fillId="0" borderId="0" xfId="0" applyNumberFormat="1" applyFont="1" applyAlignment="1">
      <alignment horizontal="center" vertical="center"/>
    </xf>
    <xf numFmtId="0" fontId="2" fillId="0" borderId="2" xfId="0" applyFont="1" applyBorder="1" applyAlignment="1">
      <alignment horizontal="center"/>
    </xf>
    <xf numFmtId="10" fontId="2" fillId="0" borderId="0" xfId="0" applyNumberFormat="1" applyFont="1" applyAlignment="1">
      <alignment horizontal="center"/>
    </xf>
    <xf numFmtId="0" fontId="2" fillId="0" borderId="0" xfId="0" applyFont="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applyAlignment="1">
      <alignment horizontal="center" wrapText="1"/>
    </xf>
    <xf numFmtId="0" fontId="2" fillId="0" borderId="1" xfId="0" applyFont="1" applyBorder="1" applyAlignment="1">
      <alignment horizontal="center" wrapText="1"/>
    </xf>
    <xf numFmtId="0" fontId="0" fillId="0" borderId="0" xfId="0" applyAlignment="1">
      <alignment horizontal="center"/>
    </xf>
    <xf numFmtId="0" fontId="2" fillId="0" borderId="4" xfId="0" applyFont="1" applyBorder="1" applyAlignment="1">
      <alignment wrapText="1"/>
    </xf>
    <xf numFmtId="0" fontId="2" fillId="0" borderId="5" xfId="0" applyFont="1" applyBorder="1" applyAlignment="1">
      <alignment wrapText="1"/>
    </xf>
    <xf numFmtId="0" fontId="2" fillId="4" borderId="1" xfId="0" applyFont="1" applyFill="1" applyBorder="1" applyAlignment="1">
      <alignment horizontal="center"/>
    </xf>
    <xf numFmtId="43" fontId="13" fillId="4" borderId="0" xfId="2" applyFont="1" applyFill="1" applyAlignment="1">
      <alignment horizontal="center"/>
    </xf>
    <xf numFmtId="43" fontId="0" fillId="4" borderId="0" xfId="2" applyFont="1" applyFill="1" applyAlignment="1">
      <alignment horizontal="center"/>
    </xf>
    <xf numFmtId="0" fontId="4" fillId="0" borderId="1" xfId="0" applyFont="1" applyBorder="1" applyAlignment="1">
      <alignment horizontal="center"/>
    </xf>
    <xf numFmtId="0" fontId="0" fillId="0" borderId="0" xfId="0" applyFill="1" applyAlignment="1">
      <alignment horizontal="center" wrapText="1"/>
    </xf>
    <xf numFmtId="0" fontId="0" fillId="0" borderId="1" xfId="0" applyBorder="1" applyAlignment="1">
      <alignment horizontal="center" wrapText="1"/>
    </xf>
    <xf numFmtId="0" fontId="9" fillId="0" borderId="0" xfId="4" applyFont="1" applyFill="1" applyAlignment="1">
      <alignment horizontal="center"/>
    </xf>
    <xf numFmtId="0" fontId="12" fillId="4" borderId="0" xfId="4" applyFont="1" applyFill="1" applyAlignment="1">
      <alignment horizontal="left"/>
    </xf>
    <xf numFmtId="0" fontId="9" fillId="0" borderId="0" xfId="4" applyFont="1" applyFill="1" applyAlignment="1">
      <alignment horizontal="left"/>
    </xf>
    <xf numFmtId="0" fontId="10" fillId="0" borderId="0" xfId="4" applyFont="1" applyFill="1" applyAlignment="1">
      <alignment horizontal="left"/>
    </xf>
    <xf numFmtId="0" fontId="2" fillId="0" borderId="0" xfId="0" applyFont="1" applyAlignment="1">
      <alignment horizontal="left" vertical="top" wrapText="1"/>
    </xf>
    <xf numFmtId="0" fontId="2" fillId="0" borderId="0" xfId="0" applyFont="1" applyBorder="1" applyAlignment="1">
      <alignment horizontal="center"/>
    </xf>
    <xf numFmtId="0" fontId="2" fillId="0" borderId="0" xfId="0" applyFont="1" applyBorder="1" applyAlignment="1">
      <alignment horizontal="center" wrapText="1"/>
    </xf>
    <xf numFmtId="0" fontId="0" fillId="0" borderId="3" xfId="0" applyBorder="1" applyAlignment="1">
      <alignment horizontal="center" wrapText="1"/>
    </xf>
  </cellXfs>
  <cellStyles count="5">
    <cellStyle name="Comma" xfId="2" builtinId="3"/>
    <cellStyle name="Currency" xfId="1" builtinId="4"/>
    <cellStyle name="Good" xfId="4" builtinId="26"/>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A3E77-2603-4BD8-B565-FAD9F98D782E}">
  <dimension ref="A1:AJ37"/>
  <sheetViews>
    <sheetView topLeftCell="B1" workbookViewId="0">
      <selection activeCell="H27" sqref="H27"/>
    </sheetView>
  </sheetViews>
  <sheetFormatPr defaultRowHeight="15" x14ac:dyDescent="0.25"/>
  <cols>
    <col min="1" max="1" width="46" bestFit="1" customWidth="1"/>
    <col min="2" max="2" width="10.5703125" customWidth="1"/>
    <col min="3" max="3" width="11.140625" customWidth="1"/>
    <col min="4" max="4" width="3.7109375" customWidth="1"/>
    <col min="5" max="5" width="13.42578125" customWidth="1"/>
    <col min="6" max="6" width="11.28515625" customWidth="1"/>
    <col min="7" max="7" width="12.5703125" bestFit="1" customWidth="1"/>
    <col min="8" max="8" width="10" customWidth="1"/>
    <col min="9" max="9" width="10.5703125" bestFit="1" customWidth="1"/>
    <col min="10" max="10" width="8" customWidth="1"/>
    <col min="11" max="11" width="4.85546875" customWidth="1"/>
    <col min="12" max="12" width="12.5703125" bestFit="1" customWidth="1"/>
    <col min="13" max="13" width="10.5703125" bestFit="1" customWidth="1"/>
    <col min="14" max="14" width="12.5703125" bestFit="1" customWidth="1"/>
    <col min="15" max="15" width="10.5703125" bestFit="1" customWidth="1"/>
    <col min="16" max="16" width="9.85546875" customWidth="1"/>
    <col min="17" max="17" width="7.7109375" customWidth="1"/>
    <col min="18" max="18" width="3.28515625" customWidth="1"/>
    <col min="19" max="19" width="12.5703125" bestFit="1" customWidth="1"/>
    <col min="20" max="20" width="10.5703125" bestFit="1" customWidth="1"/>
    <col min="21" max="21" width="12.5703125" bestFit="1" customWidth="1"/>
    <col min="24" max="24" width="10.5703125" bestFit="1" customWidth="1"/>
    <col min="25" max="25" width="4.85546875" customWidth="1"/>
    <col min="26" max="26" width="12.5703125" bestFit="1" customWidth="1"/>
    <col min="27" max="27" width="10.5703125" bestFit="1" customWidth="1"/>
    <col min="28" max="28" width="12.5703125" bestFit="1" customWidth="1"/>
    <col min="29" max="29" width="8" customWidth="1"/>
    <col min="31" max="31" width="7.5703125" customWidth="1"/>
    <col min="32" max="32" width="6.28515625" customWidth="1"/>
    <col min="33" max="33" width="12.5703125" bestFit="1" customWidth="1"/>
    <col min="34" max="34" width="10.5703125" bestFit="1" customWidth="1"/>
    <col min="35" max="35" width="11.5703125" bestFit="1" customWidth="1"/>
    <col min="36" max="36" width="12.5703125" bestFit="1" customWidth="1"/>
  </cols>
  <sheetData>
    <row r="1" spans="1:36" x14ac:dyDescent="0.25">
      <c r="A1" t="s">
        <v>5</v>
      </c>
      <c r="B1" s="110" t="s">
        <v>5</v>
      </c>
      <c r="C1" s="110"/>
      <c r="D1" s="110"/>
      <c r="E1" s="110"/>
      <c r="F1" s="110"/>
      <c r="G1" s="110"/>
      <c r="H1" s="110"/>
      <c r="J1" s="110"/>
      <c r="K1" s="110"/>
      <c r="L1" s="110"/>
      <c r="M1" s="110"/>
      <c r="N1" s="110"/>
      <c r="O1" s="110"/>
      <c r="P1" s="110"/>
      <c r="Q1" s="110"/>
    </row>
    <row r="2" spans="1:36" x14ac:dyDescent="0.25">
      <c r="B2" s="106">
        <v>2016</v>
      </c>
      <c r="C2" s="107"/>
      <c r="D2" s="107"/>
      <c r="E2" s="107"/>
      <c r="F2" s="107"/>
      <c r="G2" s="108"/>
      <c r="H2" s="25" t="s">
        <v>5</v>
      </c>
      <c r="I2" s="106">
        <v>2017</v>
      </c>
      <c r="J2" s="107"/>
      <c r="K2" s="107"/>
      <c r="L2" s="107"/>
      <c r="M2" s="107"/>
      <c r="N2" s="108"/>
      <c r="O2" s="24"/>
      <c r="P2" s="106">
        <v>2018</v>
      </c>
      <c r="Q2" s="107"/>
      <c r="R2" s="107"/>
      <c r="S2" s="107"/>
      <c r="T2" s="107"/>
      <c r="U2" s="108"/>
      <c r="W2" s="106">
        <v>2019</v>
      </c>
      <c r="X2" s="107"/>
      <c r="Y2" s="107"/>
      <c r="Z2" s="107"/>
      <c r="AA2" s="107"/>
      <c r="AB2" s="108"/>
      <c r="AC2" s="25" t="s">
        <v>5</v>
      </c>
      <c r="AD2" s="106">
        <v>2020</v>
      </c>
      <c r="AE2" s="107"/>
      <c r="AF2" s="107"/>
      <c r="AG2" s="107"/>
      <c r="AH2" s="107"/>
      <c r="AI2" s="108"/>
      <c r="AJ2" s="44"/>
    </row>
    <row r="3" spans="1:36" x14ac:dyDescent="0.25">
      <c r="A3" s="45" t="s">
        <v>0</v>
      </c>
      <c r="B3" s="27" t="s">
        <v>9</v>
      </c>
      <c r="C3" s="6" t="s">
        <v>10</v>
      </c>
      <c r="D3" s="6"/>
      <c r="E3" s="6" t="s">
        <v>12</v>
      </c>
      <c r="F3" s="23" t="s">
        <v>13</v>
      </c>
      <c r="G3" s="30" t="s">
        <v>11</v>
      </c>
      <c r="I3" s="27" t="s">
        <v>9</v>
      </c>
      <c r="J3" s="6" t="s">
        <v>10</v>
      </c>
      <c r="K3" s="6"/>
      <c r="L3" s="6" t="s">
        <v>12</v>
      </c>
      <c r="M3" s="23" t="s">
        <v>13</v>
      </c>
      <c r="N3" s="30" t="s">
        <v>11</v>
      </c>
      <c r="O3" s="22"/>
      <c r="P3" s="27" t="s">
        <v>9</v>
      </c>
      <c r="Q3" s="6" t="s">
        <v>10</v>
      </c>
      <c r="R3" s="6"/>
      <c r="S3" s="6" t="s">
        <v>12</v>
      </c>
      <c r="T3" s="23" t="s">
        <v>13</v>
      </c>
      <c r="U3" s="30" t="s">
        <v>11</v>
      </c>
      <c r="W3" s="27" t="s">
        <v>9</v>
      </c>
      <c r="X3" s="6" t="s">
        <v>10</v>
      </c>
      <c r="Y3" s="6"/>
      <c r="Z3" s="6" t="s">
        <v>12</v>
      </c>
      <c r="AA3" s="23" t="s">
        <v>13</v>
      </c>
      <c r="AB3" s="30" t="s">
        <v>11</v>
      </c>
      <c r="AD3" s="27" t="s">
        <v>9</v>
      </c>
      <c r="AE3" s="6" t="s">
        <v>10</v>
      </c>
      <c r="AF3" s="6"/>
      <c r="AG3" s="6" t="s">
        <v>12</v>
      </c>
      <c r="AH3" s="23" t="s">
        <v>13</v>
      </c>
      <c r="AI3" s="23" t="s">
        <v>16</v>
      </c>
      <c r="AJ3" s="30" t="s">
        <v>11</v>
      </c>
    </row>
    <row r="4" spans="1:36" x14ac:dyDescent="0.25">
      <c r="A4" s="2"/>
      <c r="B4" s="28" t="s">
        <v>5</v>
      </c>
      <c r="C4" s="10" t="s">
        <v>5</v>
      </c>
      <c r="D4" s="10"/>
      <c r="E4" s="26" t="s">
        <v>5</v>
      </c>
      <c r="F4" s="29" t="s">
        <v>5</v>
      </c>
      <c r="G4" s="31" t="s">
        <v>17</v>
      </c>
      <c r="I4" s="28"/>
      <c r="J4" s="10"/>
      <c r="K4" s="10"/>
      <c r="L4" s="26" t="s">
        <v>5</v>
      </c>
      <c r="M4" s="29" t="s">
        <v>5</v>
      </c>
      <c r="N4" s="31" t="s">
        <v>17</v>
      </c>
      <c r="O4" s="4"/>
      <c r="P4" s="28" t="s">
        <v>5</v>
      </c>
      <c r="Q4" s="10" t="s">
        <v>5</v>
      </c>
      <c r="R4" s="10"/>
      <c r="S4" s="26" t="s">
        <v>5</v>
      </c>
      <c r="T4" s="29" t="s">
        <v>5</v>
      </c>
      <c r="U4" s="31" t="s">
        <v>17</v>
      </c>
      <c r="W4" s="28" t="s">
        <v>5</v>
      </c>
      <c r="X4" s="10" t="s">
        <v>5</v>
      </c>
      <c r="Y4" s="10"/>
      <c r="Z4" s="26" t="s">
        <v>5</v>
      </c>
      <c r="AA4" s="29" t="s">
        <v>5</v>
      </c>
      <c r="AB4" s="31" t="s">
        <v>17</v>
      </c>
      <c r="AD4" s="28" t="s">
        <v>5</v>
      </c>
      <c r="AE4" s="10" t="s">
        <v>5</v>
      </c>
      <c r="AF4" s="10"/>
      <c r="AG4" s="26" t="s">
        <v>5</v>
      </c>
      <c r="AH4" s="29" t="s">
        <v>5</v>
      </c>
      <c r="AI4" s="29"/>
      <c r="AJ4" s="31" t="s">
        <v>17</v>
      </c>
    </row>
    <row r="5" spans="1:36" x14ac:dyDescent="0.25">
      <c r="A5" s="41" t="s">
        <v>20</v>
      </c>
      <c r="B5" s="37">
        <v>1167.5</v>
      </c>
      <c r="C5" s="38">
        <v>0</v>
      </c>
      <c r="D5" s="38"/>
      <c r="E5" s="39">
        <v>14733</v>
      </c>
      <c r="F5" s="39">
        <v>0</v>
      </c>
      <c r="G5" s="40">
        <v>14733</v>
      </c>
      <c r="H5" s="41">
        <v>1</v>
      </c>
      <c r="I5" s="37">
        <v>1748</v>
      </c>
      <c r="J5" s="38">
        <v>1</v>
      </c>
      <c r="K5" s="38"/>
      <c r="L5" s="39">
        <v>24289.06</v>
      </c>
      <c r="M5" s="39">
        <v>21.5</v>
      </c>
      <c r="N5" s="40">
        <f>SUM(L5:M5)</f>
        <v>24310.560000000001</v>
      </c>
      <c r="O5" s="42"/>
      <c r="P5" s="37">
        <v>2025</v>
      </c>
      <c r="Q5" s="43">
        <v>0</v>
      </c>
      <c r="R5" s="38"/>
      <c r="S5" s="39">
        <v>31011.25</v>
      </c>
      <c r="T5" s="39">
        <v>0</v>
      </c>
      <c r="U5" s="40">
        <v>31011.25</v>
      </c>
      <c r="V5" s="41"/>
      <c r="W5" s="37">
        <v>2031</v>
      </c>
      <c r="X5" s="43">
        <v>3</v>
      </c>
      <c r="Y5" s="38"/>
      <c r="Z5" s="39">
        <v>33625.26</v>
      </c>
      <c r="AA5" s="39">
        <v>74.5</v>
      </c>
      <c r="AB5" s="40">
        <v>33699.760000000002</v>
      </c>
      <c r="AC5" s="41"/>
      <c r="AD5" s="37">
        <v>547.5</v>
      </c>
      <c r="AE5" s="43">
        <v>0</v>
      </c>
      <c r="AF5" s="38"/>
      <c r="AG5" s="39">
        <v>9064.42</v>
      </c>
      <c r="AH5" s="39"/>
      <c r="AI5" s="39"/>
      <c r="AJ5" s="40">
        <v>9064.42</v>
      </c>
    </row>
    <row r="6" spans="1:36" x14ac:dyDescent="0.25">
      <c r="A6" t="s">
        <v>21</v>
      </c>
      <c r="B6" s="28">
        <v>2167.5</v>
      </c>
      <c r="C6" s="10">
        <v>53.5</v>
      </c>
      <c r="D6" s="10"/>
      <c r="E6" s="26">
        <f>G6-F6</f>
        <v>47638.6</v>
      </c>
      <c r="F6" s="29">
        <v>1820.66</v>
      </c>
      <c r="G6" s="31">
        <v>49459.26</v>
      </c>
      <c r="I6" s="28">
        <v>2096</v>
      </c>
      <c r="J6" s="10">
        <v>42</v>
      </c>
      <c r="K6" s="10"/>
      <c r="L6" s="26">
        <v>48327.61</v>
      </c>
      <c r="M6" s="29">
        <v>1432.68</v>
      </c>
      <c r="N6" s="31">
        <v>49760.29</v>
      </c>
      <c r="O6" s="4"/>
      <c r="P6" s="28">
        <v>2171</v>
      </c>
      <c r="Q6" s="33">
        <v>17</v>
      </c>
      <c r="R6" s="10"/>
      <c r="S6" s="26">
        <v>48657.57</v>
      </c>
      <c r="T6" s="29">
        <v>593.41999999999996</v>
      </c>
      <c r="U6" s="31">
        <v>49250.99</v>
      </c>
      <c r="W6" s="28">
        <v>2092.5</v>
      </c>
      <c r="X6" s="33">
        <v>7</v>
      </c>
      <c r="Y6" s="10"/>
      <c r="Z6" s="26">
        <f>AB6-AA6</f>
        <v>53563.31</v>
      </c>
      <c r="AA6" s="29">
        <v>269.93</v>
      </c>
      <c r="AB6" s="31">
        <v>53833.24</v>
      </c>
      <c r="AD6" s="28">
        <v>2117</v>
      </c>
      <c r="AE6" s="33">
        <v>20</v>
      </c>
      <c r="AF6" s="10"/>
      <c r="AG6" s="26">
        <f>AJ6-AI6-AH6</f>
        <v>54815.58</v>
      </c>
      <c r="AH6" s="29">
        <v>784.2</v>
      </c>
      <c r="AI6" s="29">
        <v>705</v>
      </c>
      <c r="AJ6" s="31">
        <v>56304.78</v>
      </c>
    </row>
    <row r="7" spans="1:36" x14ac:dyDescent="0.25">
      <c r="A7" s="41" t="s">
        <v>22</v>
      </c>
      <c r="B7" s="37">
        <v>2080</v>
      </c>
      <c r="C7" s="38">
        <v>0</v>
      </c>
      <c r="D7" s="38"/>
      <c r="E7" s="39">
        <v>59499.03</v>
      </c>
      <c r="F7" s="39">
        <v>0</v>
      </c>
      <c r="G7" s="40">
        <v>59499.03</v>
      </c>
      <c r="H7" s="41"/>
      <c r="I7" s="37">
        <v>2080</v>
      </c>
      <c r="J7" s="43">
        <v>0</v>
      </c>
      <c r="K7" s="38"/>
      <c r="L7" s="39">
        <v>60876.36</v>
      </c>
      <c r="M7" s="39">
        <v>0</v>
      </c>
      <c r="N7" s="40">
        <v>60876.36</v>
      </c>
      <c r="O7" s="42"/>
      <c r="P7" s="37">
        <v>2080</v>
      </c>
      <c r="Q7" s="43">
        <v>0</v>
      </c>
      <c r="R7" s="38"/>
      <c r="S7" s="39">
        <v>61438.32</v>
      </c>
      <c r="T7" s="39">
        <v>0</v>
      </c>
      <c r="U7" s="40">
        <v>61438.32</v>
      </c>
      <c r="V7" s="41"/>
      <c r="W7" s="37">
        <v>240</v>
      </c>
      <c r="X7" s="43">
        <v>0</v>
      </c>
      <c r="Y7" s="38"/>
      <c r="Z7" s="39">
        <f t="shared" ref="Z7:Z8" si="0">AB7-AA7</f>
        <v>16588.32</v>
      </c>
      <c r="AA7" s="39">
        <v>0</v>
      </c>
      <c r="AB7" s="40">
        <v>16588.32</v>
      </c>
      <c r="AC7" s="41"/>
      <c r="AD7" s="37" t="s">
        <v>5</v>
      </c>
      <c r="AE7" s="43"/>
      <c r="AF7" s="38"/>
      <c r="AG7" s="39"/>
      <c r="AH7" s="39"/>
      <c r="AI7" s="39"/>
      <c r="AJ7" s="40"/>
    </row>
    <row r="8" spans="1:36" x14ac:dyDescent="0.25">
      <c r="A8" t="s">
        <v>23</v>
      </c>
      <c r="B8" s="28">
        <v>2125.5</v>
      </c>
      <c r="C8" s="10">
        <v>125</v>
      </c>
      <c r="D8" s="10"/>
      <c r="E8" s="26">
        <f>G8-F8</f>
        <v>33023.22</v>
      </c>
      <c r="F8" s="29">
        <v>2905.14</v>
      </c>
      <c r="G8" s="31">
        <v>35928.36</v>
      </c>
      <c r="I8" s="28">
        <v>2125.5</v>
      </c>
      <c r="J8" s="33">
        <v>136</v>
      </c>
      <c r="K8" s="10"/>
      <c r="L8" s="26">
        <f>N8-M8</f>
        <v>33737.100000000006</v>
      </c>
      <c r="M8" s="29">
        <v>3245.45</v>
      </c>
      <c r="N8" s="31">
        <v>36982.550000000003</v>
      </c>
      <c r="O8" s="4"/>
      <c r="P8" s="28">
        <v>2109.5</v>
      </c>
      <c r="Q8" s="33">
        <v>176.5</v>
      </c>
      <c r="R8" s="10"/>
      <c r="S8" s="26">
        <v>33849.46</v>
      </c>
      <c r="T8" s="29">
        <v>4261.34</v>
      </c>
      <c r="U8" s="31">
        <v>38110.800000000003</v>
      </c>
      <c r="W8" s="28">
        <v>2093</v>
      </c>
      <c r="X8" s="33">
        <v>196.5</v>
      </c>
      <c r="Y8" s="10"/>
      <c r="Z8" s="26">
        <f t="shared" si="0"/>
        <v>36262.799999999996</v>
      </c>
      <c r="AA8" s="29">
        <v>5135.1899999999996</v>
      </c>
      <c r="AB8" s="31">
        <v>41397.99</v>
      </c>
      <c r="AD8" s="28">
        <v>2107</v>
      </c>
      <c r="AE8" s="33">
        <v>222</v>
      </c>
      <c r="AF8" s="10"/>
      <c r="AG8" s="26">
        <f>AJ8-AI8-AH8</f>
        <v>37572.699999999997</v>
      </c>
      <c r="AH8" s="29">
        <v>5850.8</v>
      </c>
      <c r="AI8" s="29">
        <v>712.05</v>
      </c>
      <c r="AJ8" s="31">
        <v>44135.55</v>
      </c>
    </row>
    <row r="9" spans="1:36" x14ac:dyDescent="0.25">
      <c r="A9" s="41" t="s">
        <v>24</v>
      </c>
      <c r="B9" s="37">
        <v>1802.5</v>
      </c>
      <c r="C9" s="38">
        <v>0</v>
      </c>
      <c r="D9" s="38"/>
      <c r="E9" s="39">
        <v>25496.400000000001</v>
      </c>
      <c r="F9" s="39">
        <v>0</v>
      </c>
      <c r="G9" s="40">
        <v>25496.400000000001</v>
      </c>
      <c r="H9" s="41"/>
      <c r="I9" s="37">
        <v>1745</v>
      </c>
      <c r="J9" s="43"/>
      <c r="K9" s="38"/>
      <c r="L9" s="39">
        <v>25240.34</v>
      </c>
      <c r="M9" s="39">
        <v>0</v>
      </c>
      <c r="N9" s="40">
        <v>25240.34</v>
      </c>
      <c r="O9" s="42"/>
      <c r="P9" s="37">
        <v>1548.75</v>
      </c>
      <c r="Q9" s="43">
        <v>0</v>
      </c>
      <c r="R9" s="38"/>
      <c r="S9" s="39">
        <v>22627.29</v>
      </c>
      <c r="T9" s="39">
        <v>0</v>
      </c>
      <c r="U9" s="40">
        <v>22627.29</v>
      </c>
      <c r="V9" s="41"/>
      <c r="W9" s="37">
        <v>1480.75</v>
      </c>
      <c r="X9" s="43">
        <v>0</v>
      </c>
      <c r="Y9" s="38"/>
      <c r="Z9" s="39">
        <v>23366.26</v>
      </c>
      <c r="AA9" s="39">
        <v>0</v>
      </c>
      <c r="AB9" s="40">
        <v>23366.26</v>
      </c>
      <c r="AC9" s="41"/>
      <c r="AD9" s="37">
        <v>1331.7</v>
      </c>
      <c r="AE9" s="43">
        <v>0</v>
      </c>
      <c r="AF9" s="38"/>
      <c r="AG9" s="39">
        <v>20344.23</v>
      </c>
      <c r="AH9" s="39"/>
      <c r="AI9" s="39">
        <v>670</v>
      </c>
      <c r="AJ9" s="40">
        <v>21684.23</v>
      </c>
    </row>
    <row r="10" spans="1:36" x14ac:dyDescent="0.25">
      <c r="A10" t="s">
        <v>25</v>
      </c>
      <c r="B10" s="28"/>
      <c r="C10" s="10"/>
      <c r="D10" s="10"/>
      <c r="E10" s="26"/>
      <c r="F10" s="29"/>
      <c r="G10" s="31"/>
      <c r="I10" s="28"/>
      <c r="J10" s="34"/>
      <c r="K10" s="10"/>
      <c r="L10" s="26"/>
      <c r="M10" s="29"/>
      <c r="N10" s="31"/>
      <c r="O10" s="4"/>
      <c r="P10" s="28"/>
      <c r="Q10" s="34"/>
      <c r="R10" s="10"/>
      <c r="S10" s="26"/>
      <c r="T10" s="29"/>
      <c r="U10" s="31"/>
      <c r="W10" s="28"/>
      <c r="X10" s="33">
        <v>0</v>
      </c>
      <c r="Y10" s="10"/>
      <c r="Z10" s="26"/>
      <c r="AA10" s="29"/>
      <c r="AB10" s="31"/>
      <c r="AD10" s="28">
        <v>1232</v>
      </c>
      <c r="AE10" s="33">
        <v>0</v>
      </c>
      <c r="AF10" s="10"/>
      <c r="AG10" s="26">
        <f>AJ10-AH10</f>
        <v>18480</v>
      </c>
      <c r="AH10" s="29"/>
      <c r="AI10" s="29"/>
      <c r="AJ10" s="31">
        <v>18480</v>
      </c>
    </row>
    <row r="11" spans="1:36" x14ac:dyDescent="0.25">
      <c r="A11" s="41" t="s">
        <v>26</v>
      </c>
      <c r="B11" s="37">
        <v>2088</v>
      </c>
      <c r="C11" s="38">
        <v>49</v>
      </c>
      <c r="D11" s="38"/>
      <c r="E11" s="39">
        <f>G11-F11</f>
        <v>43052.88</v>
      </c>
      <c r="F11" s="39">
        <v>1518.01</v>
      </c>
      <c r="G11" s="40">
        <v>44570.89</v>
      </c>
      <c r="H11" s="41"/>
      <c r="I11" s="37">
        <v>2082</v>
      </c>
      <c r="J11" s="43">
        <v>29.5</v>
      </c>
      <c r="K11" s="38"/>
      <c r="L11" s="39">
        <f>N11-M11</f>
        <v>43926.42</v>
      </c>
      <c r="M11" s="39">
        <v>937.05</v>
      </c>
      <c r="N11" s="40">
        <v>44863.47</v>
      </c>
      <c r="O11" s="42"/>
      <c r="P11" s="37">
        <v>2089</v>
      </c>
      <c r="Q11" s="43">
        <v>51</v>
      </c>
      <c r="R11" s="38"/>
      <c r="S11" s="39">
        <v>44474.81</v>
      </c>
      <c r="T11" s="39">
        <v>1628.76</v>
      </c>
      <c r="U11" s="40">
        <v>46103.57</v>
      </c>
      <c r="V11" s="41"/>
      <c r="W11" s="37">
        <v>2088.5</v>
      </c>
      <c r="X11" s="43">
        <v>32</v>
      </c>
      <c r="Y11" s="38"/>
      <c r="Z11" s="39">
        <f>AB11-AA11</f>
        <v>49338.96</v>
      </c>
      <c r="AA11" s="39">
        <v>1166.33</v>
      </c>
      <c r="AB11" s="40">
        <v>50505.29</v>
      </c>
      <c r="AC11" s="41"/>
      <c r="AD11" s="37">
        <v>2096</v>
      </c>
      <c r="AE11" s="43">
        <v>5</v>
      </c>
      <c r="AF11" s="38"/>
      <c r="AG11" s="39">
        <f>AJ11-AH11</f>
        <v>51784.54</v>
      </c>
      <c r="AH11" s="39">
        <v>182.78</v>
      </c>
      <c r="AI11" s="39">
        <v>705</v>
      </c>
      <c r="AJ11" s="40">
        <v>51967.32</v>
      </c>
    </row>
    <row r="12" spans="1:36" x14ac:dyDescent="0.25">
      <c r="A12" t="s">
        <v>27</v>
      </c>
      <c r="B12" s="28"/>
      <c r="C12" s="10"/>
      <c r="D12" s="10"/>
      <c r="E12" s="26"/>
      <c r="F12" s="29"/>
      <c r="G12" s="31"/>
      <c r="I12" s="28"/>
      <c r="J12" s="34"/>
      <c r="K12" s="10"/>
      <c r="L12" s="26"/>
      <c r="M12" s="29"/>
      <c r="N12" s="31"/>
      <c r="O12" s="4"/>
      <c r="P12" s="28"/>
      <c r="Q12" s="34"/>
      <c r="R12" s="10"/>
      <c r="S12" s="26"/>
      <c r="T12" s="29"/>
      <c r="U12" s="31"/>
      <c r="V12" s="3"/>
      <c r="W12" s="28"/>
      <c r="X12" s="33">
        <v>0</v>
      </c>
      <c r="Y12" s="10"/>
      <c r="Z12" s="26"/>
      <c r="AA12" s="29"/>
      <c r="AB12" s="31"/>
      <c r="AD12" s="28">
        <v>194</v>
      </c>
      <c r="AE12" s="33">
        <v>0</v>
      </c>
      <c r="AF12" s="10"/>
      <c r="AG12" s="26">
        <f>AJ12-AH12</f>
        <v>2813</v>
      </c>
      <c r="AH12" s="29"/>
      <c r="AI12" s="29"/>
      <c r="AJ12" s="31">
        <v>2813</v>
      </c>
    </row>
    <row r="13" spans="1:36" x14ac:dyDescent="0.25">
      <c r="A13" s="41" t="s">
        <v>28</v>
      </c>
      <c r="B13" s="37"/>
      <c r="C13" s="38"/>
      <c r="D13" s="38"/>
      <c r="E13" s="39"/>
      <c r="F13" s="39"/>
      <c r="G13" s="40"/>
      <c r="H13" s="41"/>
      <c r="I13" s="37"/>
      <c r="J13" s="43"/>
      <c r="K13" s="38"/>
      <c r="L13" s="39"/>
      <c r="M13" s="39"/>
      <c r="N13" s="40"/>
      <c r="O13" s="42"/>
      <c r="P13" s="37"/>
      <c r="Q13" s="43"/>
      <c r="R13" s="38"/>
      <c r="S13" s="39"/>
      <c r="T13" s="39"/>
      <c r="U13" s="40"/>
      <c r="V13" s="42"/>
      <c r="W13" s="37">
        <v>1402</v>
      </c>
      <c r="X13" s="43">
        <v>37</v>
      </c>
      <c r="Y13" s="38"/>
      <c r="Z13" s="39">
        <v>29442</v>
      </c>
      <c r="AA13" s="39">
        <v>1165.5</v>
      </c>
      <c r="AB13" s="40">
        <v>30607.5</v>
      </c>
      <c r="AC13" s="41"/>
      <c r="AD13" s="37">
        <v>2099.5</v>
      </c>
      <c r="AE13" s="43">
        <v>52</v>
      </c>
      <c r="AF13" s="38"/>
      <c r="AG13" s="39">
        <f>AJ13-AI13-AH13</f>
        <v>44079</v>
      </c>
      <c r="AH13" s="39">
        <v>1653.75</v>
      </c>
      <c r="AI13" s="39">
        <v>705</v>
      </c>
      <c r="AJ13" s="40">
        <v>46437.75</v>
      </c>
    </row>
    <row r="14" spans="1:36" x14ac:dyDescent="0.25">
      <c r="B14" s="28"/>
      <c r="C14" s="10"/>
      <c r="D14" s="10"/>
      <c r="E14" s="26"/>
      <c r="F14" s="29"/>
      <c r="G14" s="31"/>
      <c r="I14" s="28"/>
      <c r="J14" s="34"/>
      <c r="K14" s="10"/>
      <c r="L14" s="26"/>
      <c r="M14" s="29"/>
      <c r="N14" s="31"/>
      <c r="O14" s="4"/>
      <c r="P14" s="28"/>
      <c r="Q14" s="34"/>
      <c r="R14" s="10"/>
      <c r="S14" s="26"/>
      <c r="T14" s="29"/>
      <c r="U14" s="31"/>
      <c r="V14" s="3"/>
      <c r="W14" s="28"/>
      <c r="X14" s="33"/>
      <c r="Y14" s="10"/>
      <c r="Z14" s="26"/>
      <c r="AA14" s="29"/>
      <c r="AB14" s="31"/>
      <c r="AD14" s="28"/>
      <c r="AE14" s="10"/>
      <c r="AF14" s="10"/>
      <c r="AG14" s="26"/>
      <c r="AH14" s="29"/>
      <c r="AI14" s="29"/>
      <c r="AJ14" s="32"/>
    </row>
    <row r="15" spans="1:36" x14ac:dyDescent="0.25">
      <c r="B15" s="28"/>
      <c r="C15" s="10"/>
      <c r="D15" s="10"/>
      <c r="E15" s="26"/>
      <c r="F15" s="10"/>
      <c r="G15" s="32"/>
      <c r="I15" s="28"/>
      <c r="J15" s="35"/>
      <c r="K15" s="10"/>
      <c r="L15" s="10"/>
      <c r="M15" s="10"/>
      <c r="N15" s="32"/>
      <c r="P15" s="28"/>
      <c r="Q15" s="35"/>
      <c r="R15" s="10"/>
      <c r="S15" s="10"/>
      <c r="T15" s="10"/>
      <c r="U15" s="32"/>
      <c r="W15" s="28"/>
      <c r="X15" s="33"/>
      <c r="Y15" s="10"/>
      <c r="Z15" s="10"/>
      <c r="AA15" s="10"/>
      <c r="AB15" s="32"/>
      <c r="AD15" s="28"/>
      <c r="AE15" s="26"/>
      <c r="AF15" s="10"/>
      <c r="AG15" s="10"/>
      <c r="AH15" s="10"/>
      <c r="AI15" s="10"/>
      <c r="AJ15" s="32"/>
    </row>
    <row r="16" spans="1:36" x14ac:dyDescent="0.25">
      <c r="A16" s="7" t="s">
        <v>31</v>
      </c>
      <c r="B16" s="28"/>
      <c r="C16" s="10"/>
      <c r="D16" s="26"/>
      <c r="E16" s="29">
        <f>SUM(E5:E15)</f>
        <v>223443.13</v>
      </c>
      <c r="F16" s="29">
        <f>SUM(F5:F15)</f>
        <v>6243.81</v>
      </c>
      <c r="G16" s="46">
        <f>SUM(G5:G15)</f>
        <v>229686.94</v>
      </c>
      <c r="H16" s="3"/>
      <c r="I16" s="28"/>
      <c r="J16" s="34"/>
      <c r="K16" s="10"/>
      <c r="L16" s="29">
        <f>SUM(L5:L15)</f>
        <v>236396.89</v>
      </c>
      <c r="M16" s="29">
        <f>SUM(M5:M15)</f>
        <v>5636.68</v>
      </c>
      <c r="N16" s="46">
        <f>SUM(N5:N15)</f>
        <v>242033.57</v>
      </c>
      <c r="P16" s="28"/>
      <c r="Q16" s="34"/>
      <c r="R16" s="10"/>
      <c r="S16" s="29">
        <f>SUM(S5:S15)</f>
        <v>242058.7</v>
      </c>
      <c r="T16" s="29">
        <f>SUM(T5:T15)</f>
        <v>6483.52</v>
      </c>
      <c r="U16" s="46">
        <f>SUM(U5:U15)</f>
        <v>248542.22</v>
      </c>
      <c r="W16" s="28"/>
      <c r="X16" s="33"/>
      <c r="Y16" s="10"/>
      <c r="Z16" s="29">
        <f>SUM(Z5:Z15)</f>
        <v>242186.91</v>
      </c>
      <c r="AA16" s="29">
        <f>SUM(AA5:AA15)</f>
        <v>7811.45</v>
      </c>
      <c r="AB16" s="46">
        <f>SUM(AB5:AB15)</f>
        <v>249998.36000000002</v>
      </c>
      <c r="AD16" s="28"/>
      <c r="AE16" s="10"/>
      <c r="AF16" s="10"/>
      <c r="AG16" s="29">
        <f>SUM(AG5:AG15)</f>
        <v>238953.47</v>
      </c>
      <c r="AH16" s="29">
        <f>SUM(AH6:AH15)</f>
        <v>8471.5299999999988</v>
      </c>
      <c r="AI16" s="29">
        <f>SUM(AI6:AI15)</f>
        <v>3497.05</v>
      </c>
      <c r="AJ16" s="46">
        <f>SUM(AJ5:AJ15)</f>
        <v>250887.05000000002</v>
      </c>
    </row>
    <row r="17" spans="2:36" x14ac:dyDescent="0.25">
      <c r="B17" s="28"/>
      <c r="C17" s="10"/>
      <c r="D17" s="26"/>
      <c r="E17" s="10"/>
      <c r="F17" s="10"/>
      <c r="G17" s="32"/>
      <c r="H17" s="3"/>
      <c r="I17" s="28"/>
      <c r="J17" s="10"/>
      <c r="K17" s="10"/>
      <c r="L17" s="10"/>
      <c r="M17" s="10"/>
      <c r="N17" s="32"/>
      <c r="P17" s="28"/>
      <c r="Q17" s="10"/>
      <c r="R17" s="10"/>
      <c r="S17" s="10"/>
      <c r="T17" s="10"/>
      <c r="U17" s="32"/>
      <c r="W17" s="28"/>
      <c r="X17" s="33"/>
      <c r="Y17" s="10"/>
      <c r="Z17" s="10"/>
      <c r="AA17" s="10"/>
      <c r="AB17" s="32"/>
      <c r="AD17" s="28"/>
      <c r="AE17" s="10"/>
      <c r="AF17" s="10"/>
      <c r="AG17" s="10"/>
      <c r="AH17" s="10"/>
      <c r="AI17" s="10"/>
      <c r="AJ17" s="32"/>
    </row>
    <row r="18" spans="2:36" x14ac:dyDescent="0.25">
      <c r="B18" s="28"/>
      <c r="C18" s="10"/>
      <c r="D18" s="26"/>
      <c r="E18" s="10"/>
      <c r="F18" s="10"/>
      <c r="G18" s="32"/>
      <c r="H18" s="3"/>
      <c r="I18" s="28"/>
      <c r="J18" s="10"/>
      <c r="K18" s="10"/>
      <c r="L18" s="10"/>
      <c r="M18" s="10"/>
      <c r="N18" s="32"/>
      <c r="P18" s="28"/>
      <c r="Q18" s="10"/>
      <c r="R18" s="10"/>
      <c r="S18" s="10"/>
      <c r="T18" s="10"/>
      <c r="U18" s="32"/>
      <c r="W18" s="28"/>
      <c r="X18" s="34"/>
      <c r="Y18" s="10"/>
      <c r="Z18" s="10"/>
      <c r="AA18" s="10"/>
      <c r="AB18" s="32"/>
      <c r="AD18" s="28"/>
      <c r="AE18" s="10"/>
      <c r="AF18" s="10"/>
      <c r="AG18" s="10"/>
      <c r="AH18" s="10"/>
      <c r="AI18" s="10"/>
      <c r="AJ18" s="32"/>
    </row>
    <row r="19" spans="2:36" x14ac:dyDescent="0.25">
      <c r="B19" s="109"/>
      <c r="C19" s="109"/>
      <c r="D19" s="109"/>
      <c r="E19" s="109"/>
      <c r="G19" s="109"/>
      <c r="H19" s="109"/>
      <c r="I19" s="109"/>
      <c r="J19" s="109"/>
      <c r="K19" s="25"/>
      <c r="L19" s="109"/>
      <c r="M19" s="109"/>
      <c r="N19" s="109"/>
      <c r="O19" s="109"/>
      <c r="P19" s="25"/>
      <c r="Q19" s="109"/>
      <c r="R19" s="109"/>
      <c r="S19" s="109"/>
      <c r="T19" s="109"/>
      <c r="U19" s="25"/>
      <c r="V19" s="109"/>
      <c r="W19" s="109"/>
      <c r="X19" s="109"/>
      <c r="Y19" s="109"/>
    </row>
    <row r="20" spans="2:36" x14ac:dyDescent="0.25">
      <c r="D20" s="3"/>
      <c r="E20" s="4"/>
      <c r="I20" s="3"/>
      <c r="J20" s="4"/>
      <c r="N20" s="3"/>
      <c r="O20" s="4"/>
      <c r="S20" s="3"/>
      <c r="T20" s="4"/>
      <c r="X20" s="3"/>
      <c r="Y20" s="4"/>
    </row>
    <row r="21" spans="2:36" x14ac:dyDescent="0.25">
      <c r="D21" s="3"/>
      <c r="E21" s="4"/>
      <c r="F21" s="10"/>
      <c r="I21" s="3"/>
      <c r="J21" s="4"/>
      <c r="N21" s="3"/>
      <c r="O21" s="4"/>
      <c r="S21" s="3"/>
      <c r="T21" s="4"/>
      <c r="X21" s="3"/>
      <c r="Y21" s="4"/>
    </row>
    <row r="22" spans="2:36" x14ac:dyDescent="0.25">
      <c r="D22" s="3"/>
      <c r="E22" s="4"/>
      <c r="I22" s="3"/>
      <c r="J22" s="4"/>
      <c r="N22" s="3"/>
      <c r="O22" s="4"/>
      <c r="S22" s="3"/>
      <c r="T22" s="4"/>
      <c r="X22" s="3"/>
      <c r="Y22" s="4"/>
    </row>
    <row r="23" spans="2:36" x14ac:dyDescent="0.25">
      <c r="D23" s="3"/>
      <c r="E23" s="4"/>
      <c r="I23" s="3"/>
      <c r="J23" s="4"/>
      <c r="N23" s="3"/>
      <c r="O23" s="4"/>
      <c r="S23" s="3"/>
      <c r="T23" s="4"/>
      <c r="X23" s="3"/>
      <c r="Y23" s="4"/>
    </row>
    <row r="24" spans="2:36" x14ac:dyDescent="0.25">
      <c r="D24" s="3"/>
      <c r="E24" s="4"/>
      <c r="I24" s="3"/>
      <c r="J24" s="4"/>
      <c r="N24" s="3"/>
      <c r="O24" s="4"/>
      <c r="S24" s="3"/>
      <c r="T24" s="4"/>
      <c r="X24" s="3"/>
      <c r="Y24" s="4"/>
    </row>
    <row r="25" spans="2:36" x14ac:dyDescent="0.25">
      <c r="D25" s="3"/>
      <c r="E25" s="4"/>
      <c r="I25" s="3"/>
      <c r="J25" s="4"/>
      <c r="N25" s="3"/>
      <c r="O25" s="4"/>
      <c r="S25" s="3"/>
      <c r="T25" s="4"/>
      <c r="X25" s="3"/>
      <c r="Y25" s="4"/>
    </row>
    <row r="26" spans="2:36" x14ac:dyDescent="0.25">
      <c r="D26" s="3"/>
      <c r="E26" s="4"/>
    </row>
    <row r="27" spans="2:36" x14ac:dyDescent="0.25">
      <c r="D27" s="3"/>
      <c r="E27" s="4"/>
      <c r="H27" s="4"/>
    </row>
    <row r="28" spans="2:36" x14ac:dyDescent="0.25">
      <c r="D28" s="3"/>
      <c r="E28" s="4"/>
    </row>
    <row r="29" spans="2:36" x14ac:dyDescent="0.25">
      <c r="C29" s="3"/>
    </row>
    <row r="30" spans="2:36" x14ac:dyDescent="0.25">
      <c r="D30" s="3"/>
      <c r="E30" s="4"/>
      <c r="H30" s="4"/>
    </row>
    <row r="31" spans="2:36" x14ac:dyDescent="0.25">
      <c r="D31" s="3"/>
      <c r="E31" s="4"/>
    </row>
    <row r="32" spans="2:36" x14ac:dyDescent="0.25">
      <c r="C32" s="3"/>
    </row>
    <row r="33" spans="3:3" x14ac:dyDescent="0.25">
      <c r="C33" s="3"/>
    </row>
    <row r="34" spans="3:3" x14ac:dyDescent="0.25">
      <c r="C34" s="3"/>
    </row>
    <row r="35" spans="3:3" x14ac:dyDescent="0.25">
      <c r="C35" s="3"/>
    </row>
    <row r="36" spans="3:3" x14ac:dyDescent="0.25">
      <c r="C36" s="3"/>
    </row>
    <row r="37" spans="3:3" x14ac:dyDescent="0.25">
      <c r="C37" s="3"/>
    </row>
  </sheetData>
  <mergeCells count="12">
    <mergeCell ref="B1:H1"/>
    <mergeCell ref="J1:Q1"/>
    <mergeCell ref="G19:J19"/>
    <mergeCell ref="L19:O19"/>
    <mergeCell ref="Q19:T19"/>
    <mergeCell ref="AD2:AI2"/>
    <mergeCell ref="V19:Y19"/>
    <mergeCell ref="B19:E19"/>
    <mergeCell ref="B2:G2"/>
    <mergeCell ref="I2:N2"/>
    <mergeCell ref="P2:U2"/>
    <mergeCell ref="W2:AB2"/>
  </mergeCells>
  <pageMargins left="0.7" right="0.7" top="0.75" bottom="0.75" header="0.3" footer="0.3"/>
  <pageSetup scale="95" orientation="landscape" horizontalDpi="0" verticalDpi="0" r:id="rId1"/>
  <headerFooter>
    <oddHeader xml:space="preserve">&amp;COVERTIME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ADD55-D19D-4FEB-917C-6A6CDCF71DE3}">
  <dimension ref="A3:U20"/>
  <sheetViews>
    <sheetView topLeftCell="A4" workbookViewId="0">
      <selection activeCell="E21" sqref="E21"/>
    </sheetView>
  </sheetViews>
  <sheetFormatPr defaultRowHeight="15" x14ac:dyDescent="0.25"/>
  <cols>
    <col min="3" max="4" width="12.5703125" bestFit="1" customWidth="1"/>
    <col min="5" max="5" width="10.140625" customWidth="1"/>
    <col min="6" max="6" width="12.5703125" bestFit="1" customWidth="1"/>
    <col min="7" max="7" width="12.7109375" customWidth="1"/>
    <col min="8" max="8" width="11.85546875" customWidth="1"/>
    <col min="9" max="9" width="12.28515625" customWidth="1"/>
    <col min="10" max="10" width="12.42578125" customWidth="1"/>
    <col min="11" max="11" width="10.42578125" customWidth="1"/>
    <col min="12" max="12" width="12.85546875" customWidth="1"/>
    <col min="13" max="13" width="12" customWidth="1"/>
    <col min="14" max="14" width="10.42578125" customWidth="1"/>
    <col min="15" max="15" width="12" customWidth="1"/>
    <col min="16" max="16" width="12.7109375" customWidth="1"/>
    <col min="17" max="17" width="10.7109375" customWidth="1"/>
    <col min="18" max="18" width="11.7109375" customWidth="1"/>
    <col min="19" max="19" width="12.42578125" customWidth="1"/>
  </cols>
  <sheetData>
    <row r="3" spans="1:21" x14ac:dyDescent="0.25">
      <c r="A3" s="5"/>
      <c r="B3" s="8"/>
      <c r="E3" s="7"/>
      <c r="F3" s="113" t="s">
        <v>46</v>
      </c>
      <c r="G3" s="113"/>
      <c r="H3" s="7"/>
      <c r="I3" s="113" t="s">
        <v>47</v>
      </c>
      <c r="J3" s="113"/>
      <c r="K3" s="113" t="s">
        <v>48</v>
      </c>
      <c r="L3" s="113"/>
      <c r="M3" s="113"/>
      <c r="N3" s="113" t="s">
        <v>49</v>
      </c>
      <c r="O3" s="113"/>
      <c r="P3" s="113"/>
      <c r="Q3" s="113" t="s">
        <v>96</v>
      </c>
      <c r="R3" s="113"/>
      <c r="S3" s="113"/>
    </row>
    <row r="4" spans="1:21" x14ac:dyDescent="0.25">
      <c r="E4" s="7"/>
      <c r="F4" s="114" t="s">
        <v>83</v>
      </c>
      <c r="G4" s="114"/>
      <c r="H4" s="7"/>
      <c r="I4" s="116" t="s">
        <v>84</v>
      </c>
      <c r="J4" s="116"/>
      <c r="K4" s="7"/>
      <c r="L4" s="116" t="s">
        <v>87</v>
      </c>
      <c r="M4" s="116"/>
      <c r="N4" s="7"/>
      <c r="O4" s="116" t="s">
        <v>88</v>
      </c>
      <c r="P4" s="116"/>
      <c r="Q4" s="7"/>
      <c r="R4" s="116"/>
      <c r="S4" s="116"/>
      <c r="U4" s="84" t="s">
        <v>5</v>
      </c>
    </row>
    <row r="5" spans="1:21" ht="15" customHeight="1" x14ac:dyDescent="0.25">
      <c r="A5" s="5"/>
      <c r="B5" s="8"/>
      <c r="E5" s="124" t="s">
        <v>95</v>
      </c>
      <c r="F5" s="113" t="s">
        <v>86</v>
      </c>
      <c r="G5" s="115"/>
      <c r="H5" s="124" t="s">
        <v>95</v>
      </c>
      <c r="I5" s="113" t="s">
        <v>85</v>
      </c>
      <c r="J5" s="115"/>
      <c r="K5" s="124" t="s">
        <v>95</v>
      </c>
      <c r="L5" s="113" t="s">
        <v>90</v>
      </c>
      <c r="M5" s="113"/>
      <c r="N5" s="124" t="s">
        <v>95</v>
      </c>
      <c r="O5" s="113" t="s">
        <v>89</v>
      </c>
      <c r="P5" s="115"/>
      <c r="Q5" s="124"/>
      <c r="R5" s="113"/>
      <c r="S5" s="113"/>
      <c r="U5" t="s">
        <v>5</v>
      </c>
    </row>
    <row r="6" spans="1:21" ht="15" customHeight="1" x14ac:dyDescent="0.25">
      <c r="E6" s="124"/>
      <c r="F6" s="117" t="s">
        <v>50</v>
      </c>
      <c r="G6" s="119" t="s">
        <v>78</v>
      </c>
      <c r="H6" s="124"/>
      <c r="I6" s="117" t="s">
        <v>50</v>
      </c>
      <c r="J6" s="119" t="s">
        <v>78</v>
      </c>
      <c r="K6" s="124"/>
      <c r="L6" s="117" t="s">
        <v>50</v>
      </c>
      <c r="M6" s="119" t="s">
        <v>78</v>
      </c>
      <c r="N6" s="124"/>
      <c r="O6" s="117" t="s">
        <v>50</v>
      </c>
      <c r="P6" s="119" t="s">
        <v>78</v>
      </c>
      <c r="Q6" s="124"/>
      <c r="R6" s="117"/>
      <c r="S6" s="121"/>
    </row>
    <row r="7" spans="1:21" x14ac:dyDescent="0.25">
      <c r="B7" s="123"/>
      <c r="C7" s="123"/>
      <c r="E7" s="125"/>
      <c r="F7" s="118"/>
      <c r="G7" s="120"/>
      <c r="H7" s="125"/>
      <c r="I7" s="118"/>
      <c r="J7" s="120"/>
      <c r="K7" s="125"/>
      <c r="L7" s="118"/>
      <c r="M7" s="120"/>
      <c r="N7" s="125"/>
      <c r="O7" s="118"/>
      <c r="P7" s="120"/>
      <c r="Q7" s="125"/>
      <c r="R7" s="118"/>
      <c r="S7" s="122"/>
    </row>
    <row r="8" spans="1:21" x14ac:dyDescent="0.25">
      <c r="A8" s="2" t="s">
        <v>51</v>
      </c>
      <c r="B8" s="2"/>
      <c r="E8" s="4"/>
      <c r="F8" s="4"/>
      <c r="G8" s="32"/>
      <c r="H8" s="97"/>
      <c r="J8" s="32"/>
      <c r="M8" s="32"/>
      <c r="P8" s="32"/>
    </row>
    <row r="9" spans="1:21" x14ac:dyDescent="0.25">
      <c r="A9" s="47" t="s">
        <v>20</v>
      </c>
      <c r="E9" s="4">
        <v>142.57</v>
      </c>
      <c r="F9" s="4">
        <v>712.91</v>
      </c>
      <c r="G9" s="31">
        <v>2734.74</v>
      </c>
      <c r="H9" s="98">
        <v>310.10000000000002</v>
      </c>
      <c r="I9" s="4">
        <v>1550.52</v>
      </c>
      <c r="J9" s="31">
        <v>6315.35</v>
      </c>
      <c r="K9" s="4">
        <v>336.95</v>
      </c>
      <c r="L9" s="4">
        <v>1684.99</v>
      </c>
      <c r="M9" s="31">
        <v>6953.27</v>
      </c>
      <c r="N9" s="4">
        <v>90.62</v>
      </c>
      <c r="O9" s="4">
        <v>453.22</v>
      </c>
      <c r="P9" s="31">
        <v>2180.9</v>
      </c>
      <c r="Q9" s="4"/>
      <c r="R9" s="4"/>
      <c r="S9" s="4"/>
      <c r="T9" s="58"/>
    </row>
    <row r="10" spans="1:21" x14ac:dyDescent="0.25">
      <c r="A10" t="s">
        <v>21</v>
      </c>
      <c r="E10" s="4"/>
      <c r="F10" s="4">
        <v>2488.04</v>
      </c>
      <c r="G10" s="31">
        <v>9416.73</v>
      </c>
      <c r="H10" s="98"/>
      <c r="I10" s="4">
        <v>2462.56</v>
      </c>
      <c r="J10" s="31">
        <v>10016.08</v>
      </c>
      <c r="K10" s="4"/>
      <c r="L10" s="4">
        <v>2691.68</v>
      </c>
      <c r="M10" s="31">
        <v>12277.31</v>
      </c>
      <c r="N10" s="4"/>
      <c r="O10" s="4">
        <v>2815.28</v>
      </c>
      <c r="P10" s="31">
        <v>13546.93</v>
      </c>
      <c r="Q10" s="4"/>
      <c r="R10" s="4"/>
      <c r="S10" s="4"/>
      <c r="T10" s="58"/>
    </row>
    <row r="11" spans="1:21" x14ac:dyDescent="0.25">
      <c r="A11" s="47" t="s">
        <v>44</v>
      </c>
      <c r="E11" s="4"/>
      <c r="F11" s="4">
        <v>3043.93</v>
      </c>
      <c r="G11" s="31">
        <v>11525.3</v>
      </c>
      <c r="H11" s="98"/>
      <c r="I11" s="4">
        <v>3072</v>
      </c>
      <c r="J11" s="31">
        <v>12490.44</v>
      </c>
      <c r="K11" s="4"/>
      <c r="L11" s="4">
        <v>829.44</v>
      </c>
      <c r="M11" s="31">
        <v>3563.16</v>
      </c>
      <c r="N11" s="4"/>
      <c r="O11" s="4"/>
      <c r="P11" s="31"/>
      <c r="Q11" s="4"/>
      <c r="R11" s="4"/>
      <c r="S11" s="4"/>
      <c r="T11" s="58"/>
    </row>
    <row r="12" spans="1:21" x14ac:dyDescent="0.25">
      <c r="A12" t="s">
        <v>23</v>
      </c>
      <c r="E12" s="4">
        <v>369.85</v>
      </c>
      <c r="F12" s="4">
        <v>1176</v>
      </c>
      <c r="G12" s="31">
        <v>7002.39</v>
      </c>
      <c r="H12" s="98">
        <v>381.12</v>
      </c>
      <c r="I12" s="4">
        <v>1905.55</v>
      </c>
      <c r="J12" s="31">
        <v>7085.7</v>
      </c>
      <c r="K12" s="4">
        <v>413.94</v>
      </c>
      <c r="L12" s="4">
        <v>2069.91</v>
      </c>
      <c r="M12" s="31">
        <v>9438.1200000000008</v>
      </c>
      <c r="N12" s="4">
        <v>441.36</v>
      </c>
      <c r="O12" s="4">
        <v>2206.79</v>
      </c>
      <c r="P12" s="31">
        <v>10619.01</v>
      </c>
      <c r="Q12" s="4"/>
      <c r="R12" s="4"/>
      <c r="S12" s="4"/>
      <c r="T12" s="58"/>
    </row>
    <row r="13" spans="1:21" x14ac:dyDescent="0.25">
      <c r="A13" s="47" t="s">
        <v>24</v>
      </c>
      <c r="E13" s="4"/>
      <c r="F13" s="4"/>
      <c r="G13" s="31">
        <v>4774.3599999999997</v>
      </c>
      <c r="H13" s="98"/>
      <c r="I13" s="4"/>
      <c r="J13" s="31">
        <v>4592.54</v>
      </c>
      <c r="K13" s="4"/>
      <c r="L13" s="4"/>
      <c r="M13" s="31">
        <v>4912.51</v>
      </c>
      <c r="N13" s="4"/>
      <c r="O13" s="4"/>
      <c r="P13" s="31">
        <v>5217.2299999999996</v>
      </c>
      <c r="Q13" s="4"/>
      <c r="R13" s="4"/>
      <c r="S13" s="4"/>
      <c r="T13" s="58"/>
    </row>
    <row r="14" spans="1:21" x14ac:dyDescent="0.25">
      <c r="A14" t="s">
        <v>25</v>
      </c>
      <c r="E14" s="4"/>
      <c r="F14" s="4"/>
      <c r="G14" s="31"/>
      <c r="H14" s="98"/>
      <c r="I14" s="4"/>
      <c r="J14" s="31"/>
      <c r="K14" s="4"/>
      <c r="L14" s="4"/>
      <c r="M14" s="31"/>
      <c r="N14" s="4">
        <v>184.8</v>
      </c>
      <c r="O14" s="4">
        <v>924</v>
      </c>
      <c r="P14" s="31">
        <v>4446.29</v>
      </c>
      <c r="Q14" s="4"/>
      <c r="R14" s="4"/>
      <c r="S14" s="4"/>
      <c r="T14" s="58"/>
    </row>
    <row r="15" spans="1:21" x14ac:dyDescent="0.25">
      <c r="A15" s="47" t="s">
        <v>26</v>
      </c>
      <c r="E15" s="4"/>
      <c r="F15" s="4">
        <v>2243.1999999999998</v>
      </c>
      <c r="G15" s="31">
        <v>8494.76</v>
      </c>
      <c r="H15" s="98"/>
      <c r="I15" s="4">
        <v>2305.19</v>
      </c>
      <c r="J15" s="31">
        <v>13052.78</v>
      </c>
      <c r="K15" s="4"/>
      <c r="L15" s="4">
        <v>2525.3000000000002</v>
      </c>
      <c r="M15" s="31">
        <v>11530.11</v>
      </c>
      <c r="N15" s="4"/>
      <c r="O15" s="4">
        <v>2598.41</v>
      </c>
      <c r="P15" s="31">
        <v>12503.34</v>
      </c>
      <c r="Q15" s="4"/>
      <c r="R15" s="4"/>
      <c r="S15" s="4"/>
      <c r="T15" s="58"/>
    </row>
    <row r="16" spans="1:21" x14ac:dyDescent="0.25">
      <c r="A16" t="s">
        <v>27</v>
      </c>
      <c r="D16" t="s">
        <v>97</v>
      </c>
      <c r="E16" s="4"/>
      <c r="F16" s="4"/>
      <c r="G16" s="31"/>
      <c r="H16" s="98"/>
      <c r="I16" s="4"/>
      <c r="J16" s="31"/>
      <c r="K16" s="4"/>
      <c r="L16" s="4"/>
      <c r="M16" s="31"/>
      <c r="N16" s="4"/>
      <c r="O16" s="4"/>
      <c r="P16" s="31"/>
      <c r="Q16" s="4"/>
      <c r="R16" s="4"/>
      <c r="S16" s="4"/>
      <c r="T16" s="58"/>
    </row>
    <row r="17" spans="1:20" x14ac:dyDescent="0.25">
      <c r="A17" s="47" t="s">
        <v>28</v>
      </c>
      <c r="E17" s="74"/>
      <c r="F17" s="74"/>
      <c r="G17" s="99"/>
      <c r="H17" s="100"/>
      <c r="I17" s="74"/>
      <c r="J17" s="99"/>
      <c r="K17" s="74"/>
      <c r="L17" s="74">
        <v>1530.41</v>
      </c>
      <c r="M17" s="99">
        <v>7175.35</v>
      </c>
      <c r="N17" s="74"/>
      <c r="O17" s="74">
        <v>2321.9</v>
      </c>
      <c r="P17" s="99">
        <v>11172.92</v>
      </c>
      <c r="Q17" s="74"/>
      <c r="R17" s="74"/>
      <c r="S17" s="74"/>
      <c r="T17" s="58"/>
    </row>
    <row r="18" spans="1:20" x14ac:dyDescent="0.25">
      <c r="A18" s="47"/>
      <c r="E18" s="4">
        <f t="shared" ref="E18:P18" si="0">SUM(E9:E17)</f>
        <v>512.42000000000007</v>
      </c>
      <c r="F18" s="4">
        <f t="shared" si="0"/>
        <v>9664.0799999999981</v>
      </c>
      <c r="G18" s="31">
        <f t="shared" si="0"/>
        <v>43948.28</v>
      </c>
      <c r="H18" s="4">
        <f t="shared" si="0"/>
        <v>691.22</v>
      </c>
      <c r="I18" s="4">
        <f t="shared" si="0"/>
        <v>11295.82</v>
      </c>
      <c r="J18" s="31">
        <f t="shared" si="0"/>
        <v>53552.89</v>
      </c>
      <c r="K18" s="4">
        <f t="shared" si="0"/>
        <v>750.89</v>
      </c>
      <c r="L18" s="4">
        <f t="shared" si="0"/>
        <v>11331.73</v>
      </c>
      <c r="M18" s="31">
        <f t="shared" si="0"/>
        <v>55849.83</v>
      </c>
      <c r="N18" s="4">
        <f t="shared" si="0"/>
        <v>716.78</v>
      </c>
      <c r="O18" s="4">
        <f t="shared" si="0"/>
        <v>11319.6</v>
      </c>
      <c r="P18" s="31">
        <f t="shared" si="0"/>
        <v>59686.619999999995</v>
      </c>
      <c r="Q18" s="4"/>
      <c r="R18" s="4"/>
      <c r="S18" s="4"/>
      <c r="T18" s="58"/>
    </row>
    <row r="19" spans="1:20" x14ac:dyDescent="0.25">
      <c r="E19" s="58"/>
      <c r="F19" s="58"/>
      <c r="G19" s="96"/>
      <c r="H19" s="97"/>
      <c r="I19" s="58"/>
      <c r="J19" s="96"/>
      <c r="K19" s="58"/>
      <c r="L19" s="58"/>
      <c r="M19" s="96"/>
      <c r="N19" s="58"/>
      <c r="O19" s="58"/>
      <c r="P19" s="96"/>
      <c r="Q19" s="58"/>
      <c r="R19" s="58"/>
      <c r="S19" s="58"/>
      <c r="T19" s="58"/>
    </row>
    <row r="20" spans="1:20" x14ac:dyDescent="0.25">
      <c r="E20" s="111" t="s">
        <v>91</v>
      </c>
      <c r="F20" s="111"/>
      <c r="G20" s="111"/>
      <c r="H20" s="112" t="s">
        <v>92</v>
      </c>
      <c r="I20" s="112"/>
      <c r="J20" s="112"/>
      <c r="K20" s="111" t="s">
        <v>93</v>
      </c>
      <c r="L20" s="111"/>
      <c r="M20" s="111"/>
      <c r="N20" s="111" t="s">
        <v>94</v>
      </c>
      <c r="O20" s="111"/>
      <c r="P20" s="111"/>
      <c r="Q20" s="111"/>
      <c r="R20" s="111"/>
      <c r="S20" s="111"/>
      <c r="T20" s="58"/>
    </row>
  </sheetData>
  <mergeCells count="36">
    <mergeCell ref="Q20:S20"/>
    <mergeCell ref="R6:R7"/>
    <mergeCell ref="S6:S7"/>
    <mergeCell ref="B7:C7"/>
    <mergeCell ref="F6:F7"/>
    <mergeCell ref="G6:G7"/>
    <mergeCell ref="I6:I7"/>
    <mergeCell ref="J6:J7"/>
    <mergeCell ref="L6:L7"/>
    <mergeCell ref="M6:M7"/>
    <mergeCell ref="H5:H7"/>
    <mergeCell ref="K5:K7"/>
    <mergeCell ref="E5:E7"/>
    <mergeCell ref="N5:N7"/>
    <mergeCell ref="Q5:Q7"/>
    <mergeCell ref="R5:S5"/>
    <mergeCell ref="Q3:S3"/>
    <mergeCell ref="L4:M4"/>
    <mergeCell ref="L5:M5"/>
    <mergeCell ref="O4:P4"/>
    <mergeCell ref="O5:P5"/>
    <mergeCell ref="R4:S4"/>
    <mergeCell ref="E20:G20"/>
    <mergeCell ref="H20:J20"/>
    <mergeCell ref="K20:M20"/>
    <mergeCell ref="N20:P20"/>
    <mergeCell ref="K3:M3"/>
    <mergeCell ref="N3:P3"/>
    <mergeCell ref="F4:G4"/>
    <mergeCell ref="F5:G5"/>
    <mergeCell ref="I4:J4"/>
    <mergeCell ref="F3:G3"/>
    <mergeCell ref="I3:J3"/>
    <mergeCell ref="I5:J5"/>
    <mergeCell ref="O6:O7"/>
    <mergeCell ref="P6:P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0D429-9FA3-4CC5-9ECC-81DF73EFF126}">
  <dimension ref="A1:AF49"/>
  <sheetViews>
    <sheetView workbookViewId="0">
      <selection activeCell="I47" sqref="I47"/>
    </sheetView>
  </sheetViews>
  <sheetFormatPr defaultRowHeight="15" x14ac:dyDescent="0.25"/>
  <cols>
    <col min="3" max="3" width="11.5703125" customWidth="1"/>
    <col min="4" max="4" width="20.42578125" customWidth="1"/>
    <col min="5" max="5" width="10.5703125" customWidth="1"/>
    <col min="6" max="7" width="11.5703125" bestFit="1" customWidth="1"/>
    <col min="8" max="8" width="12.5703125" bestFit="1" customWidth="1"/>
    <col min="9" max="9" width="13" customWidth="1"/>
    <col min="10" max="10" width="10.42578125" style="36" customWidth="1"/>
    <col min="11" max="11" width="10.5703125" bestFit="1" customWidth="1"/>
    <col min="12" max="12" width="11.5703125" bestFit="1" customWidth="1"/>
    <col min="13" max="13" width="13.28515625" customWidth="1"/>
    <col min="14" max="14" width="11.5703125" bestFit="1" customWidth="1"/>
    <col min="15" max="15" width="9.140625" customWidth="1"/>
    <col min="16" max="16" width="10.5703125" bestFit="1" customWidth="1"/>
    <col min="17" max="17" width="11.5703125" bestFit="1" customWidth="1"/>
    <col min="18" max="18" width="12.5703125" bestFit="1" customWidth="1"/>
    <col min="19" max="19" width="12.28515625" customWidth="1"/>
    <col min="21" max="21" width="11.5703125" customWidth="1"/>
    <col min="22" max="22" width="11.5703125" bestFit="1" customWidth="1"/>
    <col min="23" max="23" width="12.140625" bestFit="1" customWidth="1"/>
    <col min="24" max="24" width="10.5703125" bestFit="1" customWidth="1"/>
    <col min="29" max="29" width="9.5703125" bestFit="1" customWidth="1"/>
  </cols>
  <sheetData>
    <row r="1" spans="1:32" x14ac:dyDescent="0.25">
      <c r="A1" s="89" t="s">
        <v>56</v>
      </c>
      <c r="B1" s="90"/>
      <c r="C1" s="90"/>
      <c r="J1"/>
      <c r="K1" s="49"/>
      <c r="L1" s="10"/>
      <c r="M1" s="10"/>
      <c r="N1" s="10"/>
      <c r="O1" s="10"/>
      <c r="P1" s="10"/>
    </row>
    <row r="2" spans="1:32" x14ac:dyDescent="0.25">
      <c r="D2" t="s">
        <v>65</v>
      </c>
      <c r="F2" s="129" t="s">
        <v>54</v>
      </c>
      <c r="G2" s="129"/>
      <c r="H2" s="129"/>
      <c r="I2" s="63"/>
      <c r="J2"/>
      <c r="K2" s="129" t="s">
        <v>53</v>
      </c>
      <c r="L2" s="129"/>
      <c r="M2" s="129"/>
      <c r="N2" s="63"/>
      <c r="O2" s="54"/>
      <c r="P2" s="129" t="s">
        <v>52</v>
      </c>
      <c r="Q2" s="129"/>
      <c r="R2" s="129"/>
      <c r="S2" s="63"/>
      <c r="T2" s="54"/>
      <c r="U2" s="85" t="s">
        <v>59</v>
      </c>
      <c r="V2" s="85"/>
      <c r="W2" s="85"/>
      <c r="X2" s="82"/>
      <c r="Y2" s="54"/>
      <c r="Z2" s="54"/>
      <c r="AA2" s="10"/>
      <c r="AB2" s="10"/>
      <c r="AC2" s="10"/>
      <c r="AD2" s="10"/>
      <c r="AE2" s="10"/>
      <c r="AF2" s="10"/>
    </row>
    <row r="3" spans="1:32" ht="45" x14ac:dyDescent="0.25">
      <c r="F3" s="11" t="s">
        <v>62</v>
      </c>
      <c r="G3" s="11" t="s">
        <v>72</v>
      </c>
      <c r="H3" s="11" t="s">
        <v>37</v>
      </c>
      <c r="I3" s="11" t="s">
        <v>2</v>
      </c>
      <c r="J3" s="49"/>
      <c r="K3" s="11" t="s">
        <v>62</v>
      </c>
      <c r="L3" s="11" t="s">
        <v>64</v>
      </c>
      <c r="M3" s="11" t="s">
        <v>37</v>
      </c>
      <c r="N3" s="11" t="s">
        <v>2</v>
      </c>
      <c r="O3" s="10"/>
      <c r="P3" s="11" t="s">
        <v>62</v>
      </c>
      <c r="Q3" s="11" t="s">
        <v>63</v>
      </c>
      <c r="R3" s="11" t="s">
        <v>37</v>
      </c>
      <c r="S3" s="11" t="s">
        <v>2</v>
      </c>
      <c r="T3" s="10"/>
      <c r="U3" s="11" t="s">
        <v>60</v>
      </c>
      <c r="V3" s="11" t="s">
        <v>61</v>
      </c>
      <c r="W3" s="11" t="s">
        <v>37</v>
      </c>
      <c r="X3" s="11" t="s">
        <v>2</v>
      </c>
      <c r="Y3" s="10"/>
      <c r="Z3" s="10"/>
      <c r="AA3" s="10"/>
      <c r="AB3" s="49"/>
      <c r="AC3" s="49"/>
      <c r="AD3" s="10"/>
      <c r="AE3" s="10"/>
    </row>
    <row r="4" spans="1:32" x14ac:dyDescent="0.25">
      <c r="A4" s="2" t="s">
        <v>57</v>
      </c>
      <c r="G4" s="58"/>
      <c r="H4" s="58"/>
      <c r="I4" s="59"/>
      <c r="J4" s="10"/>
      <c r="L4" s="58"/>
      <c r="M4" s="58"/>
      <c r="N4" s="59"/>
      <c r="O4" s="10"/>
      <c r="Q4" s="58"/>
      <c r="R4" s="58"/>
      <c r="S4" s="59"/>
      <c r="T4" s="10"/>
      <c r="V4" s="58"/>
      <c r="W4" s="58"/>
      <c r="X4" s="59"/>
      <c r="Y4" s="10"/>
      <c r="Z4" s="10"/>
      <c r="AA4" s="10"/>
      <c r="AB4" s="10"/>
      <c r="AC4" s="10"/>
      <c r="AD4" s="10"/>
      <c r="AE4" s="10"/>
    </row>
    <row r="5" spans="1:32" ht="14.25" customHeight="1" x14ac:dyDescent="0.25">
      <c r="A5" s="64" t="s">
        <v>20</v>
      </c>
      <c r="B5" s="65"/>
      <c r="C5" s="65"/>
      <c r="D5" s="65"/>
      <c r="E5" s="48" t="s">
        <v>33</v>
      </c>
      <c r="F5" s="15"/>
      <c r="G5" s="4" t="s">
        <v>5</v>
      </c>
      <c r="H5" s="15" t="s">
        <v>5</v>
      </c>
      <c r="I5" s="69"/>
      <c r="J5" s="50"/>
      <c r="K5" s="76" t="s">
        <v>5</v>
      </c>
      <c r="L5" s="76">
        <v>11896.7</v>
      </c>
      <c r="M5" s="76">
        <v>11896.7</v>
      </c>
      <c r="N5" s="69"/>
      <c r="O5" s="10"/>
      <c r="P5" s="15"/>
      <c r="Q5" s="15">
        <v>12985.08</v>
      </c>
      <c r="R5" s="15">
        <v>12985.08</v>
      </c>
      <c r="S5" s="69"/>
      <c r="T5" s="10"/>
      <c r="U5" s="15"/>
      <c r="V5" s="15">
        <v>17203.32</v>
      </c>
      <c r="W5" s="15">
        <v>17203.32</v>
      </c>
      <c r="X5" s="69"/>
      <c r="Y5" s="10"/>
      <c r="Z5" s="10"/>
      <c r="AA5" s="10"/>
      <c r="AB5" s="10"/>
      <c r="AC5" s="10"/>
      <c r="AD5" s="10"/>
      <c r="AE5" s="10"/>
    </row>
    <row r="6" spans="1:32" x14ac:dyDescent="0.25">
      <c r="A6" s="66" t="s">
        <v>21</v>
      </c>
      <c r="B6" s="65"/>
      <c r="C6" s="65"/>
      <c r="D6" s="65"/>
      <c r="E6" t="s">
        <v>32</v>
      </c>
      <c r="F6" s="4">
        <v>810.24</v>
      </c>
      <c r="G6" s="4">
        <f>H6-F6</f>
        <v>23114.28</v>
      </c>
      <c r="H6" s="4">
        <v>23924.52</v>
      </c>
      <c r="I6" s="70"/>
      <c r="J6" s="50"/>
      <c r="K6" s="29"/>
      <c r="L6" s="29">
        <v>21762.6</v>
      </c>
      <c r="M6" s="29">
        <v>21762.6</v>
      </c>
      <c r="N6" s="70"/>
      <c r="O6" s="10"/>
      <c r="P6" s="15"/>
      <c r="Q6" s="15">
        <v>19795.68</v>
      </c>
      <c r="R6" s="15">
        <v>19795.68</v>
      </c>
      <c r="S6" s="70"/>
      <c r="T6" s="10"/>
      <c r="U6" s="15"/>
      <c r="V6" s="15">
        <v>17325.36</v>
      </c>
      <c r="W6" s="15">
        <v>17325.36</v>
      </c>
      <c r="X6" s="70"/>
      <c r="Y6" s="10"/>
      <c r="Z6" s="10"/>
      <c r="AA6" s="10"/>
      <c r="AB6" s="10"/>
      <c r="AC6" s="10"/>
      <c r="AD6" s="10"/>
      <c r="AE6" s="10"/>
    </row>
    <row r="7" spans="1:32" ht="14.25" customHeight="1" x14ac:dyDescent="0.25">
      <c r="A7" s="77" t="s">
        <v>44</v>
      </c>
      <c r="B7" s="77"/>
      <c r="C7" s="77"/>
      <c r="D7" s="65"/>
      <c r="E7" t="s">
        <v>32</v>
      </c>
      <c r="F7" s="4"/>
      <c r="G7" s="4"/>
      <c r="H7" s="4"/>
      <c r="I7" s="70"/>
      <c r="J7" s="50"/>
      <c r="K7" s="29"/>
      <c r="L7" s="29" t="s">
        <v>5</v>
      </c>
      <c r="M7" s="29" t="s">
        <v>5</v>
      </c>
      <c r="N7" s="70"/>
      <c r="O7" s="10"/>
      <c r="P7" s="15" t="s">
        <v>5</v>
      </c>
      <c r="Q7" s="15">
        <v>16796.400000000001</v>
      </c>
      <c r="R7" s="15">
        <v>16796.400000000001</v>
      </c>
      <c r="S7" s="70"/>
      <c r="T7" s="10"/>
      <c r="U7" s="15"/>
      <c r="V7" s="15">
        <v>17325.36</v>
      </c>
      <c r="W7" s="15">
        <v>17325.36</v>
      </c>
      <c r="X7" s="70"/>
      <c r="Y7" s="10"/>
      <c r="Z7" s="10"/>
      <c r="AA7" s="10"/>
      <c r="AB7" s="10"/>
      <c r="AC7" s="10"/>
      <c r="AD7" s="10"/>
      <c r="AE7" s="10"/>
    </row>
    <row r="8" spans="1:32" ht="15.75" customHeight="1" x14ac:dyDescent="0.25">
      <c r="A8" s="66" t="s">
        <v>23</v>
      </c>
      <c r="B8" s="65"/>
      <c r="C8" s="65"/>
      <c r="D8" s="65"/>
      <c r="E8" t="s">
        <v>32</v>
      </c>
      <c r="F8" s="4">
        <v>812.24</v>
      </c>
      <c r="G8" s="4">
        <f t="shared" ref="G8:G11" si="0">H8-F8</f>
        <v>23112.28</v>
      </c>
      <c r="H8" s="4">
        <v>23924.52</v>
      </c>
      <c r="I8" s="70"/>
      <c r="J8" s="50"/>
      <c r="K8" s="29"/>
      <c r="L8" s="29">
        <v>21762.6</v>
      </c>
      <c r="M8" s="29">
        <v>21762.6</v>
      </c>
      <c r="N8" s="70"/>
      <c r="O8" s="10"/>
      <c r="P8" s="15"/>
      <c r="Q8" s="15">
        <v>11220.6</v>
      </c>
      <c r="R8" s="15">
        <v>11220.6</v>
      </c>
      <c r="S8" s="70"/>
      <c r="T8" s="10"/>
      <c r="U8" s="15"/>
      <c r="V8" s="15">
        <v>9762.6</v>
      </c>
      <c r="W8" s="15">
        <v>9762.6</v>
      </c>
      <c r="X8" s="70"/>
      <c r="Y8" s="10"/>
      <c r="Z8" s="10"/>
      <c r="AA8" s="10"/>
      <c r="AB8" s="10"/>
      <c r="AC8" s="10"/>
      <c r="AD8" s="10"/>
      <c r="AE8" s="10"/>
    </row>
    <row r="9" spans="1:32" x14ac:dyDescent="0.25">
      <c r="A9" s="64" t="s">
        <v>26</v>
      </c>
      <c r="B9" s="65"/>
      <c r="C9" s="65"/>
      <c r="D9" s="65"/>
      <c r="E9" t="s">
        <v>33</v>
      </c>
      <c r="F9" s="4" t="s">
        <v>5</v>
      </c>
      <c r="G9" s="4">
        <v>7593.48</v>
      </c>
      <c r="H9" s="4">
        <v>7593.48</v>
      </c>
      <c r="I9" s="70"/>
      <c r="J9" s="50"/>
      <c r="K9" s="29"/>
      <c r="L9" s="29">
        <v>6916.08</v>
      </c>
      <c r="M9" s="29">
        <v>6916.08</v>
      </c>
      <c r="N9" s="70"/>
      <c r="O9" s="10"/>
      <c r="P9" s="15"/>
      <c r="Q9" s="15">
        <v>6301.32</v>
      </c>
      <c r="R9" s="15">
        <v>6301.32</v>
      </c>
      <c r="S9" s="70"/>
      <c r="T9" s="10"/>
      <c r="U9" s="15"/>
      <c r="V9" s="15">
        <v>5422.56</v>
      </c>
      <c r="W9" s="15">
        <v>5422.56</v>
      </c>
      <c r="X9" s="70"/>
      <c r="Y9" s="10"/>
      <c r="Z9" s="10"/>
      <c r="AA9" s="10"/>
      <c r="AB9" s="10"/>
      <c r="AC9" s="10"/>
      <c r="AD9" s="10"/>
      <c r="AE9" s="10"/>
    </row>
    <row r="10" spans="1:32" x14ac:dyDescent="0.25">
      <c r="A10" s="64" t="s">
        <v>28</v>
      </c>
      <c r="B10" s="65"/>
      <c r="C10" s="65"/>
      <c r="D10" s="65"/>
      <c r="E10" t="s">
        <v>35</v>
      </c>
      <c r="F10" s="4">
        <v>812.24</v>
      </c>
      <c r="G10" s="4">
        <f t="shared" si="0"/>
        <v>23112.28</v>
      </c>
      <c r="H10" s="70">
        <v>23924.52</v>
      </c>
      <c r="I10" s="70"/>
      <c r="J10" s="50"/>
      <c r="K10" s="29"/>
      <c r="L10" s="71">
        <v>21762.6</v>
      </c>
      <c r="M10" s="71">
        <v>21762.6</v>
      </c>
      <c r="N10" s="70"/>
      <c r="O10" s="10"/>
      <c r="P10" s="15"/>
      <c r="Q10" s="15"/>
      <c r="R10" s="15"/>
      <c r="S10" s="70"/>
      <c r="T10" s="10"/>
      <c r="U10" s="15"/>
      <c r="V10" s="15"/>
      <c r="W10" s="15"/>
      <c r="X10" s="70"/>
      <c r="Y10" s="10"/>
      <c r="Z10" s="10"/>
      <c r="AA10" s="10"/>
      <c r="AB10" s="10"/>
      <c r="AC10" s="10"/>
      <c r="AD10" s="10"/>
      <c r="AE10" s="10"/>
    </row>
    <row r="11" spans="1:32" x14ac:dyDescent="0.25">
      <c r="A11" s="67" t="s">
        <v>29</v>
      </c>
      <c r="B11" s="67"/>
      <c r="C11" s="67"/>
      <c r="D11" s="67"/>
      <c r="E11" t="s">
        <v>66</v>
      </c>
      <c r="F11" s="74">
        <v>589.20000000000005</v>
      </c>
      <c r="G11" s="74">
        <f t="shared" si="0"/>
        <v>13023.599999999999</v>
      </c>
      <c r="H11" s="75">
        <v>13612.8</v>
      </c>
      <c r="I11" s="70"/>
      <c r="J11" s="50"/>
      <c r="K11" s="74"/>
      <c r="L11" s="74"/>
      <c r="M11" s="75"/>
      <c r="N11" s="70"/>
      <c r="O11" s="10"/>
      <c r="P11" s="78"/>
      <c r="Q11" s="78"/>
      <c r="R11" s="79"/>
      <c r="S11" s="71"/>
      <c r="T11" s="10"/>
      <c r="U11" s="78"/>
      <c r="V11" s="78"/>
      <c r="W11" s="79"/>
      <c r="X11" s="71"/>
      <c r="Y11" s="10"/>
      <c r="Z11" s="10"/>
      <c r="AA11" s="10"/>
      <c r="AB11" s="10"/>
      <c r="AC11" s="10"/>
      <c r="AD11" s="10"/>
      <c r="AE11" s="10"/>
    </row>
    <row r="12" spans="1:32" x14ac:dyDescent="0.25">
      <c r="A12" s="135" t="s">
        <v>39</v>
      </c>
      <c r="B12" s="135"/>
      <c r="C12" s="135"/>
      <c r="D12" s="68"/>
      <c r="F12" s="4">
        <v>3023.92</v>
      </c>
      <c r="G12" s="70">
        <f>SUM(G6:G11)</f>
        <v>89955.919999999984</v>
      </c>
      <c r="H12" s="70">
        <f>SUM(H5:H11)</f>
        <v>92979.840000000011</v>
      </c>
      <c r="I12" s="71"/>
      <c r="J12" s="50"/>
      <c r="K12" s="4" t="s">
        <v>5</v>
      </c>
      <c r="L12" s="4">
        <f>SUM(L5:L11)</f>
        <v>84100.58</v>
      </c>
      <c r="M12" s="4">
        <f>SUM(M5:M11)</f>
        <v>84100.58</v>
      </c>
      <c r="N12" s="71"/>
      <c r="O12" s="10"/>
      <c r="P12" s="15"/>
      <c r="Q12" s="15">
        <f>SUM(Q5:Q11)</f>
        <v>67099.08</v>
      </c>
      <c r="R12" s="81">
        <f>SUM(R5:R11)</f>
        <v>67099.08</v>
      </c>
      <c r="S12" s="71"/>
      <c r="T12" s="10"/>
      <c r="U12" s="15"/>
      <c r="V12" s="15">
        <f>SUM(V5:V11)</f>
        <v>67039.199999999997</v>
      </c>
      <c r="W12" s="81">
        <f>SUM(W5:W11)</f>
        <v>67039.199999999997</v>
      </c>
      <c r="X12" s="71"/>
      <c r="Y12" s="10"/>
      <c r="Z12" s="10"/>
      <c r="AA12" s="10"/>
      <c r="AB12" s="10"/>
      <c r="AC12" s="10"/>
      <c r="AD12" s="10"/>
      <c r="AE12" s="10"/>
    </row>
    <row r="13" spans="1:32" ht="17.25" customHeight="1" x14ac:dyDescent="0.25">
      <c r="A13" s="134" t="s">
        <v>38</v>
      </c>
      <c r="B13" s="134"/>
      <c r="C13" s="134"/>
      <c r="D13" s="134"/>
      <c r="F13" s="4" t="s">
        <v>5</v>
      </c>
      <c r="G13" s="4"/>
      <c r="H13" s="70">
        <v>13233.79</v>
      </c>
      <c r="I13" s="71"/>
      <c r="J13" s="50"/>
      <c r="K13" s="4"/>
      <c r="L13" s="70"/>
      <c r="M13" s="70">
        <v>12680.98</v>
      </c>
      <c r="N13" s="71"/>
      <c r="O13" s="10"/>
      <c r="P13" s="15"/>
      <c r="Q13" s="69"/>
      <c r="R13" s="81">
        <v>12438.77</v>
      </c>
      <c r="S13" s="71"/>
      <c r="T13" s="10"/>
      <c r="U13" s="15"/>
      <c r="V13" s="69"/>
      <c r="W13" s="81">
        <v>4829.74</v>
      </c>
      <c r="X13" s="71"/>
      <c r="Y13" s="10"/>
      <c r="Z13" s="10"/>
      <c r="AA13" s="10"/>
      <c r="AB13" s="10"/>
      <c r="AC13" s="10"/>
      <c r="AD13" s="10"/>
      <c r="AE13" s="10"/>
      <c r="AF13" s="10"/>
    </row>
    <row r="14" spans="1:32" ht="15" customHeight="1" x14ac:dyDescent="0.25">
      <c r="A14" s="134" t="s">
        <v>45</v>
      </c>
      <c r="B14" s="134"/>
      <c r="C14" s="134"/>
      <c r="D14" s="134"/>
      <c r="F14" s="4"/>
      <c r="G14" s="70"/>
      <c r="H14" s="70">
        <v>6584.49</v>
      </c>
      <c r="I14" s="71"/>
      <c r="J14" s="50"/>
      <c r="K14" s="4"/>
      <c r="L14" s="70"/>
      <c r="M14" s="70">
        <v>8752.08</v>
      </c>
      <c r="N14" s="71"/>
      <c r="O14" s="10"/>
      <c r="P14" s="15"/>
      <c r="Q14" s="69"/>
      <c r="R14" s="81">
        <v>8741.8799999999992</v>
      </c>
      <c r="S14" s="71"/>
      <c r="T14" s="10"/>
      <c r="U14" s="15"/>
      <c r="V14" s="69"/>
      <c r="W14" s="81">
        <v>8741.8799999999992</v>
      </c>
      <c r="X14" s="71"/>
      <c r="Y14" s="10"/>
      <c r="Z14" s="10"/>
      <c r="AA14" s="10"/>
      <c r="AB14" s="10"/>
      <c r="AC14" s="10"/>
      <c r="AD14" s="10"/>
      <c r="AE14" s="10"/>
    </row>
    <row r="15" spans="1:32" ht="22.5" customHeight="1" x14ac:dyDescent="0.25">
      <c r="A15" s="72" t="s">
        <v>98</v>
      </c>
      <c r="B15" s="72"/>
      <c r="C15" s="65"/>
      <c r="D15" s="65"/>
      <c r="F15" s="4"/>
      <c r="G15" s="73"/>
      <c r="H15" s="73">
        <f>SUM(H12:H14)</f>
        <v>112798.12000000001</v>
      </c>
      <c r="I15" s="71">
        <f>H15*0.78</f>
        <v>87982.53360000001</v>
      </c>
      <c r="J15" s="50"/>
      <c r="K15" s="4"/>
      <c r="L15" s="73"/>
      <c r="M15" s="73">
        <f>SUM(M12:M14)</f>
        <v>105533.64</v>
      </c>
      <c r="N15" s="71">
        <f>M15*0.78</f>
        <v>82316.239199999996</v>
      </c>
      <c r="O15" s="50"/>
      <c r="P15" s="15"/>
      <c r="Q15" s="69"/>
      <c r="R15" s="80">
        <f>SUM(R12:R14)</f>
        <v>88279.73000000001</v>
      </c>
      <c r="S15" s="59">
        <f>R15*0.78</f>
        <v>68858.189400000017</v>
      </c>
      <c r="T15" s="59"/>
      <c r="U15" s="15"/>
      <c r="V15" s="69"/>
      <c r="W15" s="80">
        <f>SUM(W12:W14)</f>
        <v>80610.820000000007</v>
      </c>
      <c r="X15" s="59">
        <f>W15*0.78</f>
        <v>62876.439600000005</v>
      </c>
      <c r="Y15" s="59"/>
      <c r="Z15" s="59"/>
      <c r="AA15" s="59"/>
      <c r="AB15" s="59"/>
      <c r="AC15" s="59"/>
      <c r="AD15" s="59"/>
      <c r="AE15" s="59"/>
    </row>
    <row r="16" spans="1:32" x14ac:dyDescent="0.25">
      <c r="A16" s="64"/>
      <c r="B16" s="65"/>
      <c r="C16" s="65"/>
      <c r="D16" s="65"/>
      <c r="F16" s="4"/>
      <c r="G16" s="70"/>
      <c r="H16" s="70"/>
      <c r="I16" s="70"/>
      <c r="J16" s="10"/>
      <c r="K16" s="59"/>
      <c r="L16" s="61"/>
      <c r="M16" s="59"/>
      <c r="N16" s="59"/>
      <c r="O16" s="62"/>
      <c r="P16" s="62"/>
      <c r="Q16" s="62"/>
      <c r="R16" s="59"/>
      <c r="S16" s="10"/>
      <c r="T16" s="10"/>
      <c r="U16" s="10"/>
      <c r="V16" s="10"/>
      <c r="W16" s="10"/>
      <c r="X16" s="10"/>
      <c r="Y16" s="10"/>
      <c r="Z16" s="10"/>
      <c r="AA16" s="10"/>
      <c r="AB16" s="10"/>
      <c r="AC16" s="10"/>
      <c r="AD16" s="10"/>
      <c r="AE16" s="10"/>
    </row>
    <row r="17" spans="1:31" x14ac:dyDescent="0.25">
      <c r="A17" s="64"/>
      <c r="B17" s="65"/>
      <c r="C17" s="65"/>
      <c r="D17" s="65"/>
      <c r="F17" s="4"/>
      <c r="G17" s="70"/>
      <c r="H17" s="70"/>
      <c r="I17" s="4"/>
      <c r="J17" s="49"/>
      <c r="K17" s="49"/>
      <c r="L17" s="29"/>
      <c r="M17" s="10"/>
      <c r="N17" s="50"/>
      <c r="O17" s="50"/>
      <c r="P17" s="50"/>
      <c r="Q17" s="10"/>
      <c r="R17" s="10"/>
      <c r="S17" s="10"/>
      <c r="T17" s="10"/>
      <c r="U17" s="10"/>
      <c r="V17" s="10"/>
      <c r="W17" s="10"/>
      <c r="X17" s="10"/>
      <c r="Y17" s="10"/>
      <c r="Z17" s="10"/>
      <c r="AA17" s="10"/>
      <c r="AB17" s="10"/>
      <c r="AC17" s="10"/>
      <c r="AD17" s="10"/>
      <c r="AE17" s="10"/>
    </row>
    <row r="18" spans="1:31" x14ac:dyDescent="0.25">
      <c r="A18" s="133" t="s">
        <v>55</v>
      </c>
      <c r="B18" s="133"/>
      <c r="C18" s="133"/>
      <c r="D18" s="133"/>
      <c r="F18" s="4"/>
      <c r="G18" s="70"/>
      <c r="H18" s="70"/>
      <c r="I18" s="4"/>
      <c r="J18" s="49"/>
      <c r="K18" s="10"/>
      <c r="L18" s="10"/>
      <c r="M18" s="50"/>
      <c r="N18" s="50"/>
      <c r="O18" s="50"/>
      <c r="P18" s="10"/>
      <c r="Q18" s="10"/>
      <c r="R18" s="10"/>
      <c r="S18" s="10"/>
      <c r="T18" s="10"/>
      <c r="U18" s="10"/>
      <c r="V18" s="10"/>
      <c r="W18" s="10"/>
      <c r="X18" s="10"/>
      <c r="Y18" s="10"/>
      <c r="Z18" s="10"/>
      <c r="AA18" s="10"/>
      <c r="AB18" s="10"/>
      <c r="AC18" s="10"/>
      <c r="AD18" s="10"/>
      <c r="AE18" s="10"/>
    </row>
    <row r="19" spans="1:31" x14ac:dyDescent="0.25">
      <c r="A19" s="64"/>
      <c r="B19" s="65"/>
      <c r="C19" s="65"/>
      <c r="D19" s="65"/>
      <c r="F19" s="129" t="s">
        <v>73</v>
      </c>
      <c r="G19" s="129"/>
      <c r="H19" s="129"/>
      <c r="I19" s="63"/>
      <c r="J19"/>
      <c r="K19" s="129" t="s">
        <v>74</v>
      </c>
      <c r="L19" s="129"/>
      <c r="M19" s="129"/>
      <c r="N19" s="63"/>
      <c r="O19" s="54"/>
      <c r="P19" s="129" t="s">
        <v>75</v>
      </c>
      <c r="Q19" s="129"/>
      <c r="R19" s="129"/>
      <c r="S19" s="63"/>
      <c r="U19" s="129" t="s">
        <v>76</v>
      </c>
      <c r="V19" s="129"/>
      <c r="W19" s="129"/>
      <c r="X19" s="129"/>
    </row>
    <row r="20" spans="1:31" ht="15" hidden="1" customHeight="1" x14ac:dyDescent="0.25">
      <c r="A20" s="132"/>
      <c r="B20" s="132"/>
      <c r="C20" s="65"/>
      <c r="D20" s="65"/>
      <c r="F20" s="11" t="s">
        <v>34</v>
      </c>
      <c r="G20" s="11" t="s">
        <v>36</v>
      </c>
      <c r="H20" s="11" t="s">
        <v>37</v>
      </c>
      <c r="I20" s="11" t="s">
        <v>2</v>
      </c>
      <c r="J20" s="49"/>
      <c r="K20" s="11" t="s">
        <v>40</v>
      </c>
      <c r="L20" s="11" t="s">
        <v>41</v>
      </c>
      <c r="M20" s="11" t="s">
        <v>37</v>
      </c>
      <c r="N20" s="11" t="s">
        <v>2</v>
      </c>
      <c r="O20" s="10"/>
      <c r="P20" s="11" t="s">
        <v>42</v>
      </c>
      <c r="Q20" s="11" t="s">
        <v>43</v>
      </c>
      <c r="R20" s="11" t="s">
        <v>37</v>
      </c>
      <c r="S20" s="11" t="s">
        <v>2</v>
      </c>
    </row>
    <row r="21" spans="1:31" ht="60" x14ac:dyDescent="0.25">
      <c r="A21" s="83"/>
      <c r="B21" s="83"/>
      <c r="C21" s="65"/>
      <c r="D21" s="65"/>
      <c r="F21" s="11" t="s">
        <v>34</v>
      </c>
      <c r="G21" s="11" t="s">
        <v>36</v>
      </c>
      <c r="H21" s="11" t="s">
        <v>70</v>
      </c>
      <c r="I21" s="11" t="s">
        <v>3</v>
      </c>
      <c r="J21" s="49"/>
      <c r="K21" s="11" t="s">
        <v>62</v>
      </c>
      <c r="L21" s="11" t="s">
        <v>64</v>
      </c>
      <c r="M21" s="11" t="s">
        <v>70</v>
      </c>
      <c r="N21" s="11" t="s">
        <v>3</v>
      </c>
      <c r="O21" s="10"/>
      <c r="P21" s="11" t="s">
        <v>62</v>
      </c>
      <c r="Q21" s="11" t="s">
        <v>63</v>
      </c>
      <c r="R21" s="11" t="s">
        <v>71</v>
      </c>
      <c r="S21" s="11" t="s">
        <v>69</v>
      </c>
      <c r="T21" s="10"/>
      <c r="U21" s="11" t="s">
        <v>60</v>
      </c>
      <c r="V21" s="11" t="s">
        <v>61</v>
      </c>
      <c r="W21" s="11" t="s">
        <v>70</v>
      </c>
      <c r="X21" s="11" t="s">
        <v>3</v>
      </c>
    </row>
    <row r="22" spans="1:31" x14ac:dyDescent="0.25">
      <c r="A22" s="2" t="s">
        <v>57</v>
      </c>
      <c r="G22" s="58"/>
      <c r="H22" s="58"/>
      <c r="I22" s="59"/>
      <c r="J22" s="10"/>
      <c r="L22" s="58"/>
      <c r="M22" s="58"/>
      <c r="N22" s="59"/>
      <c r="O22" s="10"/>
      <c r="Q22" s="58"/>
      <c r="R22" s="58"/>
      <c r="S22" s="59"/>
    </row>
    <row r="23" spans="1:31" x14ac:dyDescent="0.25">
      <c r="A23" s="64" t="s">
        <v>20</v>
      </c>
      <c r="B23" s="65"/>
      <c r="C23" s="65"/>
      <c r="D23" s="65"/>
      <c r="E23" s="48" t="s">
        <v>68</v>
      </c>
      <c r="F23" s="15"/>
      <c r="G23" s="4" t="s">
        <v>5</v>
      </c>
      <c r="H23" s="15" t="s">
        <v>5</v>
      </c>
      <c r="I23" s="69"/>
      <c r="J23" s="50"/>
      <c r="K23" s="15">
        <v>88.8</v>
      </c>
      <c r="L23" s="4">
        <v>90.44</v>
      </c>
      <c r="M23" s="15">
        <v>179.24</v>
      </c>
      <c r="N23" s="69"/>
      <c r="O23" s="10"/>
      <c r="P23" s="15">
        <v>498</v>
      </c>
      <c r="Q23" s="15">
        <v>288.72000000000003</v>
      </c>
      <c r="R23" s="15">
        <f>SUM(P23:Q23)</f>
        <v>786.72</v>
      </c>
      <c r="S23" s="69"/>
      <c r="U23" s="4">
        <v>729.6</v>
      </c>
      <c r="V23" s="4">
        <v>294.24</v>
      </c>
      <c r="W23" s="4">
        <f>SUM(U23:V23)</f>
        <v>1023.84</v>
      </c>
      <c r="X23" s="4"/>
    </row>
    <row r="24" spans="1:31" x14ac:dyDescent="0.25">
      <c r="A24" s="66" t="s">
        <v>21</v>
      </c>
      <c r="B24" s="65"/>
      <c r="C24" s="65"/>
      <c r="D24" s="65"/>
      <c r="E24" t="s">
        <v>32</v>
      </c>
      <c r="F24" s="4">
        <v>701.52</v>
      </c>
      <c r="G24" s="4">
        <v>271.32</v>
      </c>
      <c r="H24" s="4">
        <f>SUM(F24:G24)</f>
        <v>972.83999999999992</v>
      </c>
      <c r="I24" s="70"/>
      <c r="J24" s="50"/>
      <c r="K24" s="4">
        <v>701.52</v>
      </c>
      <c r="L24" s="4">
        <v>271.32</v>
      </c>
      <c r="M24" s="4">
        <f>SUM(K24:L24)</f>
        <v>972.83999999999992</v>
      </c>
      <c r="N24" s="70"/>
      <c r="O24" s="10"/>
      <c r="P24" s="15">
        <v>723.48</v>
      </c>
      <c r="Q24" s="15">
        <v>288.72000000000003</v>
      </c>
      <c r="R24" s="15">
        <f>SUM(P24:Q24)</f>
        <v>1012.2</v>
      </c>
      <c r="S24" s="70"/>
      <c r="U24" s="4">
        <v>737.52</v>
      </c>
      <c r="V24" s="4">
        <v>294.24</v>
      </c>
      <c r="W24" s="4">
        <f>SUM(U24:V24)</f>
        <v>1031.76</v>
      </c>
      <c r="X24" s="4"/>
    </row>
    <row r="25" spans="1:31" x14ac:dyDescent="0.25">
      <c r="A25" s="64" t="s">
        <v>58</v>
      </c>
      <c r="B25" s="65"/>
      <c r="C25" s="65"/>
      <c r="D25" s="65"/>
      <c r="E25" t="s">
        <v>32</v>
      </c>
      <c r="F25" s="4"/>
      <c r="G25" s="4"/>
      <c r="H25" s="4"/>
      <c r="I25" s="70"/>
      <c r="J25" s="50"/>
      <c r="K25" s="4"/>
      <c r="L25" s="4"/>
      <c r="M25" s="4"/>
      <c r="N25" s="70"/>
      <c r="O25" s="10"/>
      <c r="P25" s="15">
        <v>186.36</v>
      </c>
      <c r="Q25" s="15">
        <v>72.180000000000007</v>
      </c>
      <c r="R25" s="15">
        <f>SUM(P25:Q25)</f>
        <v>258.54000000000002</v>
      </c>
      <c r="S25" s="70"/>
      <c r="U25" s="4">
        <v>737.52</v>
      </c>
      <c r="V25" s="4">
        <v>294.24</v>
      </c>
      <c r="W25" s="4">
        <f>SUM(U25:V25)</f>
        <v>1031.76</v>
      </c>
      <c r="X25" s="4"/>
    </row>
    <row r="26" spans="1:31" x14ac:dyDescent="0.25">
      <c r="A26" s="66" t="s">
        <v>23</v>
      </c>
      <c r="B26" s="65"/>
      <c r="C26" s="65"/>
      <c r="D26" s="65"/>
      <c r="E26" t="s">
        <v>67</v>
      </c>
      <c r="F26" s="4">
        <v>342.72</v>
      </c>
      <c r="G26" s="4">
        <v>271.32</v>
      </c>
      <c r="H26" s="4">
        <v>614.04</v>
      </c>
      <c r="I26" s="70"/>
      <c r="J26" s="50"/>
      <c r="K26" s="4">
        <v>342.72</v>
      </c>
      <c r="L26" s="4">
        <v>271.32</v>
      </c>
      <c r="M26" s="4">
        <v>614.04</v>
      </c>
      <c r="N26" s="70"/>
      <c r="O26" s="10"/>
      <c r="P26" s="15">
        <v>315.24</v>
      </c>
      <c r="Q26" s="15">
        <v>288.72000000000003</v>
      </c>
      <c r="R26" s="15">
        <f>SUM(P26:Q26)</f>
        <v>603.96</v>
      </c>
      <c r="S26" s="70"/>
      <c r="U26" s="4">
        <v>293.27999999999997</v>
      </c>
      <c r="V26" s="4">
        <v>294.33999999999997</v>
      </c>
      <c r="W26" s="4">
        <f>SUM(U26:V26)</f>
        <v>587.61999999999989</v>
      </c>
      <c r="X26" s="4"/>
    </row>
    <row r="27" spans="1:31" x14ac:dyDescent="0.25">
      <c r="A27" s="64" t="s">
        <v>26</v>
      </c>
      <c r="B27" s="65"/>
      <c r="C27" s="65"/>
      <c r="D27" s="65"/>
      <c r="E27" t="s">
        <v>33</v>
      </c>
      <c r="F27" s="4" t="s">
        <v>5</v>
      </c>
      <c r="G27" s="4">
        <v>271.32</v>
      </c>
      <c r="H27" s="4">
        <v>271.32</v>
      </c>
      <c r="I27" s="70"/>
      <c r="J27" s="50"/>
      <c r="K27" s="4" t="s">
        <v>5</v>
      </c>
      <c r="L27" s="4">
        <v>271.32</v>
      </c>
      <c r="M27" s="4">
        <v>271.32</v>
      </c>
      <c r="N27" s="70"/>
      <c r="O27" s="10"/>
      <c r="P27" s="15">
        <v>0</v>
      </c>
      <c r="Q27" s="15">
        <v>288.72000000000003</v>
      </c>
      <c r="R27" s="15">
        <v>288.72000000000003</v>
      </c>
      <c r="S27" s="70"/>
      <c r="U27" s="4"/>
      <c r="V27" s="4">
        <v>294.33999999999997</v>
      </c>
      <c r="W27" s="4">
        <f>SUM(V27)</f>
        <v>294.33999999999997</v>
      </c>
      <c r="X27" s="4"/>
      <c r="AC27" s="60"/>
    </row>
    <row r="28" spans="1:31" x14ac:dyDescent="0.25">
      <c r="A28" s="64" t="s">
        <v>28</v>
      </c>
      <c r="B28" s="65"/>
      <c r="C28" s="65"/>
      <c r="D28" s="65"/>
      <c r="E28" t="s">
        <v>35</v>
      </c>
      <c r="F28" s="4">
        <v>701.52</v>
      </c>
      <c r="G28" s="4">
        <v>271.32</v>
      </c>
      <c r="H28" s="70">
        <v>972.84</v>
      </c>
      <c r="I28" s="70"/>
      <c r="J28" s="50"/>
      <c r="K28" s="4">
        <v>701.52</v>
      </c>
      <c r="L28" s="4">
        <v>271.32</v>
      </c>
      <c r="M28" s="70">
        <v>972.84</v>
      </c>
      <c r="N28" s="70"/>
      <c r="O28" s="10"/>
      <c r="P28" s="15">
        <v>467.68</v>
      </c>
      <c r="Q28" s="15">
        <v>192.48</v>
      </c>
      <c r="R28" s="15">
        <f>SUM(P28:Q28)</f>
        <v>660.16</v>
      </c>
      <c r="S28" s="70"/>
      <c r="U28" s="4"/>
      <c r="V28" s="4"/>
      <c r="W28" s="4"/>
      <c r="X28" s="4"/>
      <c r="AC28" s="60"/>
    </row>
    <row r="29" spans="1:31" x14ac:dyDescent="0.25">
      <c r="A29" s="67" t="s">
        <v>29</v>
      </c>
      <c r="B29" s="67"/>
      <c r="C29" s="67"/>
      <c r="D29" s="67"/>
      <c r="E29" t="s">
        <v>32</v>
      </c>
      <c r="F29" s="74">
        <v>701.52</v>
      </c>
      <c r="G29" s="74">
        <v>271.32</v>
      </c>
      <c r="H29" s="75">
        <v>972.84</v>
      </c>
      <c r="I29" s="70"/>
      <c r="J29" s="50"/>
      <c r="K29" s="74">
        <v>409.22</v>
      </c>
      <c r="L29" s="74">
        <v>158.27000000000001</v>
      </c>
      <c r="M29" s="75">
        <f>SUM(K29:L29)</f>
        <v>567.49</v>
      </c>
      <c r="N29" s="70"/>
      <c r="O29" s="10"/>
      <c r="P29" s="78"/>
      <c r="Q29" s="78"/>
      <c r="R29" s="79"/>
      <c r="S29" s="71"/>
      <c r="U29" s="74"/>
      <c r="V29" s="74"/>
      <c r="W29" s="74"/>
      <c r="X29" s="74"/>
      <c r="AC29" s="60"/>
    </row>
    <row r="30" spans="1:31" x14ac:dyDescent="0.25">
      <c r="A30" s="48"/>
      <c r="B30" s="48"/>
      <c r="C30" s="48"/>
      <c r="F30" s="4">
        <f>SUM(F24:F29)</f>
        <v>2447.2799999999997</v>
      </c>
      <c r="G30" s="70">
        <f>SUM(G24:G29)</f>
        <v>1356.6</v>
      </c>
      <c r="H30" s="70">
        <f>SUM(H24:H29)</f>
        <v>3803.88</v>
      </c>
      <c r="I30" s="71"/>
      <c r="J30" s="50"/>
      <c r="K30" s="4">
        <f>SUM(K23:K29)</f>
        <v>2243.7799999999997</v>
      </c>
      <c r="L30" s="70">
        <f>SUM(L23:L29)</f>
        <v>1333.9899999999998</v>
      </c>
      <c r="M30" s="70">
        <f>SUM(M23:M29)</f>
        <v>3577.7699999999995</v>
      </c>
      <c r="N30" s="71"/>
      <c r="O30" s="10"/>
      <c r="P30" s="15">
        <f>SUM(P23:P29)</f>
        <v>2190.7600000000002</v>
      </c>
      <c r="Q30" s="15">
        <v>1293.24</v>
      </c>
      <c r="R30" s="81">
        <f>SUM(R23:R29)</f>
        <v>3610.3</v>
      </c>
      <c r="S30" s="71"/>
      <c r="U30" s="4">
        <f>SUM(U23:U29)</f>
        <v>2497.92</v>
      </c>
      <c r="V30" s="4">
        <f>SUM(V23:V29)</f>
        <v>1471.3999999999999</v>
      </c>
      <c r="W30" s="4">
        <v>3969.32</v>
      </c>
      <c r="X30" s="4"/>
      <c r="AC30" s="60"/>
    </row>
    <row r="31" spans="1:31" x14ac:dyDescent="0.25">
      <c r="A31" s="48"/>
      <c r="B31" s="48"/>
      <c r="C31" s="48"/>
      <c r="D31" s="48"/>
      <c r="F31" s="4"/>
      <c r="G31" s="4"/>
      <c r="H31" s="73"/>
      <c r="I31" s="71"/>
      <c r="J31" s="50"/>
      <c r="K31" s="4"/>
      <c r="L31" s="73"/>
      <c r="M31" s="73"/>
      <c r="N31" s="71"/>
      <c r="O31" s="50"/>
      <c r="P31" s="15"/>
      <c r="Q31" s="69"/>
      <c r="R31" s="80"/>
      <c r="S31" s="59"/>
      <c r="AC31" s="60"/>
    </row>
    <row r="32" spans="1:31" x14ac:dyDescent="0.25">
      <c r="A32" s="48"/>
      <c r="B32" s="48"/>
      <c r="C32" s="48"/>
      <c r="D32" s="48"/>
      <c r="F32" s="4"/>
      <c r="G32" s="70"/>
      <c r="H32" s="70"/>
      <c r="I32" s="71"/>
      <c r="J32" s="50"/>
      <c r="K32" s="4"/>
      <c r="L32" s="70"/>
      <c r="M32" s="70"/>
      <c r="N32" s="71"/>
      <c r="O32" s="10"/>
      <c r="P32" s="15"/>
      <c r="Q32" s="69"/>
      <c r="R32" s="81"/>
      <c r="S32" s="71"/>
      <c r="AC32" s="60"/>
    </row>
    <row r="33" spans="1:29" x14ac:dyDescent="0.25">
      <c r="A33" s="48"/>
      <c r="B33" s="48"/>
      <c r="C33" s="48"/>
      <c r="D33" s="48"/>
      <c r="F33" s="4"/>
      <c r="G33" s="73"/>
      <c r="H33" s="73">
        <f>SUM(H30:H32)</f>
        <v>3803.88</v>
      </c>
      <c r="I33" s="71">
        <f>H33*0.4</f>
        <v>1521.5520000000001</v>
      </c>
      <c r="J33" s="50"/>
      <c r="K33" s="4"/>
      <c r="L33" s="73"/>
      <c r="M33" s="73">
        <f>SUM(M30:M32)</f>
        <v>3577.7699999999995</v>
      </c>
      <c r="N33" s="71">
        <f>M33*0.4</f>
        <v>1431.1079999999999</v>
      </c>
      <c r="O33" s="50"/>
      <c r="P33" s="15"/>
      <c r="Q33" s="69"/>
      <c r="R33" s="80">
        <f>SUM(R30:R32)</f>
        <v>3610.3</v>
      </c>
      <c r="S33" s="59">
        <f>R33*0.4</f>
        <v>1444.1200000000001</v>
      </c>
      <c r="W33" s="80">
        <f>SUM(W30:W32)</f>
        <v>3969.32</v>
      </c>
      <c r="X33" s="59">
        <f>W33*0.4</f>
        <v>1587.7280000000001</v>
      </c>
      <c r="AC33" s="60"/>
    </row>
    <row r="34" spans="1:29" x14ac:dyDescent="0.25">
      <c r="A34" s="48"/>
      <c r="B34" s="48"/>
      <c r="C34" s="48"/>
      <c r="D34" s="48"/>
      <c r="E34" s="48"/>
      <c r="F34" s="51"/>
      <c r="G34" s="51"/>
      <c r="H34" s="51"/>
      <c r="I34" s="48"/>
    </row>
    <row r="35" spans="1:29" x14ac:dyDescent="0.25">
      <c r="A35" s="48"/>
      <c r="B35" s="48"/>
      <c r="C35" s="48"/>
      <c r="D35" s="48"/>
      <c r="E35" s="48"/>
      <c r="F35" s="51"/>
      <c r="G35" s="51"/>
      <c r="H35" s="51"/>
      <c r="I35" s="48"/>
    </row>
    <row r="36" spans="1:29" x14ac:dyDescent="0.25">
      <c r="A36" s="48"/>
      <c r="B36" s="48"/>
      <c r="C36" s="48"/>
      <c r="D36" s="48"/>
      <c r="E36" s="48"/>
      <c r="F36" s="51"/>
      <c r="G36" s="51"/>
      <c r="H36" s="51"/>
      <c r="I36" s="48"/>
    </row>
    <row r="37" spans="1:29" x14ac:dyDescent="0.25">
      <c r="A37" s="48"/>
      <c r="B37" s="48"/>
      <c r="C37" s="48"/>
      <c r="D37" s="48"/>
      <c r="E37" s="48"/>
      <c r="F37" s="51"/>
      <c r="G37" s="51"/>
      <c r="H37" s="51"/>
      <c r="I37" s="48"/>
    </row>
    <row r="38" spans="1:29" x14ac:dyDescent="0.25">
      <c r="A38" s="48"/>
      <c r="B38" s="48"/>
      <c r="C38" s="48"/>
      <c r="D38" s="130" t="s">
        <v>100</v>
      </c>
      <c r="E38" s="48"/>
      <c r="F38" s="51"/>
      <c r="G38" s="51"/>
      <c r="H38" s="51"/>
      <c r="I38" s="48"/>
    </row>
    <row r="39" spans="1:29" ht="17.25" x14ac:dyDescent="0.4">
      <c r="A39" s="126" t="s">
        <v>77</v>
      </c>
      <c r="B39" s="126"/>
      <c r="C39" s="126"/>
      <c r="D39" s="131"/>
      <c r="E39" s="48"/>
      <c r="F39" s="127" t="s">
        <v>79</v>
      </c>
      <c r="G39" s="128"/>
      <c r="H39" s="128"/>
      <c r="I39" s="91"/>
      <c r="L39" s="126" t="s">
        <v>80</v>
      </c>
      <c r="M39" s="126"/>
      <c r="N39" s="126"/>
    </row>
    <row r="40" spans="1:29" x14ac:dyDescent="0.25">
      <c r="A40" s="86"/>
      <c r="B40" s="86"/>
      <c r="C40" s="86"/>
      <c r="D40" s="102"/>
      <c r="E40" s="48"/>
      <c r="F40" s="51"/>
      <c r="G40" s="51"/>
      <c r="H40" s="51"/>
      <c r="I40" s="92"/>
    </row>
    <row r="41" spans="1:29" x14ac:dyDescent="0.25">
      <c r="A41" s="48">
        <v>2016</v>
      </c>
      <c r="B41" s="48"/>
      <c r="C41" s="15">
        <v>311.08</v>
      </c>
      <c r="D41" s="105">
        <v>62.22</v>
      </c>
      <c r="E41" s="48"/>
      <c r="F41" s="87">
        <v>2016</v>
      </c>
      <c r="G41" s="51"/>
      <c r="H41" s="81">
        <v>4402.47</v>
      </c>
      <c r="I41" s="93"/>
      <c r="L41" s="95">
        <v>2016</v>
      </c>
      <c r="M41" s="94" t="s">
        <v>81</v>
      </c>
      <c r="N41" s="101">
        <v>240</v>
      </c>
    </row>
    <row r="42" spans="1:29" x14ac:dyDescent="0.25">
      <c r="A42" s="48">
        <v>2017</v>
      </c>
      <c r="B42" s="48"/>
      <c r="C42" s="15">
        <v>418.38</v>
      </c>
      <c r="D42" s="105">
        <v>69.73</v>
      </c>
      <c r="E42" s="48"/>
      <c r="F42" s="87">
        <v>2017</v>
      </c>
      <c r="G42" s="51"/>
      <c r="H42" s="81">
        <v>4412.62</v>
      </c>
      <c r="I42" s="93"/>
      <c r="L42" s="95">
        <v>2017</v>
      </c>
      <c r="M42" s="94" t="s">
        <v>81</v>
      </c>
      <c r="N42" s="4">
        <v>240</v>
      </c>
    </row>
    <row r="43" spans="1:29" x14ac:dyDescent="0.25">
      <c r="A43" s="48">
        <v>2018</v>
      </c>
      <c r="B43" s="48"/>
      <c r="C43" s="15">
        <v>418.38</v>
      </c>
      <c r="D43" s="105">
        <v>69.73</v>
      </c>
      <c r="E43" s="48"/>
      <c r="F43" s="87">
        <v>2018</v>
      </c>
      <c r="G43" s="51"/>
      <c r="H43" s="81">
        <v>4441.3599999999997</v>
      </c>
      <c r="I43" s="93"/>
      <c r="L43" s="95">
        <v>2018</v>
      </c>
      <c r="M43" s="94" t="s">
        <v>81</v>
      </c>
      <c r="N43" s="4">
        <v>240</v>
      </c>
    </row>
    <row r="44" spans="1:29" x14ac:dyDescent="0.25">
      <c r="A44">
        <v>2019</v>
      </c>
      <c r="C44" s="15">
        <v>707.32</v>
      </c>
      <c r="D44" s="105">
        <v>117.89</v>
      </c>
      <c r="E44" s="52"/>
      <c r="F44" s="87">
        <v>2019</v>
      </c>
      <c r="G44" s="51"/>
      <c r="H44" s="81">
        <v>5967.8</v>
      </c>
      <c r="I44" s="93"/>
      <c r="L44" s="95">
        <v>2019</v>
      </c>
      <c r="M44" s="94" t="s">
        <v>81</v>
      </c>
      <c r="N44" s="4">
        <v>240</v>
      </c>
    </row>
    <row r="45" spans="1:29" x14ac:dyDescent="0.25">
      <c r="A45">
        <v>2020</v>
      </c>
      <c r="C45" s="15">
        <v>802.8</v>
      </c>
      <c r="D45" s="104">
        <v>133.80000000000001</v>
      </c>
      <c r="F45" s="88">
        <v>2020</v>
      </c>
      <c r="G45" s="53"/>
      <c r="H45" s="81">
        <v>3263.57</v>
      </c>
      <c r="I45" s="93"/>
      <c r="L45" s="95">
        <v>2020</v>
      </c>
      <c r="M45" s="94" t="s">
        <v>82</v>
      </c>
      <c r="N45" s="4">
        <v>200</v>
      </c>
    </row>
    <row r="46" spans="1:29" x14ac:dyDescent="0.25">
      <c r="C46" s="4"/>
      <c r="D46" s="103"/>
      <c r="F46" s="9"/>
      <c r="G46" s="9"/>
      <c r="H46" s="9"/>
      <c r="I46" s="28"/>
    </row>
    <row r="47" spans="1:29" x14ac:dyDescent="0.25">
      <c r="C47" s="4"/>
      <c r="D47" s="9"/>
      <c r="F47" s="9"/>
      <c r="G47" s="9"/>
      <c r="H47" s="9"/>
    </row>
    <row r="48" spans="1:29" x14ac:dyDescent="0.25">
      <c r="C48" s="4"/>
      <c r="G48" s="9"/>
      <c r="H48" s="9"/>
    </row>
    <row r="49" spans="3:3" x14ac:dyDescent="0.25">
      <c r="C49" s="4"/>
    </row>
  </sheetData>
  <mergeCells count="16">
    <mergeCell ref="P2:R2"/>
    <mergeCell ref="A20:B20"/>
    <mergeCell ref="F2:H2"/>
    <mergeCell ref="K2:M2"/>
    <mergeCell ref="A18:D18"/>
    <mergeCell ref="A13:D13"/>
    <mergeCell ref="A14:D14"/>
    <mergeCell ref="A12:C12"/>
    <mergeCell ref="A39:C39"/>
    <mergeCell ref="F39:H39"/>
    <mergeCell ref="U19:X19"/>
    <mergeCell ref="F19:H19"/>
    <mergeCell ref="K19:M19"/>
    <mergeCell ref="P19:R19"/>
    <mergeCell ref="L39:N39"/>
    <mergeCell ref="D38:D39"/>
  </mergeCells>
  <phoneticPr fontId="14" type="noConversion"/>
  <pageMargins left="0.25" right="0.25" top="0.75" bottom="0.75" header="0.3" footer="0.3"/>
  <pageSetup scale="85" orientation="landscape" r:id="rId1"/>
  <colBreaks count="1" manualBreakCount="1">
    <brk id="8"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8A0E9-F76A-4407-B15A-0446B7F029BA}">
  <dimension ref="A1:U51"/>
  <sheetViews>
    <sheetView tabSelected="1" zoomScaleNormal="100" workbookViewId="0">
      <selection activeCell="F7" sqref="F7"/>
    </sheetView>
  </sheetViews>
  <sheetFormatPr defaultRowHeight="15" x14ac:dyDescent="0.25"/>
  <cols>
    <col min="1" max="1" width="53" customWidth="1"/>
    <col min="2" max="2" width="12.5703125" bestFit="1" customWidth="1"/>
    <col min="3" max="3" width="14.140625" customWidth="1"/>
    <col min="4" max="4" width="11.28515625" bestFit="1" customWidth="1"/>
    <col min="5" max="5" width="11.28515625" customWidth="1"/>
    <col min="6" max="9" width="12.5703125" bestFit="1" customWidth="1"/>
    <col min="10" max="10" width="12.85546875" customWidth="1"/>
    <col min="11" max="11" width="12" customWidth="1"/>
    <col min="12" max="12" width="13.140625" customWidth="1"/>
    <col min="13" max="16" width="12.5703125" bestFit="1" customWidth="1"/>
  </cols>
  <sheetData>
    <row r="1" spans="1:21" x14ac:dyDescent="0.25">
      <c r="A1" t="s">
        <v>4</v>
      </c>
    </row>
    <row r="2" spans="1:21" x14ac:dyDescent="0.25">
      <c r="A2" t="s">
        <v>1</v>
      </c>
    </row>
    <row r="3" spans="1:21" x14ac:dyDescent="0.25">
      <c r="I3" s="10"/>
      <c r="J3" s="10"/>
      <c r="K3" s="10"/>
      <c r="L3" s="10"/>
      <c r="M3" s="10"/>
      <c r="N3" s="10"/>
    </row>
    <row r="4" spans="1:21" x14ac:dyDescent="0.25">
      <c r="I4" s="137"/>
      <c r="J4" s="137"/>
      <c r="K4" s="16"/>
      <c r="L4" s="16"/>
      <c r="M4" s="16"/>
      <c r="N4" s="18"/>
    </row>
    <row r="5" spans="1:21" x14ac:dyDescent="0.25">
      <c r="B5" s="1">
        <v>2016</v>
      </c>
      <c r="C5" s="1">
        <v>2017</v>
      </c>
      <c r="D5" s="1">
        <v>2018</v>
      </c>
      <c r="E5" s="1">
        <v>2019</v>
      </c>
      <c r="F5" s="1">
        <v>2020</v>
      </c>
      <c r="G5" s="20">
        <v>2021</v>
      </c>
      <c r="H5" s="121" t="s">
        <v>7</v>
      </c>
      <c r="I5" s="119" t="s">
        <v>8</v>
      </c>
      <c r="J5" s="138" t="s">
        <v>19</v>
      </c>
      <c r="K5" s="138" t="s">
        <v>18</v>
      </c>
      <c r="R5" s="4"/>
      <c r="S5" s="4"/>
      <c r="T5" s="4"/>
      <c r="U5" s="4"/>
    </row>
    <row r="6" spans="1:21" x14ac:dyDescent="0.25">
      <c r="A6" s="2" t="s">
        <v>0</v>
      </c>
      <c r="B6" s="12" t="s">
        <v>15</v>
      </c>
      <c r="C6" s="12" t="s">
        <v>15</v>
      </c>
      <c r="D6" s="17" t="s">
        <v>15</v>
      </c>
      <c r="E6" s="17" t="s">
        <v>15</v>
      </c>
      <c r="F6" s="17" t="s">
        <v>15</v>
      </c>
      <c r="G6" s="21" t="s">
        <v>15</v>
      </c>
      <c r="H6" s="131"/>
      <c r="I6" s="139"/>
      <c r="J6" s="122"/>
      <c r="K6" s="122"/>
      <c r="R6" s="4"/>
      <c r="S6" s="4"/>
      <c r="T6" s="4"/>
      <c r="U6" s="4"/>
    </row>
    <row r="7" spans="1:21" x14ac:dyDescent="0.25">
      <c r="A7" t="s">
        <v>22</v>
      </c>
      <c r="B7" s="3">
        <v>29.18</v>
      </c>
      <c r="C7" s="3">
        <v>29.91</v>
      </c>
      <c r="D7" s="3">
        <v>29.91</v>
      </c>
      <c r="E7" s="3">
        <v>31.9</v>
      </c>
      <c r="F7" s="55"/>
      <c r="G7" s="57"/>
      <c r="H7" s="55"/>
      <c r="I7" s="57"/>
      <c r="J7" s="4">
        <f>E7-B7</f>
        <v>2.7199999999999989</v>
      </c>
      <c r="K7" s="14">
        <f>(E7-B7)/E7</f>
        <v>8.5266457680250748E-2</v>
      </c>
      <c r="R7" s="4"/>
      <c r="S7" s="4"/>
      <c r="T7" s="4"/>
      <c r="U7" s="4"/>
    </row>
    <row r="8" spans="1:21" x14ac:dyDescent="0.25">
      <c r="A8" t="s">
        <v>30</v>
      </c>
      <c r="B8" s="3">
        <v>20.77</v>
      </c>
      <c r="C8" s="3">
        <v>21.29</v>
      </c>
      <c r="D8" s="3">
        <v>21.29</v>
      </c>
      <c r="E8" s="3">
        <v>24.37</v>
      </c>
      <c r="F8" s="3">
        <v>24.37</v>
      </c>
      <c r="G8" s="19">
        <v>25.1</v>
      </c>
      <c r="H8" s="3">
        <f>G8-F8</f>
        <v>0.73000000000000043</v>
      </c>
      <c r="I8" s="19">
        <f>(G8-F8)/G8</f>
        <v>2.9083665338645433E-2</v>
      </c>
      <c r="J8" s="4">
        <f>G8-B8</f>
        <v>4.3300000000000018</v>
      </c>
      <c r="K8" s="14">
        <f>(G8-B8)/G8</f>
        <v>0.17250996015936262</v>
      </c>
      <c r="R8" s="4"/>
      <c r="S8" s="4"/>
      <c r="T8" s="4"/>
      <c r="U8" s="4"/>
    </row>
    <row r="9" spans="1:21" x14ac:dyDescent="0.25">
      <c r="A9" t="s">
        <v>21</v>
      </c>
      <c r="B9" s="3">
        <v>22.7</v>
      </c>
      <c r="C9" s="3">
        <v>23.27</v>
      </c>
      <c r="D9" s="3">
        <v>23.27</v>
      </c>
      <c r="E9" s="3">
        <v>26.14</v>
      </c>
      <c r="F9" s="3">
        <v>26.14</v>
      </c>
      <c r="G9" s="19">
        <v>26.92</v>
      </c>
      <c r="H9" s="3">
        <f t="shared" ref="H9:H15" si="0">G9-F9</f>
        <v>0.78000000000000114</v>
      </c>
      <c r="I9" s="19">
        <f t="shared" ref="I9:I14" si="1">(G9-F9)/G9</f>
        <v>2.8974739970282357E-2</v>
      </c>
      <c r="J9" s="4">
        <f>G9-B9</f>
        <v>4.2200000000000024</v>
      </c>
      <c r="K9" s="14">
        <f>(G9-B9)/G9</f>
        <v>0.15676077265973262</v>
      </c>
      <c r="R9" s="4"/>
      <c r="S9" s="4"/>
      <c r="T9" s="4"/>
      <c r="U9" s="4"/>
    </row>
    <row r="10" spans="1:21" x14ac:dyDescent="0.25">
      <c r="A10" t="s">
        <v>20</v>
      </c>
      <c r="B10" s="3">
        <v>13</v>
      </c>
      <c r="C10" s="3">
        <v>14.33</v>
      </c>
      <c r="D10" s="3">
        <v>15.33</v>
      </c>
      <c r="E10" s="3">
        <v>16.55</v>
      </c>
      <c r="F10" s="3">
        <v>16.55</v>
      </c>
      <c r="G10" s="57" t="s">
        <v>5</v>
      </c>
      <c r="H10" s="55" t="s">
        <v>5</v>
      </c>
      <c r="I10" s="57"/>
      <c r="J10" s="4">
        <f>F10-B10</f>
        <v>3.5500000000000007</v>
      </c>
      <c r="K10" s="14">
        <f>(F10-B10)/F10</f>
        <v>0.21450151057401817</v>
      </c>
      <c r="R10" s="4"/>
      <c r="S10" s="4"/>
      <c r="T10" s="4"/>
      <c r="U10" s="4"/>
    </row>
    <row r="11" spans="1:21" x14ac:dyDescent="0.25">
      <c r="A11" t="s">
        <v>29</v>
      </c>
      <c r="B11" s="55" t="s">
        <v>5</v>
      </c>
      <c r="C11" s="55" t="s">
        <v>5</v>
      </c>
      <c r="D11" s="55"/>
      <c r="E11" s="55"/>
      <c r="F11" s="3">
        <v>16</v>
      </c>
      <c r="G11" s="19">
        <v>16.48</v>
      </c>
      <c r="H11" s="3">
        <f t="shared" si="0"/>
        <v>0.48000000000000043</v>
      </c>
      <c r="I11" s="19">
        <f t="shared" si="1"/>
        <v>2.9126213592233035E-2</v>
      </c>
      <c r="J11" s="4">
        <f>G11-F11</f>
        <v>0.48000000000000043</v>
      </c>
      <c r="K11" s="14">
        <v>0.03</v>
      </c>
      <c r="R11" s="4"/>
      <c r="S11" s="3"/>
      <c r="T11" s="3"/>
      <c r="U11" s="3"/>
    </row>
    <row r="12" spans="1:21" x14ac:dyDescent="0.25">
      <c r="A12" t="s">
        <v>27</v>
      </c>
      <c r="B12" s="55" t="s">
        <v>5</v>
      </c>
      <c r="C12" s="55" t="s">
        <v>5</v>
      </c>
      <c r="D12" s="55"/>
      <c r="E12" s="55"/>
      <c r="F12" s="3">
        <v>14.5</v>
      </c>
      <c r="G12" s="19">
        <v>14.94</v>
      </c>
      <c r="H12" s="3">
        <f t="shared" si="0"/>
        <v>0.4399999999999995</v>
      </c>
      <c r="I12" s="19">
        <f t="shared" si="1"/>
        <v>2.9451137884872792E-2</v>
      </c>
      <c r="J12" s="4">
        <f>G12-F12</f>
        <v>0.4399999999999995</v>
      </c>
      <c r="K12" s="14">
        <v>0.03</v>
      </c>
      <c r="R12" s="4"/>
      <c r="S12" s="4"/>
      <c r="T12" s="4"/>
      <c r="U12" s="4"/>
    </row>
    <row r="13" spans="1:21" x14ac:dyDescent="0.25">
      <c r="A13" t="s">
        <v>23</v>
      </c>
      <c r="B13" s="3">
        <v>15.65</v>
      </c>
      <c r="C13" s="3">
        <v>16.05</v>
      </c>
      <c r="D13" s="3">
        <v>16.05</v>
      </c>
      <c r="E13" s="3">
        <v>17.329999999999998</v>
      </c>
      <c r="F13" s="3">
        <v>18.37</v>
      </c>
      <c r="G13" s="19">
        <v>18.920000000000002</v>
      </c>
      <c r="H13" s="3">
        <f t="shared" si="0"/>
        <v>0.55000000000000071</v>
      </c>
      <c r="I13" s="19">
        <f t="shared" si="1"/>
        <v>2.9069767441860499E-2</v>
      </c>
      <c r="J13" s="4">
        <f>G13-B13</f>
        <v>3.2700000000000014</v>
      </c>
      <c r="K13" s="14">
        <f>(G13-B13)/G13</f>
        <v>0.1728329809725159</v>
      </c>
      <c r="R13" s="4"/>
      <c r="S13" s="4"/>
      <c r="T13" s="4"/>
      <c r="U13" s="4"/>
    </row>
    <row r="14" spans="1:21" x14ac:dyDescent="0.25">
      <c r="A14" t="s">
        <v>28</v>
      </c>
      <c r="B14" s="55"/>
      <c r="C14" s="55"/>
      <c r="D14" s="55"/>
      <c r="E14" s="3">
        <v>21</v>
      </c>
      <c r="F14" s="3">
        <v>21</v>
      </c>
      <c r="G14" s="19">
        <v>21.63</v>
      </c>
      <c r="H14" s="3">
        <f t="shared" si="0"/>
        <v>0.62999999999999901</v>
      </c>
      <c r="I14" s="19">
        <f t="shared" si="1"/>
        <v>2.9126213592232966E-2</v>
      </c>
      <c r="J14" s="4">
        <f>G14-E14</f>
        <v>0.62999999999999901</v>
      </c>
      <c r="K14" s="14">
        <v>0.03</v>
      </c>
      <c r="R14" s="4"/>
      <c r="S14" s="4"/>
      <c r="T14" s="4"/>
      <c r="U14" s="4"/>
    </row>
    <row r="15" spans="1:21" x14ac:dyDescent="0.25">
      <c r="A15" t="s">
        <v>24</v>
      </c>
      <c r="B15" s="3">
        <v>14.25</v>
      </c>
      <c r="C15" s="3">
        <v>14.61</v>
      </c>
      <c r="D15" s="3">
        <v>14.61</v>
      </c>
      <c r="E15" s="3">
        <v>15.78</v>
      </c>
      <c r="F15" s="3">
        <v>15.78</v>
      </c>
      <c r="G15" s="19">
        <v>15.78</v>
      </c>
      <c r="H15" s="3">
        <f t="shared" si="0"/>
        <v>0</v>
      </c>
      <c r="I15" s="19"/>
      <c r="J15" s="4">
        <f>G15-B15</f>
        <v>1.5299999999999994</v>
      </c>
      <c r="K15" s="14">
        <f t="shared" ref="K15" si="2">(G15-B15)/G15</f>
        <v>9.6958174904942934E-2</v>
      </c>
      <c r="L15" s="4"/>
      <c r="M15" s="4"/>
      <c r="N15" s="4"/>
      <c r="O15" s="4"/>
      <c r="P15" s="4"/>
      <c r="Q15" s="4"/>
      <c r="R15" s="4"/>
      <c r="S15" s="4"/>
      <c r="T15" s="4"/>
      <c r="U15" s="4"/>
    </row>
    <row r="16" spans="1:21" x14ac:dyDescent="0.25">
      <c r="A16" s="4"/>
      <c r="B16" s="3"/>
      <c r="C16" s="3"/>
      <c r="D16" s="3"/>
      <c r="E16" s="3"/>
      <c r="F16" s="3"/>
      <c r="G16" s="3"/>
      <c r="H16" s="3"/>
      <c r="I16" s="3"/>
      <c r="J16" s="4"/>
      <c r="K16" s="14"/>
      <c r="L16" s="4"/>
      <c r="M16" s="4"/>
      <c r="N16" s="4"/>
      <c r="O16" s="4"/>
      <c r="P16" s="4"/>
      <c r="Q16" s="4"/>
      <c r="R16" s="4"/>
    </row>
    <row r="17" spans="1:21" ht="5.25" customHeight="1" x14ac:dyDescent="0.25">
      <c r="A17" s="4"/>
      <c r="B17" s="3" t="s">
        <v>6</v>
      </c>
      <c r="C17" s="3" t="s">
        <v>5</v>
      </c>
      <c r="D17" s="3"/>
      <c r="E17" s="3"/>
      <c r="F17" s="3"/>
      <c r="G17" s="3"/>
      <c r="H17" s="3"/>
      <c r="I17" s="3"/>
      <c r="J17" s="4"/>
      <c r="K17" s="14"/>
      <c r="L17" s="4"/>
      <c r="M17" s="15"/>
      <c r="N17" s="15"/>
      <c r="O17" s="15"/>
      <c r="P17" s="15"/>
      <c r="Q17" s="4"/>
      <c r="R17" s="4"/>
      <c r="S17" s="4"/>
      <c r="T17" s="4"/>
      <c r="U17" s="4"/>
    </row>
    <row r="18" spans="1:21" x14ac:dyDescent="0.25">
      <c r="A18" s="4"/>
      <c r="B18" s="3"/>
      <c r="C18" s="3"/>
      <c r="D18" s="3"/>
      <c r="E18" s="3"/>
      <c r="F18" s="3"/>
      <c r="G18" s="3"/>
      <c r="H18" s="3"/>
      <c r="I18" s="3"/>
      <c r="J18" s="4"/>
      <c r="K18" s="14"/>
      <c r="L18" s="4"/>
      <c r="M18" s="4"/>
      <c r="N18" s="4"/>
      <c r="O18" s="4"/>
      <c r="P18" s="4"/>
      <c r="Q18" s="4"/>
      <c r="R18" s="4"/>
      <c r="S18" s="4"/>
      <c r="T18" s="4"/>
      <c r="U18" s="4"/>
    </row>
    <row r="19" spans="1:21" ht="21.75" customHeight="1" x14ac:dyDescent="0.25">
      <c r="A19" s="4"/>
      <c r="B19" s="3"/>
      <c r="C19" s="3"/>
      <c r="D19" s="3"/>
      <c r="E19" s="3"/>
      <c r="F19" s="3"/>
      <c r="G19" s="3"/>
      <c r="H19" s="3"/>
      <c r="I19" s="3"/>
      <c r="J19" s="4"/>
      <c r="K19" s="14"/>
      <c r="L19" s="4"/>
      <c r="M19" s="4"/>
      <c r="N19" s="4"/>
      <c r="O19" s="4"/>
      <c r="P19" s="4"/>
      <c r="Q19" s="4"/>
      <c r="R19" s="4"/>
    </row>
    <row r="20" spans="1:21" x14ac:dyDescent="0.25">
      <c r="B20" s="136" t="s">
        <v>99</v>
      </c>
      <c r="C20" s="136"/>
      <c r="D20" s="136"/>
      <c r="E20" s="136"/>
      <c r="F20" s="136"/>
      <c r="G20" s="136"/>
      <c r="H20" s="136"/>
      <c r="I20" s="136"/>
      <c r="J20" s="136"/>
      <c r="K20" s="14"/>
      <c r="L20" s="4"/>
      <c r="M20" s="4"/>
      <c r="N20" s="4"/>
      <c r="O20" s="4"/>
      <c r="P20" s="4"/>
      <c r="Q20" s="4"/>
      <c r="R20" s="4"/>
      <c r="S20" s="4"/>
      <c r="T20" s="4"/>
      <c r="U20" s="4"/>
    </row>
    <row r="21" spans="1:21" x14ac:dyDescent="0.25">
      <c r="A21" s="56" t="s">
        <v>14</v>
      </c>
      <c r="B21" s="136"/>
      <c r="C21" s="136"/>
      <c r="D21" s="136"/>
      <c r="E21" s="136"/>
      <c r="F21" s="136"/>
      <c r="G21" s="136"/>
      <c r="H21" s="136"/>
      <c r="I21" s="136"/>
      <c r="J21" s="136"/>
      <c r="K21" s="4"/>
      <c r="L21" s="4"/>
      <c r="M21" s="4"/>
      <c r="N21" s="4"/>
      <c r="O21" s="4"/>
      <c r="P21" s="4"/>
      <c r="Q21" s="4"/>
      <c r="R21" s="4"/>
      <c r="S21" s="4"/>
      <c r="T21" s="4"/>
    </row>
    <row r="22" spans="1:21" x14ac:dyDescent="0.25">
      <c r="A22" s="4"/>
      <c r="B22" s="136"/>
      <c r="C22" s="136"/>
      <c r="D22" s="136"/>
      <c r="E22" s="136"/>
      <c r="F22" s="136"/>
      <c r="G22" s="136"/>
      <c r="H22" s="136"/>
      <c r="I22" s="136"/>
      <c r="J22" s="136"/>
      <c r="K22" s="4"/>
      <c r="L22" s="4"/>
      <c r="M22" s="4"/>
      <c r="N22" s="4"/>
      <c r="O22" s="4"/>
      <c r="P22" s="4"/>
      <c r="Q22" s="4"/>
      <c r="R22" s="4"/>
      <c r="S22" s="4"/>
      <c r="T22" s="4"/>
    </row>
    <row r="23" spans="1:21" x14ac:dyDescent="0.25">
      <c r="A23" s="4"/>
      <c r="B23" s="136"/>
      <c r="C23" s="136"/>
      <c r="D23" s="136"/>
      <c r="E23" s="136"/>
      <c r="F23" s="136"/>
      <c r="G23" s="136"/>
      <c r="H23" s="136"/>
      <c r="I23" s="136"/>
      <c r="J23" s="136"/>
      <c r="K23" s="4"/>
      <c r="L23" s="4"/>
      <c r="M23" s="4"/>
      <c r="N23" s="4"/>
      <c r="O23" s="4"/>
      <c r="P23" s="4"/>
      <c r="Q23" s="4"/>
      <c r="R23" s="4"/>
      <c r="S23" s="4"/>
      <c r="T23" s="4"/>
    </row>
    <row r="24" spans="1:21" x14ac:dyDescent="0.25">
      <c r="A24" s="4"/>
      <c r="B24" s="136"/>
      <c r="C24" s="136"/>
      <c r="D24" s="136"/>
      <c r="E24" s="136"/>
      <c r="F24" s="136"/>
      <c r="G24" s="136"/>
      <c r="H24" s="136"/>
      <c r="I24" s="136"/>
      <c r="J24" s="136"/>
      <c r="K24" s="4"/>
      <c r="L24" s="4"/>
      <c r="M24" s="4"/>
      <c r="N24" s="4"/>
      <c r="O24" s="4"/>
      <c r="P24" s="4"/>
      <c r="Q24" s="4"/>
      <c r="R24" s="4"/>
      <c r="S24" s="4"/>
      <c r="T24" s="4"/>
    </row>
    <row r="25" spans="1:21" x14ac:dyDescent="0.25">
      <c r="A25" s="4"/>
      <c r="B25" s="136"/>
      <c r="C25" s="136"/>
      <c r="D25" s="136"/>
      <c r="E25" s="136"/>
      <c r="F25" s="136"/>
      <c r="G25" s="136"/>
      <c r="H25" s="136"/>
      <c r="I25" s="136"/>
      <c r="J25" s="136"/>
      <c r="K25" s="36"/>
      <c r="L25" s="36"/>
      <c r="M25" s="4"/>
      <c r="N25" s="4"/>
      <c r="O25" s="4"/>
      <c r="P25" s="4"/>
      <c r="Q25" s="4"/>
      <c r="R25" s="4"/>
      <c r="S25" s="4"/>
      <c r="T25" s="4"/>
    </row>
    <row r="26" spans="1:21" x14ac:dyDescent="0.25">
      <c r="A26" s="4"/>
      <c r="B26" s="136"/>
      <c r="C26" s="136"/>
      <c r="D26" s="136"/>
      <c r="E26" s="136"/>
      <c r="F26" s="136"/>
      <c r="G26" s="136"/>
      <c r="H26" s="136"/>
      <c r="I26" s="136"/>
      <c r="J26" s="136"/>
      <c r="K26" s="36"/>
      <c r="L26" s="36"/>
      <c r="M26" s="4"/>
      <c r="N26" s="4"/>
      <c r="O26" s="4"/>
      <c r="P26" s="4"/>
      <c r="Q26" s="4"/>
      <c r="R26" s="4"/>
      <c r="S26" s="4"/>
      <c r="T26" s="4"/>
    </row>
    <row r="27" spans="1:21" x14ac:dyDescent="0.25">
      <c r="B27" s="36"/>
      <c r="C27" s="36"/>
      <c r="D27" s="36"/>
      <c r="E27" s="36"/>
      <c r="F27" s="36"/>
      <c r="G27" s="36"/>
      <c r="H27" s="36"/>
      <c r="I27" s="36"/>
      <c r="J27" s="36"/>
      <c r="K27" s="36"/>
      <c r="L27" s="36"/>
      <c r="M27" s="4"/>
      <c r="N27" s="4"/>
      <c r="O27" s="4"/>
      <c r="P27" s="4"/>
      <c r="Q27" s="4"/>
      <c r="R27" s="4"/>
      <c r="S27" s="4"/>
      <c r="T27" s="4"/>
    </row>
    <row r="28" spans="1:21" x14ac:dyDescent="0.25">
      <c r="B28" s="36"/>
      <c r="C28" s="36"/>
      <c r="D28" s="36"/>
      <c r="E28" s="36"/>
      <c r="F28" s="36"/>
      <c r="G28" s="36"/>
      <c r="H28" s="36"/>
      <c r="I28" s="36"/>
      <c r="J28" s="36"/>
      <c r="K28" s="36"/>
      <c r="L28" s="36"/>
      <c r="M28" s="4"/>
      <c r="N28" s="4"/>
      <c r="O28" s="4"/>
      <c r="P28" s="4"/>
      <c r="Q28" s="4"/>
      <c r="R28" s="4"/>
      <c r="S28" s="4"/>
      <c r="T28" s="4"/>
    </row>
    <row r="29" spans="1:21" x14ac:dyDescent="0.25">
      <c r="B29" s="36"/>
      <c r="C29" s="36"/>
      <c r="D29" s="36"/>
      <c r="E29" s="36"/>
      <c r="F29" s="36"/>
      <c r="G29" s="36"/>
      <c r="H29" s="36"/>
      <c r="I29" s="36"/>
      <c r="J29" s="36"/>
      <c r="K29" s="36"/>
      <c r="L29" s="36"/>
      <c r="M29" s="4"/>
      <c r="N29" s="4"/>
      <c r="O29" s="4"/>
      <c r="P29" s="4"/>
      <c r="Q29" s="4"/>
      <c r="R29" s="4"/>
      <c r="S29" s="4"/>
      <c r="T29" s="4"/>
    </row>
    <row r="30" spans="1:21" x14ac:dyDescent="0.25">
      <c r="B30" s="36"/>
      <c r="C30" s="36"/>
      <c r="D30" s="36"/>
      <c r="E30" s="36"/>
      <c r="F30" s="36"/>
      <c r="G30" s="36"/>
      <c r="H30" s="36"/>
      <c r="I30" s="36"/>
      <c r="J30" s="36"/>
      <c r="K30" s="36"/>
      <c r="L30" s="36"/>
      <c r="M30" s="4"/>
      <c r="N30" s="4"/>
      <c r="O30" s="4"/>
      <c r="P30" s="4"/>
      <c r="Q30" s="4"/>
      <c r="R30" s="4"/>
      <c r="S30" s="4"/>
      <c r="T30" s="4"/>
    </row>
    <row r="31" spans="1:21" x14ac:dyDescent="0.25">
      <c r="B31" s="36"/>
      <c r="C31" s="36"/>
      <c r="D31" s="36"/>
      <c r="E31" s="36"/>
      <c r="F31" s="36"/>
      <c r="G31" s="36"/>
      <c r="H31" s="36"/>
      <c r="I31" s="36"/>
      <c r="J31" s="36"/>
      <c r="K31" s="36"/>
      <c r="L31" s="36"/>
      <c r="M31" s="4"/>
      <c r="N31" s="4"/>
      <c r="O31" s="4"/>
      <c r="P31" s="4"/>
      <c r="Q31" s="4"/>
      <c r="R31" s="4"/>
      <c r="S31" s="4"/>
      <c r="T31" s="4"/>
      <c r="U31" s="4"/>
    </row>
    <row r="32" spans="1:21" x14ac:dyDescent="0.25">
      <c r="B32" s="36"/>
      <c r="C32" s="36"/>
      <c r="D32" s="36"/>
      <c r="E32" s="36"/>
      <c r="F32" s="36"/>
      <c r="G32" s="36"/>
      <c r="H32" s="36"/>
      <c r="I32" s="36"/>
      <c r="J32" s="36"/>
      <c r="K32" s="36"/>
      <c r="L32" s="36"/>
      <c r="M32" s="4"/>
      <c r="N32" s="4"/>
      <c r="O32" s="4"/>
      <c r="P32" s="4"/>
      <c r="Q32" s="4"/>
      <c r="R32" s="4"/>
      <c r="S32" s="4"/>
      <c r="T32" s="4"/>
      <c r="U32" s="4"/>
    </row>
    <row r="33" spans="2:21" x14ac:dyDescent="0.25">
      <c r="B33" s="36"/>
      <c r="C33" s="36"/>
      <c r="D33" s="36"/>
      <c r="E33" s="36"/>
      <c r="F33" s="36"/>
      <c r="G33" s="36"/>
      <c r="H33" s="36"/>
      <c r="I33" s="36"/>
      <c r="J33" s="36"/>
      <c r="K33" s="36"/>
      <c r="L33" s="36"/>
      <c r="M33" s="4"/>
      <c r="N33" s="4"/>
      <c r="O33" s="4"/>
      <c r="P33" s="4"/>
      <c r="Q33" s="4"/>
      <c r="R33" s="4"/>
      <c r="S33" s="4"/>
      <c r="T33" s="4"/>
      <c r="U33" s="4"/>
    </row>
    <row r="34" spans="2:21" x14ac:dyDescent="0.25">
      <c r="B34" s="36"/>
      <c r="C34" s="36"/>
      <c r="D34" s="36"/>
      <c r="E34" s="36"/>
      <c r="F34" s="36"/>
      <c r="G34" s="36"/>
      <c r="H34" s="36"/>
      <c r="I34" s="36"/>
      <c r="J34" s="36"/>
      <c r="K34" s="36"/>
      <c r="L34" s="36"/>
      <c r="M34" s="4"/>
      <c r="N34" s="4"/>
      <c r="O34" s="4"/>
      <c r="P34" s="4"/>
      <c r="Q34" s="4"/>
      <c r="R34" s="4"/>
      <c r="S34" s="4"/>
      <c r="T34" s="4"/>
      <c r="U34" s="4"/>
    </row>
    <row r="35" spans="2:21" x14ac:dyDescent="0.25">
      <c r="B35" s="36"/>
      <c r="C35" s="36"/>
      <c r="D35" s="36"/>
      <c r="E35" s="36"/>
      <c r="F35" s="36"/>
      <c r="G35" s="36"/>
      <c r="H35" s="36"/>
      <c r="I35" s="36"/>
      <c r="J35" s="36"/>
      <c r="K35" s="36"/>
      <c r="L35" s="36"/>
      <c r="M35" s="4"/>
      <c r="N35" s="4"/>
      <c r="O35" s="4"/>
      <c r="P35" s="4"/>
      <c r="Q35" s="4"/>
      <c r="R35" s="4"/>
      <c r="S35" s="4"/>
      <c r="T35" s="4"/>
      <c r="U35" s="4"/>
    </row>
    <row r="36" spans="2:21" x14ac:dyDescent="0.25">
      <c r="B36" s="36"/>
      <c r="C36" s="36"/>
      <c r="D36" s="36"/>
      <c r="E36" s="36"/>
      <c r="F36" s="36"/>
      <c r="G36" s="36"/>
      <c r="H36" s="36"/>
      <c r="I36" s="36"/>
      <c r="J36" s="36"/>
      <c r="K36" s="36"/>
      <c r="L36" s="36"/>
      <c r="M36" s="4"/>
      <c r="N36" s="4"/>
      <c r="O36" s="4"/>
      <c r="P36" s="4"/>
      <c r="Q36" s="4"/>
      <c r="R36" s="4"/>
      <c r="S36" s="4"/>
      <c r="T36" s="4"/>
      <c r="U36" s="4"/>
    </row>
    <row r="37" spans="2:21" x14ac:dyDescent="0.25">
      <c r="B37" s="36"/>
      <c r="C37" s="36"/>
      <c r="D37" s="36"/>
      <c r="E37" s="36"/>
      <c r="F37" s="36"/>
      <c r="G37" s="36"/>
      <c r="H37" s="36"/>
      <c r="I37" s="36"/>
      <c r="J37" s="36"/>
      <c r="K37" s="36"/>
      <c r="L37" s="36"/>
      <c r="M37" s="4"/>
      <c r="N37" s="4"/>
      <c r="O37" s="4"/>
      <c r="P37" s="4"/>
      <c r="Q37" s="4"/>
      <c r="R37" s="4"/>
      <c r="S37" s="4"/>
      <c r="T37" s="4"/>
      <c r="U37" s="4"/>
    </row>
    <row r="38" spans="2:21" x14ac:dyDescent="0.25">
      <c r="B38" s="36"/>
      <c r="C38" s="36"/>
      <c r="D38" s="36"/>
      <c r="E38" s="36"/>
      <c r="F38" s="36"/>
      <c r="G38" s="36"/>
      <c r="H38" s="36"/>
      <c r="I38" s="36"/>
      <c r="J38" s="36"/>
      <c r="K38" s="36"/>
      <c r="L38" s="36"/>
      <c r="M38" s="4"/>
      <c r="N38" s="4"/>
      <c r="O38" s="4"/>
      <c r="P38" s="4"/>
      <c r="Q38" s="4"/>
      <c r="R38" s="4"/>
      <c r="S38" s="4"/>
      <c r="T38" s="4"/>
      <c r="U38" s="4"/>
    </row>
    <row r="39" spans="2:21" x14ac:dyDescent="0.25">
      <c r="B39" s="36"/>
      <c r="C39" s="36"/>
      <c r="D39" s="36"/>
      <c r="E39" s="36"/>
      <c r="F39" s="36"/>
      <c r="G39" s="36"/>
      <c r="H39" s="36"/>
      <c r="I39" s="36"/>
      <c r="J39" s="36"/>
      <c r="K39" s="36"/>
      <c r="L39" s="36"/>
      <c r="M39" s="4"/>
      <c r="N39" s="4"/>
      <c r="O39" s="4"/>
      <c r="P39" s="4"/>
      <c r="Q39" s="4"/>
      <c r="R39" s="4"/>
      <c r="S39" s="4"/>
      <c r="T39" s="4"/>
      <c r="U39" s="4"/>
    </row>
    <row r="40" spans="2:21" x14ac:dyDescent="0.25">
      <c r="B40" s="36"/>
      <c r="C40" s="36"/>
      <c r="D40" s="36"/>
      <c r="E40" s="36"/>
      <c r="F40" s="36"/>
      <c r="G40" s="36"/>
      <c r="H40" s="36"/>
      <c r="I40" s="36"/>
      <c r="J40" s="36"/>
      <c r="K40" s="36"/>
      <c r="L40" s="36"/>
      <c r="M40" s="4"/>
      <c r="N40" s="4"/>
      <c r="O40" s="4"/>
      <c r="P40" s="4"/>
      <c r="Q40" s="4"/>
      <c r="R40" s="4"/>
      <c r="S40" s="4"/>
      <c r="T40" s="4"/>
      <c r="U40" s="4"/>
    </row>
    <row r="41" spans="2:21" x14ac:dyDescent="0.25">
      <c r="B41" s="36"/>
      <c r="C41" s="36"/>
      <c r="D41" s="36"/>
      <c r="E41" s="36"/>
      <c r="F41" s="36"/>
      <c r="G41" s="36"/>
      <c r="H41" s="36"/>
      <c r="I41" s="36"/>
      <c r="J41" s="36"/>
      <c r="K41" s="36"/>
      <c r="L41" s="36"/>
      <c r="M41" s="4"/>
      <c r="N41" s="4"/>
      <c r="O41" s="4"/>
      <c r="P41" s="4"/>
      <c r="Q41" s="4"/>
      <c r="R41" s="4"/>
      <c r="S41" s="4"/>
      <c r="T41" s="4"/>
      <c r="U41" s="4"/>
    </row>
    <row r="42" spans="2:21" x14ac:dyDescent="0.25">
      <c r="B42" s="36"/>
      <c r="C42" s="36"/>
      <c r="D42" s="36"/>
      <c r="E42" s="36"/>
      <c r="F42" s="36"/>
      <c r="G42" s="36"/>
      <c r="H42" s="36"/>
      <c r="I42" s="36"/>
      <c r="J42" s="36"/>
      <c r="K42" s="36"/>
      <c r="L42" s="36"/>
      <c r="M42" s="4"/>
      <c r="N42" s="4"/>
      <c r="O42" s="4"/>
      <c r="P42" s="4"/>
      <c r="Q42" s="4"/>
      <c r="R42" s="4"/>
      <c r="S42" s="4"/>
      <c r="T42" s="4"/>
      <c r="U42" s="4"/>
    </row>
    <row r="43" spans="2:21" x14ac:dyDescent="0.25">
      <c r="B43" s="3"/>
      <c r="C43" s="3"/>
      <c r="D43" s="3"/>
      <c r="E43" s="3"/>
      <c r="F43" s="3"/>
      <c r="G43" s="3"/>
      <c r="H43" s="3"/>
      <c r="I43" s="3"/>
      <c r="J43" s="4"/>
      <c r="K43" s="14"/>
      <c r="L43" s="4"/>
      <c r="M43" s="4"/>
      <c r="N43" s="4"/>
      <c r="O43" s="4"/>
      <c r="P43" s="4"/>
      <c r="Q43" s="4"/>
      <c r="R43" s="4"/>
      <c r="S43" s="4"/>
      <c r="T43" s="4"/>
      <c r="U43" s="4"/>
    </row>
    <row r="44" spans="2:21" x14ac:dyDescent="0.25">
      <c r="B44" s="3"/>
      <c r="C44" s="3"/>
      <c r="D44" s="3"/>
      <c r="E44" s="3"/>
      <c r="F44" s="3"/>
      <c r="G44" s="3"/>
      <c r="H44" s="3"/>
      <c r="I44" s="3"/>
      <c r="J44" s="4"/>
      <c r="K44" s="14"/>
      <c r="L44" s="4"/>
      <c r="M44" s="4"/>
      <c r="N44" s="4"/>
      <c r="O44" s="4"/>
      <c r="P44" s="4"/>
      <c r="Q44" s="4"/>
      <c r="R44" s="4"/>
      <c r="S44" s="4"/>
      <c r="T44" s="4"/>
      <c r="U44" s="4"/>
    </row>
    <row r="45" spans="2:21" x14ac:dyDescent="0.25">
      <c r="B45" s="3"/>
      <c r="C45" s="3"/>
      <c r="D45" s="3"/>
      <c r="E45" s="3"/>
      <c r="F45" s="3"/>
      <c r="G45" s="3"/>
      <c r="H45" s="3"/>
      <c r="I45" s="3"/>
      <c r="J45" s="4"/>
      <c r="K45" s="14"/>
      <c r="L45" s="4"/>
      <c r="M45" s="4"/>
      <c r="N45" s="4"/>
      <c r="O45" s="4"/>
      <c r="P45" s="4"/>
      <c r="Q45" s="4"/>
      <c r="R45" s="4"/>
      <c r="S45" s="4"/>
      <c r="T45" s="4"/>
      <c r="U45" s="4"/>
    </row>
    <row r="46" spans="2:21" x14ac:dyDescent="0.25">
      <c r="B46" s="3"/>
      <c r="C46" s="3"/>
      <c r="D46" s="3"/>
      <c r="E46" s="3"/>
      <c r="F46" s="3"/>
      <c r="G46" s="3"/>
      <c r="H46" s="3"/>
      <c r="I46" s="3"/>
      <c r="J46" s="4"/>
      <c r="K46" s="14"/>
      <c r="L46" s="4"/>
      <c r="M46" s="4"/>
      <c r="N46" s="4"/>
      <c r="O46" s="4"/>
      <c r="P46" s="4"/>
      <c r="Q46" s="4"/>
      <c r="R46" s="4"/>
      <c r="S46" s="4"/>
      <c r="T46" s="4"/>
      <c r="U46" s="4"/>
    </row>
    <row r="47" spans="2:21" x14ac:dyDescent="0.25">
      <c r="B47" s="3"/>
      <c r="C47" s="3"/>
      <c r="D47" s="3"/>
      <c r="E47" s="3"/>
      <c r="F47" s="3"/>
      <c r="G47" s="3"/>
      <c r="H47" s="3"/>
      <c r="I47" s="3"/>
      <c r="K47" s="14"/>
      <c r="L47" s="4"/>
      <c r="M47" s="4"/>
      <c r="N47" s="4"/>
      <c r="O47" s="4"/>
      <c r="P47" s="4"/>
      <c r="Q47" s="4"/>
      <c r="R47" s="4"/>
      <c r="S47" s="4"/>
      <c r="T47" s="4"/>
      <c r="U47" s="4"/>
    </row>
    <row r="48" spans="2:21" x14ac:dyDescent="0.25">
      <c r="B48" s="3"/>
      <c r="C48" s="3"/>
      <c r="D48" s="3"/>
      <c r="E48" s="3"/>
      <c r="F48" s="3"/>
      <c r="G48" s="3"/>
      <c r="H48" s="3"/>
      <c r="I48" s="3"/>
      <c r="K48" s="14"/>
      <c r="L48" s="14"/>
      <c r="M48" s="4"/>
      <c r="N48" s="4"/>
      <c r="O48" s="4"/>
      <c r="P48" s="4"/>
      <c r="Q48" s="4"/>
      <c r="R48" s="4"/>
      <c r="S48" s="4"/>
      <c r="T48" s="4"/>
      <c r="U48" s="4"/>
    </row>
    <row r="49" spans="5:21" x14ac:dyDescent="0.25">
      <c r="E49" s="14"/>
      <c r="F49" s="14"/>
      <c r="G49" s="14"/>
      <c r="H49" s="14"/>
      <c r="I49" s="14"/>
      <c r="K49" s="4"/>
      <c r="L49" s="14"/>
      <c r="M49" s="4"/>
      <c r="N49" s="4"/>
      <c r="O49" s="4"/>
      <c r="P49" s="4"/>
      <c r="Q49" s="4"/>
      <c r="R49" s="4"/>
      <c r="S49" s="4"/>
      <c r="T49" s="4"/>
      <c r="U49" s="4"/>
    </row>
    <row r="50" spans="5:21" x14ac:dyDescent="0.25">
      <c r="L50" s="14"/>
      <c r="M50" s="4"/>
      <c r="N50" s="4"/>
      <c r="O50" s="4"/>
      <c r="P50" s="4"/>
      <c r="Q50" s="4"/>
      <c r="R50" s="4"/>
      <c r="S50" s="4"/>
      <c r="T50" s="4"/>
      <c r="U50" s="4"/>
    </row>
    <row r="51" spans="5:21" x14ac:dyDescent="0.25">
      <c r="F51" s="13" t="s">
        <v>5</v>
      </c>
      <c r="G51" s="13"/>
      <c r="I51" s="4" t="s">
        <v>5</v>
      </c>
      <c r="J51" s="4"/>
      <c r="K51" s="4"/>
      <c r="L51" s="14"/>
      <c r="M51" s="4"/>
      <c r="N51" s="4"/>
      <c r="O51" s="4"/>
      <c r="P51" s="4"/>
      <c r="Q51" s="4"/>
      <c r="R51" s="4"/>
      <c r="S51" s="4"/>
      <c r="T51" s="4"/>
      <c r="U51" s="4"/>
    </row>
  </sheetData>
  <mergeCells count="6">
    <mergeCell ref="B20:J26"/>
    <mergeCell ref="I4:J4"/>
    <mergeCell ref="J5:J6"/>
    <mergeCell ref="K5:K6"/>
    <mergeCell ref="H5:H6"/>
    <mergeCell ref="I5:I6"/>
  </mergeCells>
  <pageMargins left="0.25" right="0.25" top="0.75" bottom="0.75" header="0.3" footer="0.3"/>
  <pageSetup scale="5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 9 &amp; 10 Reg &amp; Ovt Pay</vt:lpstr>
      <vt:lpstr>Retirement</vt:lpstr>
      <vt:lpstr>#11 &amp; 12 Benefits</vt:lpstr>
      <vt:lpstr>#8 &amp; 17a-c Pay Rates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HLN</dc:creator>
  <cp:lastModifiedBy>Lisa</cp:lastModifiedBy>
  <cp:lastPrinted>2021-08-03T20:15:24Z</cp:lastPrinted>
  <dcterms:created xsi:type="dcterms:W3CDTF">2021-07-06T14:26:19Z</dcterms:created>
  <dcterms:modified xsi:type="dcterms:W3CDTF">2021-10-20T15:08:53Z</dcterms:modified>
</cp:coreProperties>
</file>