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Alternative Rate Case Study\DOCUMENTS NEEDED FOR 1ST REQUEST\"/>
    </mc:Choice>
  </mc:AlternateContent>
  <xr:revisionPtr revIDLastSave="0" documentId="8_{E6F6C277-595C-4999-8703-A0C6559BC119}" xr6:coauthVersionLast="47" xr6:coauthVersionMax="47" xr10:uidLastSave="{00000000-0000-0000-0000-000000000000}"/>
  <bookViews>
    <workbookView xWindow="-120" yWindow="-120" windowWidth="38640" windowHeight="21240" activeTab="1" xr2:uid="{C8124866-43E0-4F1F-8B91-A0DC00F19DEA}"/>
  </bookViews>
  <sheets>
    <sheet name="Adjusted trial balance" sheetId="1" r:id="rId1"/>
    <sheet name="Unadjusted client 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2" l="1"/>
  <c r="I98" i="2"/>
  <c r="M140" i="2" s="1"/>
  <c r="I50" i="2"/>
  <c r="I21" i="2"/>
  <c r="N455" i="1"/>
  <c r="N456" i="1" s="1"/>
  <c r="N458" i="1" s="1"/>
  <c r="L455" i="1"/>
  <c r="L456" i="1" s="1"/>
  <c r="L458" i="1" s="1"/>
  <c r="I455" i="1"/>
  <c r="I456" i="1" s="1"/>
  <c r="I458" i="1" s="1"/>
  <c r="N454" i="1"/>
  <c r="N453" i="1"/>
  <c r="N452" i="1"/>
  <c r="N451" i="1"/>
  <c r="N450" i="1"/>
  <c r="N449" i="1"/>
  <c r="N448" i="1"/>
  <c r="N447" i="1"/>
  <c r="N446" i="1"/>
  <c r="N445" i="1"/>
  <c r="L439" i="1"/>
  <c r="L441" i="1" s="1"/>
  <c r="L460" i="1" s="1"/>
  <c r="I439" i="1"/>
  <c r="L438" i="1"/>
  <c r="I438" i="1"/>
  <c r="N436" i="1"/>
  <c r="N435" i="1"/>
  <c r="N434" i="1"/>
  <c r="N438" i="1" s="1"/>
  <c r="N439" i="1" s="1"/>
  <c r="N433" i="1"/>
  <c r="L428" i="1"/>
  <c r="I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428" i="1" s="1"/>
  <c r="L386" i="1"/>
  <c r="L429" i="1" s="1"/>
  <c r="I386" i="1"/>
  <c r="N385" i="1"/>
  <c r="N384" i="1"/>
  <c r="N383" i="1"/>
  <c r="N382" i="1"/>
  <c r="N386" i="1" s="1"/>
  <c r="L378" i="1"/>
  <c r="I378" i="1"/>
  <c r="I429" i="1" s="1"/>
  <c r="N377" i="1"/>
  <c r="N376" i="1"/>
  <c r="N374" i="1"/>
  <c r="N373" i="1"/>
  <c r="N372" i="1"/>
  <c r="N371" i="1"/>
  <c r="N370" i="1"/>
  <c r="N369" i="1"/>
  <c r="N368" i="1"/>
  <c r="N367" i="1"/>
  <c r="N366" i="1"/>
  <c r="N365" i="1"/>
  <c r="N364" i="1"/>
  <c r="N362" i="1"/>
  <c r="N378" i="1" s="1"/>
  <c r="L358" i="1"/>
  <c r="L357" i="1"/>
  <c r="I357" i="1"/>
  <c r="N355" i="1"/>
  <c r="N354" i="1"/>
  <c r="N353" i="1"/>
  <c r="N352" i="1"/>
  <c r="N351" i="1"/>
  <c r="N350" i="1"/>
  <c r="N349" i="1"/>
  <c r="N357" i="1" s="1"/>
  <c r="N348" i="1"/>
  <c r="N347" i="1"/>
  <c r="L344" i="1"/>
  <c r="I344" i="1"/>
  <c r="N343" i="1"/>
  <c r="N342" i="1"/>
  <c r="N341" i="1"/>
  <c r="N340" i="1"/>
  <c r="N339" i="1"/>
  <c r="N338" i="1"/>
  <c r="N337" i="1"/>
  <c r="N336" i="1"/>
  <c r="N335" i="1"/>
  <c r="N344" i="1" s="1"/>
  <c r="L332" i="1"/>
  <c r="I332" i="1"/>
  <c r="I358" i="1" s="1"/>
  <c r="N331" i="1"/>
  <c r="N330" i="1"/>
  <c r="N329" i="1"/>
  <c r="N328" i="1"/>
  <c r="N327" i="1"/>
  <c r="N326" i="1"/>
  <c r="N332" i="1" s="1"/>
  <c r="I320" i="1"/>
  <c r="I322" i="1" s="1"/>
  <c r="I318" i="1"/>
  <c r="N317" i="1"/>
  <c r="L317" i="1"/>
  <c r="I317" i="1"/>
  <c r="L314" i="1"/>
  <c r="L318" i="1" s="1"/>
  <c r="L320" i="1" s="1"/>
  <c r="L322" i="1" s="1"/>
  <c r="I314" i="1"/>
  <c r="N313" i="1"/>
  <c r="N312" i="1"/>
  <c r="N311" i="1"/>
  <c r="N310" i="1"/>
  <c r="N309" i="1"/>
  <c r="N308" i="1"/>
  <c r="N314" i="1" s="1"/>
  <c r="L305" i="1"/>
  <c r="I305" i="1"/>
  <c r="N304" i="1"/>
  <c r="N303" i="1"/>
  <c r="N302" i="1"/>
  <c r="N301" i="1"/>
  <c r="N300" i="1"/>
  <c r="N299" i="1"/>
  <c r="N305" i="1" s="1"/>
  <c r="N318" i="1" s="1"/>
  <c r="N320" i="1" s="1"/>
  <c r="N322" i="1" s="1"/>
  <c r="N287" i="1"/>
  <c r="L287" i="1"/>
  <c r="I287" i="1"/>
  <c r="N284" i="1"/>
  <c r="L284" i="1"/>
  <c r="I284" i="1"/>
  <c r="L281" i="1"/>
  <c r="L288" i="1" s="1"/>
  <c r="L290" i="1" s="1"/>
  <c r="I281" i="1"/>
  <c r="I288" i="1" s="1"/>
  <c r="I290" i="1" s="1"/>
  <c r="N280" i="1"/>
  <c r="N279" i="1"/>
  <c r="N278" i="1"/>
  <c r="N277" i="1"/>
  <c r="N276" i="1"/>
  <c r="N275" i="1"/>
  <c r="N281" i="1" s="1"/>
  <c r="N288" i="1" s="1"/>
  <c r="N290" i="1" s="1"/>
  <c r="N266" i="1"/>
  <c r="N267" i="1" s="1"/>
  <c r="L266" i="1"/>
  <c r="L267" i="1" s="1"/>
  <c r="I266" i="1"/>
  <c r="I267" i="1" s="1"/>
  <c r="N265" i="1"/>
  <c r="N264" i="1"/>
  <c r="N263" i="1"/>
  <c r="N262" i="1"/>
  <c r="N261" i="1"/>
  <c r="N260" i="1"/>
  <c r="L256" i="1"/>
  <c r="I256" i="1"/>
  <c r="L255" i="1"/>
  <c r="I255" i="1"/>
  <c r="N254" i="1"/>
  <c r="N253" i="1"/>
  <c r="N252" i="1"/>
  <c r="N251" i="1"/>
  <c r="N250" i="1"/>
  <c r="N249" i="1"/>
  <c r="N255" i="1" s="1"/>
  <c r="N256" i="1" s="1"/>
  <c r="N244" i="1"/>
  <c r="L244" i="1"/>
  <c r="I244" i="1"/>
  <c r="N243" i="1"/>
  <c r="N242" i="1"/>
  <c r="N241" i="1"/>
  <c r="N240" i="1"/>
  <c r="N239" i="1"/>
  <c r="N238" i="1"/>
  <c r="N237" i="1"/>
  <c r="N236" i="1"/>
  <c r="N235" i="1"/>
  <c r="N234" i="1"/>
  <c r="N231" i="1"/>
  <c r="N245" i="1" s="1"/>
  <c r="L231" i="1"/>
  <c r="L245" i="1" s="1"/>
  <c r="L269" i="1" s="1"/>
  <c r="I231" i="1"/>
  <c r="I245" i="1" s="1"/>
  <c r="I269" i="1" s="1"/>
  <c r="N225" i="1"/>
  <c r="N224" i="1"/>
  <c r="L224" i="1"/>
  <c r="I224" i="1"/>
  <c r="N221" i="1"/>
  <c r="L221" i="1"/>
  <c r="L225" i="1" s="1"/>
  <c r="I221" i="1"/>
  <c r="I225" i="1" s="1"/>
  <c r="N216" i="1"/>
  <c r="L216" i="1"/>
  <c r="I216" i="1"/>
  <c r="L213" i="1"/>
  <c r="I213" i="1"/>
  <c r="N212" i="1"/>
  <c r="N211" i="1"/>
  <c r="N210" i="1"/>
  <c r="N209" i="1"/>
  <c r="N208" i="1"/>
  <c r="N207" i="1"/>
  <c r="N206" i="1"/>
  <c r="N213" i="1" s="1"/>
  <c r="L203" i="1"/>
  <c r="I203" i="1"/>
  <c r="I217" i="1" s="1"/>
  <c r="N201" i="1"/>
  <c r="N200" i="1"/>
  <c r="N199" i="1"/>
  <c r="N198" i="1"/>
  <c r="N197" i="1"/>
  <c r="N196" i="1"/>
  <c r="N195" i="1"/>
  <c r="N203" i="1" s="1"/>
  <c r="I191" i="1"/>
  <c r="I227" i="1" s="1"/>
  <c r="I271" i="1" s="1"/>
  <c r="L190" i="1"/>
  <c r="I190" i="1"/>
  <c r="N188" i="1"/>
  <c r="N187" i="1"/>
  <c r="N186" i="1"/>
  <c r="N190" i="1" s="1"/>
  <c r="N185" i="1"/>
  <c r="N182" i="1"/>
  <c r="N191" i="1" s="1"/>
  <c r="L182" i="1"/>
  <c r="L191" i="1" s="1"/>
  <c r="I182" i="1"/>
  <c r="L174" i="1"/>
  <c r="I174" i="1"/>
  <c r="L173" i="1"/>
  <c r="I173" i="1"/>
  <c r="N172" i="1"/>
  <c r="N171" i="1"/>
  <c r="N170" i="1"/>
  <c r="N169" i="1"/>
  <c r="N168" i="1"/>
  <c r="N166" i="1"/>
  <c r="N165" i="1"/>
  <c r="N164" i="1"/>
  <c r="N163" i="1"/>
  <c r="N162" i="1"/>
  <c r="N161" i="1"/>
  <c r="N159" i="1"/>
  <c r="N173" i="1" s="1"/>
  <c r="N174" i="1" s="1"/>
  <c r="N155" i="1"/>
  <c r="N154" i="1"/>
  <c r="L154" i="1"/>
  <c r="I154" i="1"/>
  <c r="N149" i="1"/>
  <c r="L149" i="1"/>
  <c r="L155" i="1" s="1"/>
  <c r="I149" i="1"/>
  <c r="I155" i="1" s="1"/>
  <c r="N144" i="1"/>
  <c r="L144" i="1"/>
  <c r="I144" i="1"/>
  <c r="N141" i="1"/>
  <c r="L141" i="1"/>
  <c r="I141" i="1"/>
  <c r="N140" i="1"/>
  <c r="N139" i="1"/>
  <c r="N138" i="1"/>
  <c r="N135" i="1"/>
  <c r="L135" i="1"/>
  <c r="I135" i="1"/>
  <c r="L132" i="1"/>
  <c r="I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32" i="1" s="1"/>
  <c r="N115" i="1"/>
  <c r="L115" i="1"/>
  <c r="I115" i="1"/>
  <c r="L112" i="1"/>
  <c r="L145" i="1" s="1"/>
  <c r="L176" i="1" s="1"/>
  <c r="I112" i="1"/>
  <c r="I145" i="1" s="1"/>
  <c r="I176" i="1" s="1"/>
  <c r="N111" i="1"/>
  <c r="N110" i="1"/>
  <c r="N109" i="1"/>
  <c r="N108" i="1"/>
  <c r="N107" i="1"/>
  <c r="N106" i="1"/>
  <c r="N105" i="1"/>
  <c r="N104" i="1"/>
  <c r="N103" i="1"/>
  <c r="N102" i="1"/>
  <c r="N101" i="1"/>
  <c r="L100" i="1"/>
  <c r="N100" i="1" s="1"/>
  <c r="N99" i="1"/>
  <c r="N98" i="1"/>
  <c r="N97" i="1"/>
  <c r="N96" i="1"/>
  <c r="N95" i="1"/>
  <c r="N112" i="1" s="1"/>
  <c r="N145" i="1" s="1"/>
  <c r="N176" i="1" s="1"/>
  <c r="L89" i="1"/>
  <c r="N88" i="1"/>
  <c r="L88" i="1"/>
  <c r="I88" i="1"/>
  <c r="N86" i="1"/>
  <c r="N85" i="1"/>
  <c r="N84" i="1"/>
  <c r="N81" i="1"/>
  <c r="L81" i="1"/>
  <c r="I81" i="1"/>
  <c r="N80" i="1"/>
  <c r="N77" i="1"/>
  <c r="N89" i="1" s="1"/>
  <c r="L77" i="1"/>
  <c r="I77" i="1"/>
  <c r="I89" i="1" s="1"/>
  <c r="L73" i="1"/>
  <c r="N72" i="1"/>
  <c r="L72" i="1"/>
  <c r="I72" i="1"/>
  <c r="L69" i="1"/>
  <c r="I69" i="1"/>
  <c r="I73" i="1" s="1"/>
  <c r="N68" i="1"/>
  <c r="N69" i="1" s="1"/>
  <c r="N73" i="1" s="1"/>
  <c r="I64" i="1"/>
  <c r="N63" i="1"/>
  <c r="L63" i="1"/>
  <c r="I63" i="1"/>
  <c r="L60" i="1"/>
  <c r="L64" i="1" s="1"/>
  <c r="I60" i="1"/>
  <c r="N59" i="1"/>
  <c r="N60" i="1" s="1"/>
  <c r="L56" i="1"/>
  <c r="I56" i="1"/>
  <c r="N55" i="1"/>
  <c r="N54" i="1"/>
  <c r="N53" i="1"/>
  <c r="N52" i="1"/>
  <c r="N51" i="1"/>
  <c r="N50" i="1"/>
  <c r="N56" i="1" s="1"/>
  <c r="N64" i="1" s="1"/>
  <c r="N49" i="1"/>
  <c r="N48" i="1"/>
  <c r="N47" i="1"/>
  <c r="L43" i="1"/>
  <c r="L42" i="1"/>
  <c r="I42" i="1"/>
  <c r="I43" i="1" s="1"/>
  <c r="N41" i="1"/>
  <c r="N40" i="1"/>
  <c r="N39" i="1"/>
  <c r="N38" i="1"/>
  <c r="N42" i="1" s="1"/>
  <c r="N43" i="1" s="1"/>
  <c r="I34" i="1"/>
  <c r="N33" i="1"/>
  <c r="L33" i="1"/>
  <c r="I33" i="1"/>
  <c r="L30" i="1"/>
  <c r="I30" i="1"/>
  <c r="N29" i="1"/>
  <c r="N28" i="1"/>
  <c r="N27" i="1"/>
  <c r="N26" i="1"/>
  <c r="N25" i="1"/>
  <c r="N30" i="1" s="1"/>
  <c r="L22" i="1"/>
  <c r="I22" i="1"/>
  <c r="N21" i="1"/>
  <c r="N20" i="1"/>
  <c r="N19" i="1"/>
  <c r="N18" i="1"/>
  <c r="N17" i="1"/>
  <c r="N16" i="1"/>
  <c r="N22" i="1" s="1"/>
  <c r="I137" i="2" l="1"/>
  <c r="I91" i="1"/>
  <c r="I178" i="1" s="1"/>
  <c r="N269" i="1"/>
  <c r="I441" i="1"/>
  <c r="I460" i="1" s="1"/>
  <c r="I462" i="1" s="1"/>
  <c r="N217" i="1"/>
  <c r="N227" i="1"/>
  <c r="N271" i="1" s="1"/>
  <c r="L227" i="1"/>
  <c r="L271" i="1" s="1"/>
  <c r="I291" i="1"/>
  <c r="I293" i="1" s="1"/>
  <c r="I295" i="1" s="1"/>
  <c r="N429" i="1"/>
  <c r="I464" i="1"/>
  <c r="N358" i="1"/>
  <c r="N441" i="1" s="1"/>
  <c r="N460" i="1" s="1"/>
  <c r="L464" i="1"/>
  <c r="N464" i="1"/>
  <c r="N34" i="1"/>
  <c r="N91" i="1" s="1"/>
  <c r="N178" i="1" s="1"/>
  <c r="L462" i="1"/>
  <c r="L291" i="1"/>
  <c r="L293" i="1" s="1"/>
  <c r="L217" i="1"/>
  <c r="L34" i="1"/>
  <c r="L91" i="1" s="1"/>
  <c r="L178" i="1" s="1"/>
  <c r="N462" i="1" l="1"/>
  <c r="N291" i="1"/>
  <c r="N293" i="1" s="1"/>
  <c r="L295" i="1"/>
  <c r="N295" i="1"/>
</calcChain>
</file>

<file path=xl/sharedStrings.xml><?xml version="1.0" encoding="utf-8"?>
<sst xmlns="http://schemas.openxmlformats.org/spreadsheetml/2006/main" count="1683" uniqueCount="825">
  <si>
    <t>Client:</t>
  </si>
  <si>
    <t>West Shelby Water District</t>
  </si>
  <si>
    <t>Engagement:</t>
  </si>
  <si>
    <t>WSWD</t>
  </si>
  <si>
    <t>Period Ending:</t>
  </si>
  <si>
    <t>Trial Balance:</t>
  </si>
  <si>
    <t>Workpaper:</t>
  </si>
  <si>
    <t/>
  </si>
  <si>
    <t>Account</t>
  </si>
  <si>
    <t>Description</t>
  </si>
  <si>
    <t>HIDDEN</t>
  </si>
  <si>
    <t>3</t>
  </si>
  <si>
    <t>ID-4</t>
  </si>
  <si>
    <t>4</t>
  </si>
  <si>
    <t>5</t>
  </si>
  <si>
    <t>ID-6</t>
  </si>
  <si>
    <t>UNADJ</t>
  </si>
  <si>
    <t>AJE</t>
  </si>
  <si>
    <t>ADJ</t>
  </si>
  <si>
    <t>G_4675</t>
  </si>
  <si>
    <t>G1</t>
  </si>
  <si>
    <t>Group : [C]</t>
  </si>
  <si>
    <t>Cash</t>
  </si>
  <si>
    <t>SG_4732</t>
  </si>
  <si>
    <t>G2</t>
  </si>
  <si>
    <t>Subgroup : [1]</t>
  </si>
  <si>
    <t>Cash and cash equivalents</t>
  </si>
  <si>
    <t>AD_3020</t>
  </si>
  <si>
    <t>G3</t>
  </si>
  <si>
    <t>3020</t>
  </si>
  <si>
    <t>PETTY CASH</t>
  </si>
  <si>
    <t>AD_3030</t>
  </si>
  <si>
    <t>3030</t>
  </si>
  <si>
    <t>CASH REVENUE FUND</t>
  </si>
  <si>
    <t>AD_3040</t>
  </si>
  <si>
    <t>3040</t>
  </si>
  <si>
    <t>CASH - SWEEP ACCOUNT</t>
  </si>
  <si>
    <t>AD_3070</t>
  </si>
  <si>
    <t>3070</t>
  </si>
  <si>
    <t>CASH-OPERATINS AND MAINT</t>
  </si>
  <si>
    <t>AD_3090</t>
  </si>
  <si>
    <t>3090</t>
  </si>
  <si>
    <t>CASH-OPERATING PAYROLL</t>
  </si>
  <si>
    <t>AD_3140</t>
  </si>
  <si>
    <t>3140</t>
  </si>
  <si>
    <t>CASH-NEW OFFICE CONSTRUCTION</t>
  </si>
  <si>
    <t>SG_4732_T</t>
  </si>
  <si>
    <t>Subtotal [1] Cash and cash equivalents</t>
  </si>
  <si>
    <t>SG_4732_T_B</t>
  </si>
  <si>
    <t>G6</t>
  </si>
  <si>
    <t>SG_5555</t>
  </si>
  <si>
    <t>Subgroup : [2]</t>
  </si>
  <si>
    <t>Restricted Cash</t>
  </si>
  <si>
    <t>AD_2020</t>
  </si>
  <si>
    <t>2020</t>
  </si>
  <si>
    <t>CASH-SINKING FUND</t>
  </si>
  <si>
    <t>AD_2150</t>
  </si>
  <si>
    <t>2150</t>
  </si>
  <si>
    <t>CASH-DEPRECIATION ACCOUNT</t>
  </si>
  <si>
    <t>AD_2600</t>
  </si>
  <si>
    <t>2600</t>
  </si>
  <si>
    <t>INVESTMENTS KY RURAL FINANCE</t>
  </si>
  <si>
    <t>AD_3110</t>
  </si>
  <si>
    <t>3110</t>
  </si>
  <si>
    <t>CASH-CONSTRUCTION</t>
  </si>
  <si>
    <t>AD_3120</t>
  </si>
  <si>
    <t>3120</t>
  </si>
  <si>
    <t>CASH-HORIZON GROUP REBATE</t>
  </si>
  <si>
    <t>SG_5555_T</t>
  </si>
  <si>
    <t>Subtotal [2] Restricted Cash</t>
  </si>
  <si>
    <t>SG_5555_T_B</t>
  </si>
  <si>
    <t>SG_4675</t>
  </si>
  <si>
    <t>Subgroup : None</t>
  </si>
  <si>
    <t>SG_4675_T</t>
  </si>
  <si>
    <t>G5</t>
  </si>
  <si>
    <t>Subtotal : None</t>
  </si>
  <si>
    <t>G_4675_T</t>
  </si>
  <si>
    <t>Total [C] Cash</t>
  </si>
  <si>
    <t>G_4675_T_B</t>
  </si>
  <si>
    <t>G_5564</t>
  </si>
  <si>
    <t>Group : [F]</t>
  </si>
  <si>
    <t>Inventory</t>
  </si>
  <si>
    <t>SG_5564</t>
  </si>
  <si>
    <t>AD_3520</t>
  </si>
  <si>
    <t>3520</t>
  </si>
  <si>
    <t>INVENTORY MTLS &amp; SUPPLIES</t>
  </si>
  <si>
    <t>G4</t>
  </si>
  <si>
    <t>SG_5564_T</t>
  </si>
  <si>
    <t>G_5564_T</t>
  </si>
  <si>
    <t>Total [F] Inventory</t>
  </si>
  <si>
    <t>G_5564_T_B</t>
  </si>
  <si>
    <t>G_4676</t>
  </si>
  <si>
    <t>Group : [D]</t>
  </si>
  <si>
    <t>Investments</t>
  </si>
  <si>
    <t>SG_5565</t>
  </si>
  <si>
    <t>Unrestricted Investments</t>
  </si>
  <si>
    <t>AD_3145</t>
  </si>
  <si>
    <t>3145</t>
  </si>
  <si>
    <t>INVESTMENTS - CASH EQUIVALENT</t>
  </si>
  <si>
    <t>AD_3150</t>
  </si>
  <si>
    <t>3150</t>
  </si>
  <si>
    <t>INVESTMENTS - SHORT TERM</t>
  </si>
  <si>
    <t>AD_3155</t>
  </si>
  <si>
    <t>3155</t>
  </si>
  <si>
    <t>INVESTMENTS - LONG TERM BONDS</t>
  </si>
  <si>
    <t>AD_3160</t>
  </si>
  <si>
    <t>3160</t>
  </si>
  <si>
    <t>CASH-MONEY MARKET CB&amp;T</t>
  </si>
  <si>
    <t>SG_5565_T</t>
  </si>
  <si>
    <t>Subtotal [1] Unrestricted Investments</t>
  </si>
  <si>
    <t>SG_5565_T_B</t>
  </si>
  <si>
    <t>SG_5566</t>
  </si>
  <si>
    <t>Restricted investments</t>
  </si>
  <si>
    <t>AD_2500</t>
  </si>
  <si>
    <t>2500</t>
  </si>
  <si>
    <t>INVESTMENTS-DEPREC FUND</t>
  </si>
  <si>
    <t>SG_5566_T</t>
  </si>
  <si>
    <t>Subtotal [2] Restricted investments</t>
  </si>
  <si>
    <t>SG_5566_T_B</t>
  </si>
  <si>
    <t>SG_4676</t>
  </si>
  <si>
    <t>SG_4676_T</t>
  </si>
  <si>
    <t>G_4676_T</t>
  </si>
  <si>
    <t>Total [D] Investments</t>
  </si>
  <si>
    <t>G_4676_T_B</t>
  </si>
  <si>
    <t>G_4677</t>
  </si>
  <si>
    <t>Group : [E]</t>
  </si>
  <si>
    <t>Receivables</t>
  </si>
  <si>
    <t>SG_4733</t>
  </si>
  <si>
    <t>Accounts Receivable - General</t>
  </si>
  <si>
    <t>AD_3500</t>
  </si>
  <si>
    <t>3500</t>
  </si>
  <si>
    <t>ACCOUNTS RECEIVABLE</t>
  </si>
  <si>
    <t>SG_4733_T</t>
  </si>
  <si>
    <t>Subtotal [1] Accounts Receivable - General</t>
  </si>
  <si>
    <t>SG_4733_T_B</t>
  </si>
  <si>
    <t>SG_4677</t>
  </si>
  <si>
    <t>SG_4677_T</t>
  </si>
  <si>
    <t>G_4677_T</t>
  </si>
  <si>
    <t>Total [E] Receivables</t>
  </si>
  <si>
    <t>G_4677_T_B</t>
  </si>
  <si>
    <t>G_4679</t>
  </si>
  <si>
    <t>Group : [G]</t>
  </si>
  <si>
    <t>Prepaid Expenses and Other Current Assets</t>
  </si>
  <si>
    <t>SG_4691</t>
  </si>
  <si>
    <t>Prepaid Expenses</t>
  </si>
  <si>
    <t>SG_4691_T</t>
  </si>
  <si>
    <t>Subtotal [1] Prepaid Expenses</t>
  </si>
  <si>
    <t>SG_4691_T_B</t>
  </si>
  <si>
    <t>SG_4692</t>
  </si>
  <si>
    <t>Other Current Assets</t>
  </si>
  <si>
    <t>AD_3510</t>
  </si>
  <si>
    <t>3510</t>
  </si>
  <si>
    <t>SG_4692_T</t>
  </si>
  <si>
    <t>Subtotal [2] Other Current Assets</t>
  </si>
  <si>
    <t>SG_4692_T_B</t>
  </si>
  <si>
    <t>SG_4679</t>
  </si>
  <si>
    <t>AD_3700</t>
  </si>
  <si>
    <t>3700</t>
  </si>
  <si>
    <t>INSURANCE - PREPAID</t>
  </si>
  <si>
    <t>AD_3710</t>
  </si>
  <si>
    <t>3710</t>
  </si>
  <si>
    <t>PREPAID INTEREST EXPENSE</t>
  </si>
  <si>
    <t>SG_4679_T</t>
  </si>
  <si>
    <t>G_4679_T</t>
  </si>
  <si>
    <t>Total [G] Prepaid Expenses and Other Current Assets</t>
  </si>
  <si>
    <t>G_4679_T_B</t>
  </si>
  <si>
    <t>AC_1</t>
  </si>
  <si>
    <t>G7</t>
  </si>
  <si>
    <t>Current Assets</t>
  </si>
  <si>
    <t>AC_1_B</t>
  </si>
  <si>
    <t>G_4680</t>
  </si>
  <si>
    <t>Group : [H]</t>
  </si>
  <si>
    <t>Property, Plant and Equipment</t>
  </si>
  <si>
    <t>SG_4725</t>
  </si>
  <si>
    <t>Transmission and Distribution Plant</t>
  </si>
  <si>
    <t>AD_1050</t>
  </si>
  <si>
    <t>1050</t>
  </si>
  <si>
    <t>LAND AND LAND RIGHTS</t>
  </si>
  <si>
    <t>AD_1070</t>
  </si>
  <si>
    <t>1070</t>
  </si>
  <si>
    <t>STANDPIPES</t>
  </si>
  <si>
    <t>AD_1080</t>
  </si>
  <si>
    <t>1080</t>
  </si>
  <si>
    <t>WATER TREATMENT EQUIPMENT</t>
  </si>
  <si>
    <t>AD_1090</t>
  </si>
  <si>
    <t>1090</t>
  </si>
  <si>
    <t>WATER DISTRIBUTION MAINS</t>
  </si>
  <si>
    <t>AD_1100</t>
  </si>
  <si>
    <t>1100</t>
  </si>
  <si>
    <t>SERVICES</t>
  </si>
  <si>
    <t>AD_1110</t>
  </si>
  <si>
    <t>1110</t>
  </si>
  <si>
    <t>METERS AND INSTALLATION</t>
  </si>
  <si>
    <t>AD_1130</t>
  </si>
  <si>
    <t>1130</t>
  </si>
  <si>
    <t>HYDRANTS - NEW</t>
  </si>
  <si>
    <t>AD_1150</t>
  </si>
  <si>
    <t>1150</t>
  </si>
  <si>
    <t>PUMPING STATION EQUIPMENT</t>
  </si>
  <si>
    <t>AD_1160</t>
  </si>
  <si>
    <t>1160</t>
  </si>
  <si>
    <t>OTHER PLANT EQUIPMENT</t>
  </si>
  <si>
    <t>AD_1400</t>
  </si>
  <si>
    <t>1400</t>
  </si>
  <si>
    <t>ACCUMULATED DEPRECIATION</t>
  </si>
  <si>
    <t>SG_4725_T</t>
  </si>
  <si>
    <t>Subtotal [2] Transmission and Distribution Plant</t>
  </si>
  <si>
    <t>SG_4725_T_B</t>
  </si>
  <si>
    <t>SG_4726</t>
  </si>
  <si>
    <t>Subgroup : [3]</t>
  </si>
  <si>
    <t>Accumulated Depreciation</t>
  </si>
  <si>
    <t>SG_4726_T</t>
  </si>
  <si>
    <t>Subtotal [3] Accumulated Depreciation</t>
  </si>
  <si>
    <t>SG_4726_T_B</t>
  </si>
  <si>
    <t>SG_5537</t>
  </si>
  <si>
    <t>General Plant</t>
  </si>
  <si>
    <t>AD_1450</t>
  </si>
  <si>
    <t>1450</t>
  </si>
  <si>
    <t>LAND AND BUILDINGS</t>
  </si>
  <si>
    <t>AD_1490</t>
  </si>
  <si>
    <t>1490</t>
  </si>
  <si>
    <t>COMMUNICATION EQUIPMENT</t>
  </si>
  <si>
    <t>AD_1500</t>
  </si>
  <si>
    <t>1500</t>
  </si>
  <si>
    <t>OFFICE FURNITURE &amp; EQUIPMENT</t>
  </si>
  <si>
    <t>AD_1520</t>
  </si>
  <si>
    <t>1520</t>
  </si>
  <si>
    <t>TRANSPORTATION EQUIPMENT</t>
  </si>
  <si>
    <t>AD_1570</t>
  </si>
  <si>
    <t>1570</t>
  </si>
  <si>
    <t>SHOP EQUIPMENT</t>
  </si>
  <si>
    <t>AD_1580</t>
  </si>
  <si>
    <t>1580</t>
  </si>
  <si>
    <t>LABORATORY EQUIPMENT</t>
  </si>
  <si>
    <t>AD_1590</t>
  </si>
  <si>
    <t>1590</t>
  </si>
  <si>
    <t>SG_5537_T</t>
  </si>
  <si>
    <t>Subtotal [1] General Plant</t>
  </si>
  <si>
    <t>SG_5537_T_B</t>
  </si>
  <si>
    <t>SG_5538</t>
  </si>
  <si>
    <t>Subgroup : [4]</t>
  </si>
  <si>
    <t>Buildings</t>
  </si>
  <si>
    <t>SG_5538_T</t>
  </si>
  <si>
    <t>Subtotal [4] Buildings</t>
  </si>
  <si>
    <t>SG_5538_T_B</t>
  </si>
  <si>
    <t>SG_5563</t>
  </si>
  <si>
    <t>Subgroup : [5]</t>
  </si>
  <si>
    <t>Construction in Progress</t>
  </si>
  <si>
    <t>AD_1300</t>
  </si>
  <si>
    <t>1300</t>
  </si>
  <si>
    <t>CONSTRUCTINO IN PROGRESS</t>
  </si>
  <si>
    <t>SG_5563_T</t>
  </si>
  <si>
    <t>Subtotal [5] Construction in Progress</t>
  </si>
  <si>
    <t>SG_5563_T_B</t>
  </si>
  <si>
    <t>SG_4680</t>
  </si>
  <si>
    <t>SG_4680_T</t>
  </si>
  <si>
    <t>G_4680_T</t>
  </si>
  <si>
    <t>Total [H] Property, Plant and Equipment</t>
  </si>
  <si>
    <t>G_4680_T_B</t>
  </si>
  <si>
    <t>G_4681</t>
  </si>
  <si>
    <t>Group : [I]</t>
  </si>
  <si>
    <t>Other Assets</t>
  </si>
  <si>
    <t>SG_4686</t>
  </si>
  <si>
    <t>Investment in Subsidiaries</t>
  </si>
  <si>
    <t>SG_4686_T</t>
  </si>
  <si>
    <t>Subtotal [1] Investment in Subsidiaries</t>
  </si>
  <si>
    <t>SG_4686_T_B</t>
  </si>
  <si>
    <t>SG_4681</t>
  </si>
  <si>
    <t>AD_3530</t>
  </si>
  <si>
    <t>3530</t>
  </si>
  <si>
    <t>RETURNED CHECKS</t>
  </si>
  <si>
    <t>AD_3860</t>
  </si>
  <si>
    <t>3860</t>
  </si>
  <si>
    <t>UNAMORTIZED DEBT EXPENSE</t>
  </si>
  <si>
    <t>SG_4681_T</t>
  </si>
  <si>
    <t>G_4681_T</t>
  </si>
  <si>
    <t>Total [I] Other Assets</t>
  </si>
  <si>
    <t>G_4681_T_B</t>
  </si>
  <si>
    <t>G_5567</t>
  </si>
  <si>
    <t>Group : [II]</t>
  </si>
  <si>
    <t>Deferred Outflow</t>
  </si>
  <si>
    <t>SG_5567</t>
  </si>
  <si>
    <t>AD_3750</t>
  </si>
  <si>
    <t>3750</t>
  </si>
  <si>
    <t>Deferred Outflow - Pension Contributions</t>
  </si>
  <si>
    <t>AD_3751</t>
  </si>
  <si>
    <t>3751</t>
  </si>
  <si>
    <t>Deferred Outflow - Pension Actuarially Determined</t>
  </si>
  <si>
    <t>AD_3752</t>
  </si>
  <si>
    <t>3752</t>
  </si>
  <si>
    <t>Deferred Outflow - OPEB Contributions</t>
  </si>
  <si>
    <t>AD_3753</t>
  </si>
  <si>
    <t>3753</t>
  </si>
  <si>
    <t>Deferred Outflow - OPEB Actuarial Determined</t>
  </si>
  <si>
    <t>SG_5567_T</t>
  </si>
  <si>
    <t>G_5567_T</t>
  </si>
  <si>
    <t>Total [II] Deferred Outflow</t>
  </si>
  <si>
    <t>G_5567_T_B</t>
  </si>
  <si>
    <t>AC_2</t>
  </si>
  <si>
    <t>Non-Current Assets</t>
  </si>
  <si>
    <t>AC_2_B</t>
  </si>
  <si>
    <t>AT_A</t>
  </si>
  <si>
    <t>G8</t>
  </si>
  <si>
    <t>TOTAL ASSET</t>
  </si>
  <si>
    <t>AT_A_B</t>
  </si>
  <si>
    <t>G_4682</t>
  </si>
  <si>
    <t>Group : [J]</t>
  </si>
  <si>
    <t>Accounts Payable</t>
  </si>
  <si>
    <t>SG_4693</t>
  </si>
  <si>
    <t>SG_4693_T</t>
  </si>
  <si>
    <t>Subtotal [1] Accounts Payable</t>
  </si>
  <si>
    <t>SG_4693_T_B</t>
  </si>
  <si>
    <t>SG_4682</t>
  </si>
  <si>
    <t>AD_4020</t>
  </si>
  <si>
    <t>4020</t>
  </si>
  <si>
    <t>ACCOUNTS PAYABLE</t>
  </si>
  <si>
    <t>AD_4030</t>
  </si>
  <si>
    <t>4030</t>
  </si>
  <si>
    <t>ACCOUNTS PAYABLE CONSTRUCTION</t>
  </si>
  <si>
    <t>SG_4682_T</t>
  </si>
  <si>
    <t>G_4682_T</t>
  </si>
  <si>
    <t>Total [J] Accounts Payable</t>
  </si>
  <si>
    <t>G_4682_T_B</t>
  </si>
  <si>
    <t>G_4735</t>
  </si>
  <si>
    <t>Group : [K]</t>
  </si>
  <si>
    <t>Accrued Liabilities</t>
  </si>
  <si>
    <t>SG_4694</t>
  </si>
  <si>
    <t>Accrued Payroll Liabilities</t>
  </si>
  <si>
    <t>AD_4040</t>
  </si>
  <si>
    <t>4040</t>
  </si>
  <si>
    <t>SOCIAL SECURITY</t>
  </si>
  <si>
    <t>AD_4050</t>
  </si>
  <si>
    <t>4050</t>
  </si>
  <si>
    <t>FEDERAL INCOME W/H</t>
  </si>
  <si>
    <t>AD_4060</t>
  </si>
  <si>
    <t>4060</t>
  </si>
  <si>
    <t>KY INCOME TAX - W/H</t>
  </si>
  <si>
    <t>AD_4070</t>
  </si>
  <si>
    <t>4070</t>
  </si>
  <si>
    <t>LOCAL TAX EXPENSE W/H</t>
  </si>
  <si>
    <t>AD_4090</t>
  </si>
  <si>
    <t>4090</t>
  </si>
  <si>
    <t>EMPLOYEE RETIREMENT</t>
  </si>
  <si>
    <t>AD_4100</t>
  </si>
  <si>
    <t>4100</t>
  </si>
  <si>
    <t>EMPLOYEE INSURANCE</t>
  </si>
  <si>
    <t>AD_4210</t>
  </si>
  <si>
    <t>4210</t>
  </si>
  <si>
    <t>ACCRUED PAYROLL TAXES</t>
  </si>
  <si>
    <t>AD_4220</t>
  </si>
  <si>
    <t>4220</t>
  </si>
  <si>
    <t>ACCRUED RETIREMENT-CERS</t>
  </si>
  <si>
    <t>SG_4694_T</t>
  </si>
  <si>
    <t>Subtotal [1] Accrued Payroll Liabilities</t>
  </si>
  <si>
    <t>SG_4694_T_B</t>
  </si>
  <si>
    <t>SG_4687</t>
  </si>
  <si>
    <t>Other Accrued Expenses</t>
  </si>
  <si>
    <t>AD_4130</t>
  </si>
  <si>
    <t>4130</t>
  </si>
  <si>
    <t>ESCROW CASH ACCOUNT</t>
  </si>
  <si>
    <t>AD_4180</t>
  </si>
  <si>
    <t>4180</t>
  </si>
  <si>
    <t>SHELBY COUNTY SCHOOL TAX</t>
  </si>
  <si>
    <t>AD_4200</t>
  </si>
  <si>
    <t>4200</t>
  </si>
  <si>
    <t>KY SALES TAX PAYABLE</t>
  </si>
  <si>
    <t>AD_4250</t>
  </si>
  <si>
    <t>4250</t>
  </si>
  <si>
    <t>ACCRUED INTEREST</t>
  </si>
  <si>
    <t>AD_4260</t>
  </si>
  <si>
    <t>4260</t>
  </si>
  <si>
    <t>ACCRUED INT-CUSTOMER DEPOSIT</t>
  </si>
  <si>
    <t>AD_4500</t>
  </si>
  <si>
    <t>4500</t>
  </si>
  <si>
    <t>CUSTOMER DEPOSITS</t>
  </si>
  <si>
    <t>AD_4600</t>
  </si>
  <si>
    <t>4600</t>
  </si>
  <si>
    <t>DUE TO HORIZON GROUP</t>
  </si>
  <si>
    <t>SG_4687_T</t>
  </si>
  <si>
    <t>Subtotal [3] Other Accrued Expenses</t>
  </si>
  <si>
    <t>SG_4687_T_B</t>
  </si>
  <si>
    <t>SG_4735</t>
  </si>
  <si>
    <t>SG_4735_T</t>
  </si>
  <si>
    <t>G_4735_T</t>
  </si>
  <si>
    <t>Total [K] Accrued Liabilities</t>
  </si>
  <si>
    <t>G_4735_T_B</t>
  </si>
  <si>
    <t>G_4663</t>
  </si>
  <si>
    <t>Group : [LC]</t>
  </si>
  <si>
    <t>Notes Payable - Current Portion</t>
  </si>
  <si>
    <t>SG_4695</t>
  </si>
  <si>
    <t>Current Portion of LT Debt</t>
  </si>
  <si>
    <t>SG_4695_T</t>
  </si>
  <si>
    <t>Subtotal [1] Current Portion of LT Debt</t>
  </si>
  <si>
    <t>SG_4695_T_B</t>
  </si>
  <si>
    <t>SG_4663</t>
  </si>
  <si>
    <t>SG_4663_T</t>
  </si>
  <si>
    <t>G_4663_T</t>
  </si>
  <si>
    <t>Total [LC] Notes Payable - Current Portion</t>
  </si>
  <si>
    <t>G_4663_T_B</t>
  </si>
  <si>
    <t>AC_3</t>
  </si>
  <si>
    <t>Current Liabilities</t>
  </si>
  <si>
    <t>AC_3_B</t>
  </si>
  <si>
    <t>G_4662</t>
  </si>
  <si>
    <t>Group : [L]</t>
  </si>
  <si>
    <t>Notes Payable and Long-term Debt</t>
  </si>
  <si>
    <t>SG_4728</t>
  </si>
  <si>
    <t>Long Term Debt</t>
  </si>
  <si>
    <t>SG_4728_T</t>
  </si>
  <si>
    <t>Subtotal [1] Long Term Debt</t>
  </si>
  <si>
    <t>SG_4728_T_B</t>
  </si>
  <si>
    <t>SG_4662</t>
  </si>
  <si>
    <t>AD_3850</t>
  </si>
  <si>
    <t>3850</t>
  </si>
  <si>
    <t>CURRENT PORTION OF LONG TERM DEBT</t>
  </si>
  <si>
    <t>AD_3870</t>
  </si>
  <si>
    <t>3870</t>
  </si>
  <si>
    <t>BONDS PREMIUM</t>
  </si>
  <si>
    <t>AD_3900</t>
  </si>
  <si>
    <t>3900</t>
  </si>
  <si>
    <t>BONDS PAYABLE</t>
  </si>
  <si>
    <t>AD_3920</t>
  </si>
  <si>
    <t>3920</t>
  </si>
  <si>
    <t>NOTES PAYABLE</t>
  </si>
  <si>
    <t>AD_3930</t>
  </si>
  <si>
    <t>3930</t>
  </si>
  <si>
    <t>N/P KY RURAL WATER</t>
  </si>
  <si>
    <t>SG_4662_T</t>
  </si>
  <si>
    <t>G_4662_T</t>
  </si>
  <si>
    <t>Total [L] Notes Payable and Long-term Debt</t>
  </si>
  <si>
    <t>G_4662_T_B</t>
  </si>
  <si>
    <t>G_5569</t>
  </si>
  <si>
    <t>Group : [M]</t>
  </si>
  <si>
    <t>Net Pension Liability</t>
  </si>
  <si>
    <t>SG_5569</t>
  </si>
  <si>
    <t>AD_4655</t>
  </si>
  <si>
    <t>4655</t>
  </si>
  <si>
    <t>NET PENSION LIABILITY</t>
  </si>
  <si>
    <t>AD_4656</t>
  </si>
  <si>
    <t>4656</t>
  </si>
  <si>
    <t>Net OPEB Liability</t>
  </si>
  <si>
    <t>SG_5569_T</t>
  </si>
  <si>
    <t>G_5569_T</t>
  </si>
  <si>
    <t>Total [M] Net Pension Liability</t>
  </si>
  <si>
    <t>G_5569_T_B</t>
  </si>
  <si>
    <t>G_5568</t>
  </si>
  <si>
    <t>Group : [MM]</t>
  </si>
  <si>
    <t>Deferred Inflow</t>
  </si>
  <si>
    <t>SG_5568</t>
  </si>
  <si>
    <t>AD_4650</t>
  </si>
  <si>
    <t>4650</t>
  </si>
  <si>
    <t>Deferred Inflows - Pension</t>
  </si>
  <si>
    <t>AD_4651</t>
  </si>
  <si>
    <t>4651</t>
  </si>
  <si>
    <t>Deferred Inflows - OPEB</t>
  </si>
  <si>
    <t>SG_5568_T</t>
  </si>
  <si>
    <t>G_5568_T</t>
  </si>
  <si>
    <t>Total [MM] Deferred Inflow</t>
  </si>
  <si>
    <t>G_5568_T_B</t>
  </si>
  <si>
    <t>AC_4</t>
  </si>
  <si>
    <t>Non-Current Liabilities</t>
  </si>
  <si>
    <t>AC_4_B</t>
  </si>
  <si>
    <t>AT_L</t>
  </si>
  <si>
    <t>TOTAL LIABILITY</t>
  </si>
  <si>
    <t>AT_L_B</t>
  </si>
  <si>
    <t>G_4667</t>
  </si>
  <si>
    <t>Group : [N]</t>
  </si>
  <si>
    <t>Equity</t>
  </si>
  <si>
    <t>SG_4697</t>
  </si>
  <si>
    <t>Net Assets</t>
  </si>
  <si>
    <t>AD_4700</t>
  </si>
  <si>
    <t>4700</t>
  </si>
  <si>
    <t>MEMBER METER TAP ON</t>
  </si>
  <si>
    <t>AD_4740</t>
  </si>
  <si>
    <t>4740</t>
  </si>
  <si>
    <t>GRANTS</t>
  </si>
  <si>
    <t>AD_4750</t>
  </si>
  <si>
    <t>4750</t>
  </si>
  <si>
    <t>CONTRIBUTIONS IN AIDE/CONSTR</t>
  </si>
  <si>
    <t>AD_5900</t>
  </si>
  <si>
    <t>5900</t>
  </si>
  <si>
    <t>RETAINED EARNINGS</t>
  </si>
  <si>
    <t>SG_4697_T</t>
  </si>
  <si>
    <t>Subtotal [1] Net Assets</t>
  </si>
  <si>
    <t>SG_4697_T_B</t>
  </si>
  <si>
    <t>SG_5554</t>
  </si>
  <si>
    <t>Paid in Capital</t>
  </si>
  <si>
    <t>SG_5554_T</t>
  </si>
  <si>
    <t>Subtotal [2] Paid in Capital</t>
  </si>
  <si>
    <t>SG_5554_T_B</t>
  </si>
  <si>
    <t>SG_4667</t>
  </si>
  <si>
    <t>SG_4667_T</t>
  </si>
  <si>
    <t>G_4667_T</t>
  </si>
  <si>
    <t>Total [N] Equity</t>
  </si>
  <si>
    <t>G_4667_T_B</t>
  </si>
  <si>
    <t>AC_5</t>
  </si>
  <si>
    <t>AT_E_NetLoss</t>
  </si>
  <si>
    <t>G9</t>
  </si>
  <si>
    <t>NET (INCOME) LOSS</t>
  </si>
  <si>
    <t>AT_E_NetLoss_B</t>
  </si>
  <si>
    <t>AT_E</t>
  </si>
  <si>
    <t>TOTAL EQUITY</t>
  </si>
  <si>
    <t>AT_E_B</t>
  </si>
  <si>
    <t>AT_E_L</t>
  </si>
  <si>
    <t>G12</t>
  </si>
  <si>
    <t>TOTAL LIABILITY AND EQUITY</t>
  </si>
  <si>
    <t>AT_E_L_B</t>
  </si>
  <si>
    <t>G_4668</t>
  </si>
  <si>
    <t>Group : [10]</t>
  </si>
  <si>
    <t>Revenues</t>
  </si>
  <si>
    <t>SG_4730</t>
  </si>
  <si>
    <t>Sale of Water Revenues</t>
  </si>
  <si>
    <t>AD_6040</t>
  </si>
  <si>
    <t>6040</t>
  </si>
  <si>
    <t>RESIDENTIAL CUSTOMERS</t>
  </si>
  <si>
    <t>AD_6060</t>
  </si>
  <si>
    <t>6060</t>
  </si>
  <si>
    <t>COMMERCIAL CUSTOMERS</t>
  </si>
  <si>
    <t>AD_6080</t>
  </si>
  <si>
    <t>6080</t>
  </si>
  <si>
    <t>INDUSTRIAL CUSTOMERS</t>
  </si>
  <si>
    <t>AD_6100</t>
  </si>
  <si>
    <t>6100</t>
  </si>
  <si>
    <t>GOVERNMENTAL CUSTOMERS</t>
  </si>
  <si>
    <t>AD_6120</t>
  </si>
  <si>
    <t>6120</t>
  </si>
  <si>
    <t>MULTI-FAMILY CUSTOMERS</t>
  </si>
  <si>
    <t>AD_6180</t>
  </si>
  <si>
    <t>6180</t>
  </si>
  <si>
    <t>PRIVATE FIRE PROTECTION</t>
  </si>
  <si>
    <t>SG_4730_T</t>
  </si>
  <si>
    <t>Subtotal [1] Sale of Water Revenues</t>
  </si>
  <si>
    <t>SG_4730_T_B</t>
  </si>
  <si>
    <t>SG_5545</t>
  </si>
  <si>
    <t>Other Income</t>
  </si>
  <si>
    <t>AD_6140</t>
  </si>
  <si>
    <t>6140</t>
  </si>
  <si>
    <t>TAX EXEMPT NON GOVT</t>
  </si>
  <si>
    <t>AD_6810</t>
  </si>
  <si>
    <t>6810</t>
  </si>
  <si>
    <t>RECONNECT FEES</t>
  </si>
  <si>
    <t>AD_6820</t>
  </si>
  <si>
    <t>6820</t>
  </si>
  <si>
    <t>MISCELLANEOUS INCOME</t>
  </si>
  <si>
    <t>AD_6860</t>
  </si>
  <si>
    <t>6860</t>
  </si>
  <si>
    <t>FORFEITED DISCOUNTS</t>
  </si>
  <si>
    <t>AD_8840</t>
  </si>
  <si>
    <t>8840</t>
  </si>
  <si>
    <t>INTEREST EARNED</t>
  </si>
  <si>
    <t>SG_5545_T</t>
  </si>
  <si>
    <t>Subtotal [2] Other Income</t>
  </si>
  <si>
    <t>SG_5545_T_B</t>
  </si>
  <si>
    <t>SG_4668</t>
  </si>
  <si>
    <t>SG_4668_T</t>
  </si>
  <si>
    <t>G_4668_T</t>
  </si>
  <si>
    <t>Total [10] Revenues</t>
  </si>
  <si>
    <t>G_4668_T_B</t>
  </si>
  <si>
    <t>AC_6</t>
  </si>
  <si>
    <t>AC_6_B</t>
  </si>
  <si>
    <t>AT_R</t>
  </si>
  <si>
    <t>TOTAL REVENUE</t>
  </si>
  <si>
    <t>AT_R_B</t>
  </si>
  <si>
    <t>G_4661</t>
  </si>
  <si>
    <t>Group : [42]</t>
  </si>
  <si>
    <t>Direct Operating Expenses</t>
  </si>
  <si>
    <t>SG_5556</t>
  </si>
  <si>
    <t>Salaries</t>
  </si>
  <si>
    <t>AD_7500</t>
  </si>
  <si>
    <t>7500</t>
  </si>
  <si>
    <t>SALARIES-MAINT DIST MAINS</t>
  </si>
  <si>
    <t>AD_7510</t>
  </si>
  <si>
    <t>7510</t>
  </si>
  <si>
    <t>SALARIES-OPER PUMPING EQUIPMEN</t>
  </si>
  <si>
    <t>AD_7520</t>
  </si>
  <si>
    <t>7520</t>
  </si>
  <si>
    <t>SALARIES-OPER DIST MAINS</t>
  </si>
  <si>
    <t>AD_7530</t>
  </si>
  <si>
    <t>7530</t>
  </si>
  <si>
    <t>SALARIES CUSTOMER ACCOUNTS</t>
  </si>
  <si>
    <t>AD_7540</t>
  </si>
  <si>
    <t>7540</t>
  </si>
  <si>
    <t>SALARIES MAINT SERVICE &amp; METER</t>
  </si>
  <si>
    <t>AD_7550</t>
  </si>
  <si>
    <t>7550</t>
  </si>
  <si>
    <t>SALARIES HYDRANTS</t>
  </si>
  <si>
    <t>SG_5556_T</t>
  </si>
  <si>
    <t>Subtotal [1] Salaries</t>
  </si>
  <si>
    <t>SG_5556_T_B</t>
  </si>
  <si>
    <t>SG_5557</t>
  </si>
  <si>
    <t>Maintenance materials and supplies</t>
  </si>
  <si>
    <t>AD_7200</t>
  </si>
  <si>
    <t>7200</t>
  </si>
  <si>
    <t>MAINTENANCE-STRUCTURES</t>
  </si>
  <si>
    <t>AD_7220</t>
  </si>
  <si>
    <t>7220</t>
  </si>
  <si>
    <t>MAINT-SERVICE AND METERS</t>
  </si>
  <si>
    <t>AD_7240</t>
  </si>
  <si>
    <t>7240</t>
  </si>
  <si>
    <t>MAINT-DISTRIBUTION MAINS</t>
  </si>
  <si>
    <t>AD_7260</t>
  </si>
  <si>
    <t>7260</t>
  </si>
  <si>
    <t>AD_7270</t>
  </si>
  <si>
    <t>7270</t>
  </si>
  <si>
    <t>MAINTENANCE HYDRANTS</t>
  </si>
  <si>
    <t>AD_8200</t>
  </si>
  <si>
    <t>8200</t>
  </si>
  <si>
    <t>MAINT-GENERAL PROPERTIES</t>
  </si>
  <si>
    <t>SG_5557_T</t>
  </si>
  <si>
    <t>Subtotal [2] Maintenance materials and supplies</t>
  </si>
  <si>
    <t>SG_5557_T_B</t>
  </si>
  <si>
    <t>SG_4661</t>
  </si>
  <si>
    <t>AD_7040</t>
  </si>
  <si>
    <t>7040</t>
  </si>
  <si>
    <t>WATER PURCHASED</t>
  </si>
  <si>
    <t>AD_7100</t>
  </si>
  <si>
    <t>7100</t>
  </si>
  <si>
    <t>UTILITY PUMPING EQUIPMENT</t>
  </si>
  <si>
    <t>AD_7320</t>
  </si>
  <si>
    <t>7320</t>
  </si>
  <si>
    <t>OPERATING SUPPLIES</t>
  </si>
  <si>
    <t>SG_4661_T</t>
  </si>
  <si>
    <t>G_4661_T</t>
  </si>
  <si>
    <t>Total [42] Direct Operating Expenses</t>
  </si>
  <si>
    <t>G_4661_T_B</t>
  </si>
  <si>
    <t>G_5546</t>
  </si>
  <si>
    <t>Group : [43]</t>
  </si>
  <si>
    <t>Administrative and General</t>
  </si>
  <si>
    <t>SG_5558</t>
  </si>
  <si>
    <t>Employee Benefits</t>
  </si>
  <si>
    <t>AD_8050</t>
  </si>
  <si>
    <t>8050</t>
  </si>
  <si>
    <t>EMPLOYEE BENEFITS- RETIREMENT</t>
  </si>
  <si>
    <t>AD_8051</t>
  </si>
  <si>
    <t>8051</t>
  </si>
  <si>
    <t>EMPLOYEE BENEFITS-INSURANCE</t>
  </si>
  <si>
    <t>AD_8052</t>
  </si>
  <si>
    <t>8052</t>
  </si>
  <si>
    <t>EMPLOYEE BENEFITS-CHLD SPT GAR</t>
  </si>
  <si>
    <t>AD_8053</t>
  </si>
  <si>
    <t>8053</t>
  </si>
  <si>
    <t>EMPLOYEE BENEFITS- UNIFORMS</t>
  </si>
  <si>
    <t>AD_8054</t>
  </si>
  <si>
    <t>8054</t>
  </si>
  <si>
    <t>EMPLOYEE BENEFITS-COURT GARNIS</t>
  </si>
  <si>
    <t>AD_8055</t>
  </si>
  <si>
    <t>8055</t>
  </si>
  <si>
    <t>RETIREMENT HEALTH INS</t>
  </si>
  <si>
    <t>AD_8056</t>
  </si>
  <si>
    <t>8056</t>
  </si>
  <si>
    <t>HEALTH REIMBURSEMENT ACCOUNT</t>
  </si>
  <si>
    <t>SG_5558_T</t>
  </si>
  <si>
    <t>Subtotal [1] Employee Benefits</t>
  </si>
  <si>
    <t>SG_5558_T_B</t>
  </si>
  <si>
    <t>SG_5559</t>
  </si>
  <si>
    <t>Truck Expenses</t>
  </si>
  <si>
    <t>AD_8220</t>
  </si>
  <si>
    <t>8220</t>
  </si>
  <si>
    <t>TRUCK AND EQUIPMENT EXP</t>
  </si>
  <si>
    <t>AD_8221</t>
  </si>
  <si>
    <t>8221</t>
  </si>
  <si>
    <t>TRUCK FUEL EXPENSE</t>
  </si>
  <si>
    <t>AD_8223</t>
  </si>
  <si>
    <t>8223</t>
  </si>
  <si>
    <t>TRUCK EXPENSE</t>
  </si>
  <si>
    <t>SG_5559_T</t>
  </si>
  <si>
    <t>Subtotal [2] Truck Expenses</t>
  </si>
  <si>
    <t>SG_5559_T_B</t>
  </si>
  <si>
    <t>SG_5546</t>
  </si>
  <si>
    <t>AD_8020</t>
  </si>
  <si>
    <t>8020</t>
  </si>
  <si>
    <t>SALARIES ADMIN &amp; GENERAL</t>
  </si>
  <si>
    <t>AD_8040</t>
  </si>
  <si>
    <t>8040</t>
  </si>
  <si>
    <t>OFFICE SUPPLIES &amp; EXPENSE</t>
  </si>
  <si>
    <t>AD_8100</t>
  </si>
  <si>
    <t>8100</t>
  </si>
  <si>
    <t>LEGAL AND ACCOUNTING</t>
  </si>
  <si>
    <t>AD_8110</t>
  </si>
  <si>
    <t>8110</t>
  </si>
  <si>
    <t>COMPUTER/COPIER SUPPORT</t>
  </si>
  <si>
    <t>AD_8120</t>
  </si>
  <si>
    <t>8120</t>
  </si>
  <si>
    <t>DIRECTOR FEES</t>
  </si>
  <si>
    <t>AD_8130</t>
  </si>
  <si>
    <t>8130</t>
  </si>
  <si>
    <t>KITCHEN/CLEANING SUPPLIES</t>
  </si>
  <si>
    <t>AD_8140</t>
  </si>
  <si>
    <t>8140</t>
  </si>
  <si>
    <t>INSURANCE</t>
  </si>
  <si>
    <t>AD_8150</t>
  </si>
  <si>
    <t>8150</t>
  </si>
  <si>
    <t>THIRD ST LOT EXPENSE</t>
  </si>
  <si>
    <t>AD_8160</t>
  </si>
  <si>
    <t>8160</t>
  </si>
  <si>
    <t>ANNUAL FEES</t>
  </si>
  <si>
    <t>AD_8180</t>
  </si>
  <si>
    <t>8180</t>
  </si>
  <si>
    <t>MISC GENERAL EXPENSES</t>
  </si>
  <si>
    <t>AD_8222</t>
  </si>
  <si>
    <t>8222</t>
  </si>
  <si>
    <t>EQUIPMENT FUEL</t>
  </si>
  <si>
    <t>AD_8224</t>
  </si>
  <si>
    <t>8224</t>
  </si>
  <si>
    <t>EQUIPMENT EXPENSE</t>
  </si>
  <si>
    <t>AD_8230</t>
  </si>
  <si>
    <t>8230</t>
  </si>
  <si>
    <t>TRAVEL</t>
  </si>
  <si>
    <t>AD_8240</t>
  </si>
  <si>
    <t>8240</t>
  </si>
  <si>
    <t>CASH OVER AND SHORT</t>
  </si>
  <si>
    <t>AD_8250</t>
  </si>
  <si>
    <t>8250</t>
  </si>
  <si>
    <t>TRAINING</t>
  </si>
  <si>
    <t>AD_8260</t>
  </si>
  <si>
    <t>8260</t>
  </si>
  <si>
    <t>RENT</t>
  </si>
  <si>
    <t>AD_8270</t>
  </si>
  <si>
    <t>8270</t>
  </si>
  <si>
    <t>UTILITIES</t>
  </si>
  <si>
    <t>AD_8280</t>
  </si>
  <si>
    <t>8280</t>
  </si>
  <si>
    <t>PAYROLL TAXES</t>
  </si>
  <si>
    <t>AD_8290</t>
  </si>
  <si>
    <t>8290</t>
  </si>
  <si>
    <t>INTEREST ON CUSTOMER DEPOSITS</t>
  </si>
  <si>
    <t>AD_8580</t>
  </si>
  <si>
    <t>8580</t>
  </si>
  <si>
    <t>TRUSTEE FEES</t>
  </si>
  <si>
    <t>SG_5546_T</t>
  </si>
  <si>
    <t>G_5546_T</t>
  </si>
  <si>
    <t>Total [43] Administrative and General</t>
  </si>
  <si>
    <t>G_5546_T_B</t>
  </si>
  <si>
    <t>G_4672</t>
  </si>
  <si>
    <t>Group : [50]</t>
  </si>
  <si>
    <t>Other operating expenses</t>
  </si>
  <si>
    <t>SG_4672</t>
  </si>
  <si>
    <t>AD_8520</t>
  </si>
  <si>
    <t>8520</t>
  </si>
  <si>
    <t>DEPRECIATION-TRANS &amp; DIST</t>
  </si>
  <si>
    <t>AD_8540</t>
  </si>
  <si>
    <t>8540</t>
  </si>
  <si>
    <t>DEPRECIATION-GENERAL PLANT</t>
  </si>
  <si>
    <t>AD_8570</t>
  </si>
  <si>
    <t>8570</t>
  </si>
  <si>
    <t>AMORTIZATION EXPENSE</t>
  </si>
  <si>
    <t>SG_4672_T</t>
  </si>
  <si>
    <t>G_4672_T</t>
  </si>
  <si>
    <t>Total [50] Other operating expenses</t>
  </si>
  <si>
    <t>G_4672_T_B</t>
  </si>
  <si>
    <t>AC_8</t>
  </si>
  <si>
    <t>Operating Expenses</t>
  </si>
  <si>
    <t>AC_8_B</t>
  </si>
  <si>
    <t>G_4673</t>
  </si>
  <si>
    <t>Group : [60]</t>
  </si>
  <si>
    <t>Other income and expenses</t>
  </si>
  <si>
    <t>SG_4673</t>
  </si>
  <si>
    <t>AD_8800</t>
  </si>
  <si>
    <t>8800</t>
  </si>
  <si>
    <t>UNREALIZED GAIN/LOSS ON INVEST</t>
  </si>
  <si>
    <t>AD_8850</t>
  </si>
  <si>
    <t>8850</t>
  </si>
  <si>
    <t>GAIN/LOSS ON SALE OF ASSETS</t>
  </si>
  <si>
    <t>AD_8855</t>
  </si>
  <si>
    <t>8855</t>
  </si>
  <si>
    <t>Loan Fees</t>
  </si>
  <si>
    <t>AD_8890</t>
  </si>
  <si>
    <t>8890</t>
  </si>
  <si>
    <t>Net increase in the fa</t>
  </si>
  <si>
    <t>AD_8900</t>
  </si>
  <si>
    <t>8900</t>
  </si>
  <si>
    <t>LOSS ON INVENTORY VALUATION</t>
  </si>
  <si>
    <t>AD_9000</t>
  </si>
  <si>
    <t>9000</t>
  </si>
  <si>
    <t>BONDS REFINANCE COSTS</t>
  </si>
  <si>
    <t>AD_9020</t>
  </si>
  <si>
    <t>9020</t>
  </si>
  <si>
    <t>INTEREST-LONG TERM DEBT</t>
  </si>
  <si>
    <t>SG_4673_T</t>
  </si>
  <si>
    <t>G_4673_T</t>
  </si>
  <si>
    <t>Total [60] Other income and expenses</t>
  </si>
  <si>
    <t>G_4673_T_B</t>
  </si>
  <si>
    <t>AC_10</t>
  </si>
  <si>
    <t>Other Expenses</t>
  </si>
  <si>
    <t>AC_10_B</t>
  </si>
  <si>
    <t>AT_X</t>
  </si>
  <si>
    <t>TOTAL EXPENSE</t>
  </si>
  <si>
    <t>AT_X_B</t>
  </si>
  <si>
    <t>NetIncomeLoss</t>
  </si>
  <si>
    <t>G10</t>
  </si>
  <si>
    <t>NetIncomeLoss_B</t>
  </si>
  <si>
    <t>TotalAllGroup</t>
  </si>
  <si>
    <t>G11</t>
  </si>
  <si>
    <t>Sum of Account Groups</t>
  </si>
  <si>
    <t>Fiscal Period / Year</t>
  </si>
  <si>
    <t>12 / 2020</t>
  </si>
  <si>
    <t>WEST SHELBY WATER DIST.</t>
  </si>
  <si>
    <t>Page 1</t>
  </si>
  <si>
    <t>Trial Balance Report</t>
  </si>
  <si>
    <t>12/30/2020</t>
  </si>
  <si>
    <t>Report Filter</t>
  </si>
  <si>
    <t>Print By Account Types</t>
  </si>
  <si>
    <t>No</t>
  </si>
  <si>
    <t>Accounts with Zero Balances</t>
  </si>
  <si>
    <t>Account ID Sort</t>
  </si>
  <si>
    <t>MAIN</t>
  </si>
  <si>
    <t>------ Current Year Actual ------</t>
  </si>
  <si>
    <t xml:space="preserve">                  Year-To-Date Balance</t>
  </si>
  <si>
    <t>Account ID</t>
  </si>
  <si>
    <t>Debit</t>
  </si>
  <si>
    <t>Credit</t>
  </si>
  <si>
    <t>INVESTMENTS</t>
  </si>
  <si>
    <t>INVESTMENTS LONG TERM</t>
  </si>
  <si>
    <t>DEFERRED OUTFLOW</t>
  </si>
  <si>
    <t>DEFERRED OUTFLOW - ACTUARY</t>
  </si>
  <si>
    <t>DEFERRED OUTFLOW - OPEB CONT</t>
  </si>
  <si>
    <t>FEDERAL INCOME  W/H</t>
  </si>
  <si>
    <t>4080</t>
  </si>
  <si>
    <t>SIMPSONVILLE LOCAL TAX</t>
  </si>
  <si>
    <t>DEFERRED INFLOW</t>
  </si>
  <si>
    <t>DEFERRED INFLOW - OPEB</t>
  </si>
  <si>
    <t>NET OPEB LIABILITY</t>
  </si>
  <si>
    <t>Balance</t>
  </si>
  <si>
    <t>Net loss:</t>
  </si>
  <si>
    <t>a</t>
  </si>
  <si>
    <t>Traced to the 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</si>
</sst>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10409]#,##0.00;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rgb="FFFF0000"/>
      <name val="Arial"/>
      <family val="2"/>
    </font>
    <font>
      <b/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arlett"/>
      <charset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40" fontId="2" fillId="2" borderId="0" xfId="0" applyNumberFormat="1" applyFont="1" applyFill="1"/>
    <xf numFmtId="40" fontId="4" fillId="0" borderId="0" xfId="0" applyNumberFormat="1" applyFont="1"/>
    <xf numFmtId="40" fontId="2" fillId="0" borderId="0" xfId="0" applyNumberFormat="1" applyFont="1"/>
    <xf numFmtId="40" fontId="2" fillId="0" borderId="0" xfId="0" applyNumberFormat="1" applyFont="1" applyAlignment="1">
      <alignment horizontal="center"/>
    </xf>
    <xf numFmtId="40" fontId="5" fillId="0" borderId="0" xfId="0" applyNumberFormat="1" applyFont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14" fontId="3" fillId="2" borderId="0" xfId="0" applyNumberFormat="1" applyFont="1" applyFill="1" applyAlignment="1">
      <alignment horizontal="left"/>
    </xf>
    <xf numFmtId="49" fontId="0" fillId="0" borderId="0" xfId="0" applyNumberFormat="1"/>
    <xf numFmtId="0" fontId="6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40" fontId="7" fillId="0" borderId="0" xfId="0" applyNumberFormat="1" applyFont="1"/>
    <xf numFmtId="0" fontId="0" fillId="0" borderId="0" xfId="0" applyAlignment="1">
      <alignment horizontal="left"/>
    </xf>
    <xf numFmtId="40" fontId="0" fillId="0" borderId="0" xfId="0" quotePrefix="1" applyNumberFormat="1"/>
    <xf numFmtId="0" fontId="0" fillId="0" borderId="0" xfId="0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0" fontId="9" fillId="3" borderId="0" xfId="0" applyNumberFormat="1" applyFont="1" applyFill="1" applyAlignment="1">
      <alignment vertical="center"/>
    </xf>
    <xf numFmtId="40" fontId="8" fillId="3" borderId="1" xfId="0" quotePrefix="1" applyNumberFormat="1" applyFont="1" applyFill="1" applyBorder="1" applyAlignment="1">
      <alignment horizontal="center" vertical="center"/>
    </xf>
    <xf numFmtId="40" fontId="8" fillId="3" borderId="1" xfId="0" applyNumberFormat="1" applyFont="1" applyFill="1" applyBorder="1" applyAlignment="1">
      <alignment horizontal="center" vertical="center"/>
    </xf>
    <xf numFmtId="40" fontId="9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40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center"/>
    </xf>
    <xf numFmtId="49" fontId="8" fillId="3" borderId="0" xfId="0" applyNumberFormat="1" applyFont="1" applyFill="1" applyAlignment="1">
      <alignment horizontal="center"/>
    </xf>
    <xf numFmtId="14" fontId="8" fillId="3" borderId="0" xfId="0" applyNumberFormat="1" applyFont="1" applyFill="1" applyAlignment="1">
      <alignment horizontal="center"/>
    </xf>
    <xf numFmtId="14" fontId="8" fillId="3" borderId="0" xfId="0" quotePrefix="1" applyNumberFormat="1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0" fontId="7" fillId="0" borderId="0" xfId="0" applyFont="1"/>
    <xf numFmtId="49" fontId="8" fillId="3" borderId="0" xfId="0" applyNumberFormat="1" applyFont="1" applyFill="1"/>
    <xf numFmtId="0" fontId="8" fillId="3" borderId="0" xfId="0" applyFont="1" applyFill="1" applyAlignment="1">
      <alignment horizontal="left"/>
    </xf>
    <xf numFmtId="40" fontId="7" fillId="0" borderId="0" xfId="0" applyNumberFormat="1" applyFont="1" applyAlignment="1">
      <alignment horizontal="right"/>
    </xf>
    <xf numFmtId="40" fontId="7" fillId="0" borderId="0" xfId="0" applyNumberFormat="1" applyFont="1" applyAlignment="1">
      <alignment horizontal="center"/>
    </xf>
    <xf numFmtId="49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/>
    <xf numFmtId="49" fontId="0" fillId="0" borderId="0" xfId="0" applyNumberFormat="1" applyAlignment="1">
      <alignment horizontal="left"/>
    </xf>
    <xf numFmtId="40" fontId="11" fillId="0" borderId="0" xfId="0" applyNumberFormat="1" applyFont="1"/>
    <xf numFmtId="40" fontId="11" fillId="0" borderId="0" xfId="0" applyNumberFormat="1" applyFont="1" applyAlignment="1">
      <alignment horizontal="right"/>
    </xf>
    <xf numFmtId="40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0" fontId="7" fillId="0" borderId="2" xfId="0" applyNumberFormat="1" applyFont="1" applyBorder="1" applyAlignment="1">
      <alignment horizontal="right"/>
    </xf>
    <xf numFmtId="40" fontId="7" fillId="0" borderId="3" xfId="0" applyNumberFormat="1" applyFont="1" applyBorder="1" applyAlignment="1">
      <alignment horizontal="right"/>
    </xf>
    <xf numFmtId="40" fontId="12" fillId="0" borderId="0" xfId="0" quotePrefix="1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0" fontId="13" fillId="0" borderId="0" xfId="0" quotePrefix="1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0" fontId="7" fillId="0" borderId="1" xfId="0" applyNumberFormat="1" applyFont="1" applyBorder="1" applyAlignment="1">
      <alignment horizontal="right"/>
    </xf>
    <xf numFmtId="40" fontId="7" fillId="0" borderId="4" xfId="0" applyNumberFormat="1" applyFont="1" applyBorder="1" applyAlignment="1">
      <alignment horizontal="right"/>
    </xf>
    <xf numFmtId="0" fontId="8" fillId="3" borderId="0" xfId="0" applyFont="1" applyFill="1"/>
    <xf numFmtId="0" fontId="11" fillId="4" borderId="0" xfId="0" applyFont="1" applyFill="1"/>
    <xf numFmtId="49" fontId="7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0" borderId="0" xfId="0" applyFont="1" applyAlignment="1">
      <alignment vertical="top" wrapText="1"/>
    </xf>
    <xf numFmtId="44" fontId="11" fillId="0" borderId="0" xfId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4" fontId="11" fillId="0" borderId="0" xfId="1" applyFont="1" applyFill="1" applyAlignment="1">
      <alignment vertical="top" wrapText="1"/>
    </xf>
    <xf numFmtId="0" fontId="15" fillId="0" borderId="0" xfId="0" applyFont="1" applyAlignment="1">
      <alignment horizontal="left" vertical="top" wrapText="1"/>
    </xf>
    <xf numFmtId="44" fontId="16" fillId="0" borderId="0" xfId="1" applyFont="1" applyFill="1" applyBorder="1" applyAlignment="1">
      <alignment horizontal="right" vertical="top" wrapText="1"/>
    </xf>
    <xf numFmtId="44" fontId="11" fillId="0" borderId="0" xfId="1" applyFont="1" applyAlignment="1">
      <alignment wrapText="1"/>
    </xf>
    <xf numFmtId="44" fontId="11" fillId="0" borderId="0" xfId="1" applyFont="1" applyAlignment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7" fillId="0" borderId="0" xfId="0" applyFont="1" applyAlignment="1">
      <alignment wrapText="1"/>
    </xf>
    <xf numFmtId="0" fontId="16" fillId="6" borderId="0" xfId="0" applyFont="1" applyFill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right" vertical="center" wrapText="1"/>
    </xf>
    <xf numFmtId="164" fontId="16" fillId="6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DA32-1499-43F6-92B6-7959E85A6768}">
  <dimension ref="A1:R465"/>
  <sheetViews>
    <sheetView topLeftCell="E1" workbookViewId="0">
      <selection activeCell="F106" sqref="F106"/>
    </sheetView>
  </sheetViews>
  <sheetFormatPr defaultRowHeight="15" outlineLevelRow="1" x14ac:dyDescent="0.25"/>
  <cols>
    <col min="1" max="4" width="0" hidden="1" customWidth="1"/>
    <col min="5" max="5" width="15.7109375" style="12" customWidth="1"/>
    <col min="6" max="6" width="41.28515625" style="16" bestFit="1" customWidth="1"/>
    <col min="7" max="7" width="0" hidden="1" customWidth="1"/>
    <col min="8" max="8" width="1" style="10" customWidth="1"/>
    <col min="9" max="9" width="21.42578125" style="10" customWidth="1"/>
    <col min="10" max="10" width="4.7109375" style="10" customWidth="1"/>
    <col min="11" max="11" width="15.7109375" style="14" hidden="1" customWidth="1"/>
    <col min="12" max="12" width="15.7109375" style="10" customWidth="1"/>
    <col min="13" max="13" width="9.5703125" style="10" customWidth="1"/>
    <col min="14" max="14" width="15.7109375" style="10" customWidth="1"/>
    <col min="15" max="15" width="9.140625" style="15"/>
    <col min="16" max="16" width="15.7109375" style="14" hidden="1" customWidth="1"/>
    <col min="17" max="17" width="15.7109375" style="10" hidden="1" customWidth="1"/>
    <col min="18" max="18" width="4.7109375" style="10" customWidth="1"/>
    <col min="257" max="260" width="0" hidden="1" customWidth="1"/>
    <col min="261" max="261" width="15.7109375" customWidth="1"/>
    <col min="262" max="262" width="41.28515625" bestFit="1" customWidth="1"/>
    <col min="263" max="263" width="0" hidden="1" customWidth="1"/>
    <col min="264" max="264" width="1" customWidth="1"/>
    <col min="265" max="265" width="21.42578125" customWidth="1"/>
    <col min="266" max="266" width="4.7109375" customWidth="1"/>
    <col min="267" max="267" width="0" hidden="1" customWidth="1"/>
    <col min="268" max="268" width="15.7109375" customWidth="1"/>
    <col min="269" max="269" width="9.5703125" customWidth="1"/>
    <col min="270" max="270" width="15.7109375" customWidth="1"/>
    <col min="272" max="273" width="0" hidden="1" customWidth="1"/>
    <col min="274" max="274" width="4.7109375" customWidth="1"/>
    <col min="513" max="516" width="0" hidden="1" customWidth="1"/>
    <col min="517" max="517" width="15.7109375" customWidth="1"/>
    <col min="518" max="518" width="41.28515625" bestFit="1" customWidth="1"/>
    <col min="519" max="519" width="0" hidden="1" customWidth="1"/>
    <col min="520" max="520" width="1" customWidth="1"/>
    <col min="521" max="521" width="21.42578125" customWidth="1"/>
    <col min="522" max="522" width="4.7109375" customWidth="1"/>
    <col min="523" max="523" width="0" hidden="1" customWidth="1"/>
    <col min="524" max="524" width="15.7109375" customWidth="1"/>
    <col min="525" max="525" width="9.5703125" customWidth="1"/>
    <col min="526" max="526" width="15.7109375" customWidth="1"/>
    <col min="528" max="529" width="0" hidden="1" customWidth="1"/>
    <col min="530" max="530" width="4.7109375" customWidth="1"/>
    <col min="769" max="772" width="0" hidden="1" customWidth="1"/>
    <col min="773" max="773" width="15.7109375" customWidth="1"/>
    <col min="774" max="774" width="41.28515625" bestFit="1" customWidth="1"/>
    <col min="775" max="775" width="0" hidden="1" customWidth="1"/>
    <col min="776" max="776" width="1" customWidth="1"/>
    <col min="777" max="777" width="21.42578125" customWidth="1"/>
    <col min="778" max="778" width="4.7109375" customWidth="1"/>
    <col min="779" max="779" width="0" hidden="1" customWidth="1"/>
    <col min="780" max="780" width="15.7109375" customWidth="1"/>
    <col min="781" max="781" width="9.5703125" customWidth="1"/>
    <col min="782" max="782" width="15.7109375" customWidth="1"/>
    <col min="784" max="785" width="0" hidden="1" customWidth="1"/>
    <col min="786" max="786" width="4.7109375" customWidth="1"/>
    <col min="1025" max="1028" width="0" hidden="1" customWidth="1"/>
    <col min="1029" max="1029" width="15.7109375" customWidth="1"/>
    <col min="1030" max="1030" width="41.28515625" bestFit="1" customWidth="1"/>
    <col min="1031" max="1031" width="0" hidden="1" customWidth="1"/>
    <col min="1032" max="1032" width="1" customWidth="1"/>
    <col min="1033" max="1033" width="21.42578125" customWidth="1"/>
    <col min="1034" max="1034" width="4.7109375" customWidth="1"/>
    <col min="1035" max="1035" width="0" hidden="1" customWidth="1"/>
    <col min="1036" max="1036" width="15.7109375" customWidth="1"/>
    <col min="1037" max="1037" width="9.5703125" customWidth="1"/>
    <col min="1038" max="1038" width="15.7109375" customWidth="1"/>
    <col min="1040" max="1041" width="0" hidden="1" customWidth="1"/>
    <col min="1042" max="1042" width="4.7109375" customWidth="1"/>
    <col min="1281" max="1284" width="0" hidden="1" customWidth="1"/>
    <col min="1285" max="1285" width="15.7109375" customWidth="1"/>
    <col min="1286" max="1286" width="41.28515625" bestFit="1" customWidth="1"/>
    <col min="1287" max="1287" width="0" hidden="1" customWidth="1"/>
    <col min="1288" max="1288" width="1" customWidth="1"/>
    <col min="1289" max="1289" width="21.42578125" customWidth="1"/>
    <col min="1290" max="1290" width="4.7109375" customWidth="1"/>
    <col min="1291" max="1291" width="0" hidden="1" customWidth="1"/>
    <col min="1292" max="1292" width="15.7109375" customWidth="1"/>
    <col min="1293" max="1293" width="9.5703125" customWidth="1"/>
    <col min="1294" max="1294" width="15.7109375" customWidth="1"/>
    <col min="1296" max="1297" width="0" hidden="1" customWidth="1"/>
    <col min="1298" max="1298" width="4.7109375" customWidth="1"/>
    <col min="1537" max="1540" width="0" hidden="1" customWidth="1"/>
    <col min="1541" max="1541" width="15.7109375" customWidth="1"/>
    <col min="1542" max="1542" width="41.28515625" bestFit="1" customWidth="1"/>
    <col min="1543" max="1543" width="0" hidden="1" customWidth="1"/>
    <col min="1544" max="1544" width="1" customWidth="1"/>
    <col min="1545" max="1545" width="21.42578125" customWidth="1"/>
    <col min="1546" max="1546" width="4.7109375" customWidth="1"/>
    <col min="1547" max="1547" width="0" hidden="1" customWidth="1"/>
    <col min="1548" max="1548" width="15.7109375" customWidth="1"/>
    <col min="1549" max="1549" width="9.5703125" customWidth="1"/>
    <col min="1550" max="1550" width="15.7109375" customWidth="1"/>
    <col min="1552" max="1553" width="0" hidden="1" customWidth="1"/>
    <col min="1554" max="1554" width="4.7109375" customWidth="1"/>
    <col min="1793" max="1796" width="0" hidden="1" customWidth="1"/>
    <col min="1797" max="1797" width="15.7109375" customWidth="1"/>
    <col min="1798" max="1798" width="41.28515625" bestFit="1" customWidth="1"/>
    <col min="1799" max="1799" width="0" hidden="1" customWidth="1"/>
    <col min="1800" max="1800" width="1" customWidth="1"/>
    <col min="1801" max="1801" width="21.42578125" customWidth="1"/>
    <col min="1802" max="1802" width="4.7109375" customWidth="1"/>
    <col min="1803" max="1803" width="0" hidden="1" customWidth="1"/>
    <col min="1804" max="1804" width="15.7109375" customWidth="1"/>
    <col min="1805" max="1805" width="9.5703125" customWidth="1"/>
    <col min="1806" max="1806" width="15.7109375" customWidth="1"/>
    <col min="1808" max="1809" width="0" hidden="1" customWidth="1"/>
    <col min="1810" max="1810" width="4.7109375" customWidth="1"/>
    <col min="2049" max="2052" width="0" hidden="1" customWidth="1"/>
    <col min="2053" max="2053" width="15.7109375" customWidth="1"/>
    <col min="2054" max="2054" width="41.28515625" bestFit="1" customWidth="1"/>
    <col min="2055" max="2055" width="0" hidden="1" customWidth="1"/>
    <col min="2056" max="2056" width="1" customWidth="1"/>
    <col min="2057" max="2057" width="21.42578125" customWidth="1"/>
    <col min="2058" max="2058" width="4.7109375" customWidth="1"/>
    <col min="2059" max="2059" width="0" hidden="1" customWidth="1"/>
    <col min="2060" max="2060" width="15.7109375" customWidth="1"/>
    <col min="2061" max="2061" width="9.5703125" customWidth="1"/>
    <col min="2062" max="2062" width="15.7109375" customWidth="1"/>
    <col min="2064" max="2065" width="0" hidden="1" customWidth="1"/>
    <col min="2066" max="2066" width="4.7109375" customWidth="1"/>
    <col min="2305" max="2308" width="0" hidden="1" customWidth="1"/>
    <col min="2309" max="2309" width="15.7109375" customWidth="1"/>
    <col min="2310" max="2310" width="41.28515625" bestFit="1" customWidth="1"/>
    <col min="2311" max="2311" width="0" hidden="1" customWidth="1"/>
    <col min="2312" max="2312" width="1" customWidth="1"/>
    <col min="2313" max="2313" width="21.42578125" customWidth="1"/>
    <col min="2314" max="2314" width="4.7109375" customWidth="1"/>
    <col min="2315" max="2315" width="0" hidden="1" customWidth="1"/>
    <col min="2316" max="2316" width="15.7109375" customWidth="1"/>
    <col min="2317" max="2317" width="9.5703125" customWidth="1"/>
    <col min="2318" max="2318" width="15.7109375" customWidth="1"/>
    <col min="2320" max="2321" width="0" hidden="1" customWidth="1"/>
    <col min="2322" max="2322" width="4.7109375" customWidth="1"/>
    <col min="2561" max="2564" width="0" hidden="1" customWidth="1"/>
    <col min="2565" max="2565" width="15.7109375" customWidth="1"/>
    <col min="2566" max="2566" width="41.28515625" bestFit="1" customWidth="1"/>
    <col min="2567" max="2567" width="0" hidden="1" customWidth="1"/>
    <col min="2568" max="2568" width="1" customWidth="1"/>
    <col min="2569" max="2569" width="21.42578125" customWidth="1"/>
    <col min="2570" max="2570" width="4.7109375" customWidth="1"/>
    <col min="2571" max="2571" width="0" hidden="1" customWidth="1"/>
    <col min="2572" max="2572" width="15.7109375" customWidth="1"/>
    <col min="2573" max="2573" width="9.5703125" customWidth="1"/>
    <col min="2574" max="2574" width="15.7109375" customWidth="1"/>
    <col min="2576" max="2577" width="0" hidden="1" customWidth="1"/>
    <col min="2578" max="2578" width="4.7109375" customWidth="1"/>
    <col min="2817" max="2820" width="0" hidden="1" customWidth="1"/>
    <col min="2821" max="2821" width="15.7109375" customWidth="1"/>
    <col min="2822" max="2822" width="41.28515625" bestFit="1" customWidth="1"/>
    <col min="2823" max="2823" width="0" hidden="1" customWidth="1"/>
    <col min="2824" max="2824" width="1" customWidth="1"/>
    <col min="2825" max="2825" width="21.42578125" customWidth="1"/>
    <col min="2826" max="2826" width="4.7109375" customWidth="1"/>
    <col min="2827" max="2827" width="0" hidden="1" customWidth="1"/>
    <col min="2828" max="2828" width="15.7109375" customWidth="1"/>
    <col min="2829" max="2829" width="9.5703125" customWidth="1"/>
    <col min="2830" max="2830" width="15.7109375" customWidth="1"/>
    <col min="2832" max="2833" width="0" hidden="1" customWidth="1"/>
    <col min="2834" max="2834" width="4.7109375" customWidth="1"/>
    <col min="3073" max="3076" width="0" hidden="1" customWidth="1"/>
    <col min="3077" max="3077" width="15.7109375" customWidth="1"/>
    <col min="3078" max="3078" width="41.28515625" bestFit="1" customWidth="1"/>
    <col min="3079" max="3079" width="0" hidden="1" customWidth="1"/>
    <col min="3080" max="3080" width="1" customWidth="1"/>
    <col min="3081" max="3081" width="21.42578125" customWidth="1"/>
    <col min="3082" max="3082" width="4.7109375" customWidth="1"/>
    <col min="3083" max="3083" width="0" hidden="1" customWidth="1"/>
    <col min="3084" max="3084" width="15.7109375" customWidth="1"/>
    <col min="3085" max="3085" width="9.5703125" customWidth="1"/>
    <col min="3086" max="3086" width="15.7109375" customWidth="1"/>
    <col min="3088" max="3089" width="0" hidden="1" customWidth="1"/>
    <col min="3090" max="3090" width="4.7109375" customWidth="1"/>
    <col min="3329" max="3332" width="0" hidden="1" customWidth="1"/>
    <col min="3333" max="3333" width="15.7109375" customWidth="1"/>
    <col min="3334" max="3334" width="41.28515625" bestFit="1" customWidth="1"/>
    <col min="3335" max="3335" width="0" hidden="1" customWidth="1"/>
    <col min="3336" max="3336" width="1" customWidth="1"/>
    <col min="3337" max="3337" width="21.42578125" customWidth="1"/>
    <col min="3338" max="3338" width="4.7109375" customWidth="1"/>
    <col min="3339" max="3339" width="0" hidden="1" customWidth="1"/>
    <col min="3340" max="3340" width="15.7109375" customWidth="1"/>
    <col min="3341" max="3341" width="9.5703125" customWidth="1"/>
    <col min="3342" max="3342" width="15.7109375" customWidth="1"/>
    <col min="3344" max="3345" width="0" hidden="1" customWidth="1"/>
    <col min="3346" max="3346" width="4.7109375" customWidth="1"/>
    <col min="3585" max="3588" width="0" hidden="1" customWidth="1"/>
    <col min="3589" max="3589" width="15.7109375" customWidth="1"/>
    <col min="3590" max="3590" width="41.28515625" bestFit="1" customWidth="1"/>
    <col min="3591" max="3591" width="0" hidden="1" customWidth="1"/>
    <col min="3592" max="3592" width="1" customWidth="1"/>
    <col min="3593" max="3593" width="21.42578125" customWidth="1"/>
    <col min="3594" max="3594" width="4.7109375" customWidth="1"/>
    <col min="3595" max="3595" width="0" hidden="1" customWidth="1"/>
    <col min="3596" max="3596" width="15.7109375" customWidth="1"/>
    <col min="3597" max="3597" width="9.5703125" customWidth="1"/>
    <col min="3598" max="3598" width="15.7109375" customWidth="1"/>
    <col min="3600" max="3601" width="0" hidden="1" customWidth="1"/>
    <col min="3602" max="3602" width="4.7109375" customWidth="1"/>
    <col min="3841" max="3844" width="0" hidden="1" customWidth="1"/>
    <col min="3845" max="3845" width="15.7109375" customWidth="1"/>
    <col min="3846" max="3846" width="41.28515625" bestFit="1" customWidth="1"/>
    <col min="3847" max="3847" width="0" hidden="1" customWidth="1"/>
    <col min="3848" max="3848" width="1" customWidth="1"/>
    <col min="3849" max="3849" width="21.42578125" customWidth="1"/>
    <col min="3850" max="3850" width="4.7109375" customWidth="1"/>
    <col min="3851" max="3851" width="0" hidden="1" customWidth="1"/>
    <col min="3852" max="3852" width="15.7109375" customWidth="1"/>
    <col min="3853" max="3853" width="9.5703125" customWidth="1"/>
    <col min="3854" max="3854" width="15.7109375" customWidth="1"/>
    <col min="3856" max="3857" width="0" hidden="1" customWidth="1"/>
    <col min="3858" max="3858" width="4.7109375" customWidth="1"/>
    <col min="4097" max="4100" width="0" hidden="1" customWidth="1"/>
    <col min="4101" max="4101" width="15.7109375" customWidth="1"/>
    <col min="4102" max="4102" width="41.28515625" bestFit="1" customWidth="1"/>
    <col min="4103" max="4103" width="0" hidden="1" customWidth="1"/>
    <col min="4104" max="4104" width="1" customWidth="1"/>
    <col min="4105" max="4105" width="21.42578125" customWidth="1"/>
    <col min="4106" max="4106" width="4.7109375" customWidth="1"/>
    <col min="4107" max="4107" width="0" hidden="1" customWidth="1"/>
    <col min="4108" max="4108" width="15.7109375" customWidth="1"/>
    <col min="4109" max="4109" width="9.5703125" customWidth="1"/>
    <col min="4110" max="4110" width="15.7109375" customWidth="1"/>
    <col min="4112" max="4113" width="0" hidden="1" customWidth="1"/>
    <col min="4114" max="4114" width="4.7109375" customWidth="1"/>
    <col min="4353" max="4356" width="0" hidden="1" customWidth="1"/>
    <col min="4357" max="4357" width="15.7109375" customWidth="1"/>
    <col min="4358" max="4358" width="41.28515625" bestFit="1" customWidth="1"/>
    <col min="4359" max="4359" width="0" hidden="1" customWidth="1"/>
    <col min="4360" max="4360" width="1" customWidth="1"/>
    <col min="4361" max="4361" width="21.42578125" customWidth="1"/>
    <col min="4362" max="4362" width="4.7109375" customWidth="1"/>
    <col min="4363" max="4363" width="0" hidden="1" customWidth="1"/>
    <col min="4364" max="4364" width="15.7109375" customWidth="1"/>
    <col min="4365" max="4365" width="9.5703125" customWidth="1"/>
    <col min="4366" max="4366" width="15.7109375" customWidth="1"/>
    <col min="4368" max="4369" width="0" hidden="1" customWidth="1"/>
    <col min="4370" max="4370" width="4.7109375" customWidth="1"/>
    <col min="4609" max="4612" width="0" hidden="1" customWidth="1"/>
    <col min="4613" max="4613" width="15.7109375" customWidth="1"/>
    <col min="4614" max="4614" width="41.28515625" bestFit="1" customWidth="1"/>
    <col min="4615" max="4615" width="0" hidden="1" customWidth="1"/>
    <col min="4616" max="4616" width="1" customWidth="1"/>
    <col min="4617" max="4617" width="21.42578125" customWidth="1"/>
    <col min="4618" max="4618" width="4.7109375" customWidth="1"/>
    <col min="4619" max="4619" width="0" hidden="1" customWidth="1"/>
    <col min="4620" max="4620" width="15.7109375" customWidth="1"/>
    <col min="4621" max="4621" width="9.5703125" customWidth="1"/>
    <col min="4622" max="4622" width="15.7109375" customWidth="1"/>
    <col min="4624" max="4625" width="0" hidden="1" customWidth="1"/>
    <col min="4626" max="4626" width="4.7109375" customWidth="1"/>
    <col min="4865" max="4868" width="0" hidden="1" customWidth="1"/>
    <col min="4869" max="4869" width="15.7109375" customWidth="1"/>
    <col min="4870" max="4870" width="41.28515625" bestFit="1" customWidth="1"/>
    <col min="4871" max="4871" width="0" hidden="1" customWidth="1"/>
    <col min="4872" max="4872" width="1" customWidth="1"/>
    <col min="4873" max="4873" width="21.42578125" customWidth="1"/>
    <col min="4874" max="4874" width="4.7109375" customWidth="1"/>
    <col min="4875" max="4875" width="0" hidden="1" customWidth="1"/>
    <col min="4876" max="4876" width="15.7109375" customWidth="1"/>
    <col min="4877" max="4877" width="9.5703125" customWidth="1"/>
    <col min="4878" max="4878" width="15.7109375" customWidth="1"/>
    <col min="4880" max="4881" width="0" hidden="1" customWidth="1"/>
    <col min="4882" max="4882" width="4.7109375" customWidth="1"/>
    <col min="5121" max="5124" width="0" hidden="1" customWidth="1"/>
    <col min="5125" max="5125" width="15.7109375" customWidth="1"/>
    <col min="5126" max="5126" width="41.28515625" bestFit="1" customWidth="1"/>
    <col min="5127" max="5127" width="0" hidden="1" customWidth="1"/>
    <col min="5128" max="5128" width="1" customWidth="1"/>
    <col min="5129" max="5129" width="21.42578125" customWidth="1"/>
    <col min="5130" max="5130" width="4.7109375" customWidth="1"/>
    <col min="5131" max="5131" width="0" hidden="1" customWidth="1"/>
    <col min="5132" max="5132" width="15.7109375" customWidth="1"/>
    <col min="5133" max="5133" width="9.5703125" customWidth="1"/>
    <col min="5134" max="5134" width="15.7109375" customWidth="1"/>
    <col min="5136" max="5137" width="0" hidden="1" customWidth="1"/>
    <col min="5138" max="5138" width="4.7109375" customWidth="1"/>
    <col min="5377" max="5380" width="0" hidden="1" customWidth="1"/>
    <col min="5381" max="5381" width="15.7109375" customWidth="1"/>
    <col min="5382" max="5382" width="41.28515625" bestFit="1" customWidth="1"/>
    <col min="5383" max="5383" width="0" hidden="1" customWidth="1"/>
    <col min="5384" max="5384" width="1" customWidth="1"/>
    <col min="5385" max="5385" width="21.42578125" customWidth="1"/>
    <col min="5386" max="5386" width="4.7109375" customWidth="1"/>
    <col min="5387" max="5387" width="0" hidden="1" customWidth="1"/>
    <col min="5388" max="5388" width="15.7109375" customWidth="1"/>
    <col min="5389" max="5389" width="9.5703125" customWidth="1"/>
    <col min="5390" max="5390" width="15.7109375" customWidth="1"/>
    <col min="5392" max="5393" width="0" hidden="1" customWidth="1"/>
    <col min="5394" max="5394" width="4.7109375" customWidth="1"/>
    <col min="5633" max="5636" width="0" hidden="1" customWidth="1"/>
    <col min="5637" max="5637" width="15.7109375" customWidth="1"/>
    <col min="5638" max="5638" width="41.28515625" bestFit="1" customWidth="1"/>
    <col min="5639" max="5639" width="0" hidden="1" customWidth="1"/>
    <col min="5640" max="5640" width="1" customWidth="1"/>
    <col min="5641" max="5641" width="21.42578125" customWidth="1"/>
    <col min="5642" max="5642" width="4.7109375" customWidth="1"/>
    <col min="5643" max="5643" width="0" hidden="1" customWidth="1"/>
    <col min="5644" max="5644" width="15.7109375" customWidth="1"/>
    <col min="5645" max="5645" width="9.5703125" customWidth="1"/>
    <col min="5646" max="5646" width="15.7109375" customWidth="1"/>
    <col min="5648" max="5649" width="0" hidden="1" customWidth="1"/>
    <col min="5650" max="5650" width="4.7109375" customWidth="1"/>
    <col min="5889" max="5892" width="0" hidden="1" customWidth="1"/>
    <col min="5893" max="5893" width="15.7109375" customWidth="1"/>
    <col min="5894" max="5894" width="41.28515625" bestFit="1" customWidth="1"/>
    <col min="5895" max="5895" width="0" hidden="1" customWidth="1"/>
    <col min="5896" max="5896" width="1" customWidth="1"/>
    <col min="5897" max="5897" width="21.42578125" customWidth="1"/>
    <col min="5898" max="5898" width="4.7109375" customWidth="1"/>
    <col min="5899" max="5899" width="0" hidden="1" customWidth="1"/>
    <col min="5900" max="5900" width="15.7109375" customWidth="1"/>
    <col min="5901" max="5901" width="9.5703125" customWidth="1"/>
    <col min="5902" max="5902" width="15.7109375" customWidth="1"/>
    <col min="5904" max="5905" width="0" hidden="1" customWidth="1"/>
    <col min="5906" max="5906" width="4.7109375" customWidth="1"/>
    <col min="6145" max="6148" width="0" hidden="1" customWidth="1"/>
    <col min="6149" max="6149" width="15.7109375" customWidth="1"/>
    <col min="6150" max="6150" width="41.28515625" bestFit="1" customWidth="1"/>
    <col min="6151" max="6151" width="0" hidden="1" customWidth="1"/>
    <col min="6152" max="6152" width="1" customWidth="1"/>
    <col min="6153" max="6153" width="21.42578125" customWidth="1"/>
    <col min="6154" max="6154" width="4.7109375" customWidth="1"/>
    <col min="6155" max="6155" width="0" hidden="1" customWidth="1"/>
    <col min="6156" max="6156" width="15.7109375" customWidth="1"/>
    <col min="6157" max="6157" width="9.5703125" customWidth="1"/>
    <col min="6158" max="6158" width="15.7109375" customWidth="1"/>
    <col min="6160" max="6161" width="0" hidden="1" customWidth="1"/>
    <col min="6162" max="6162" width="4.7109375" customWidth="1"/>
    <col min="6401" max="6404" width="0" hidden="1" customWidth="1"/>
    <col min="6405" max="6405" width="15.7109375" customWidth="1"/>
    <col min="6406" max="6406" width="41.28515625" bestFit="1" customWidth="1"/>
    <col min="6407" max="6407" width="0" hidden="1" customWidth="1"/>
    <col min="6408" max="6408" width="1" customWidth="1"/>
    <col min="6409" max="6409" width="21.42578125" customWidth="1"/>
    <col min="6410" max="6410" width="4.7109375" customWidth="1"/>
    <col min="6411" max="6411" width="0" hidden="1" customWidth="1"/>
    <col min="6412" max="6412" width="15.7109375" customWidth="1"/>
    <col min="6413" max="6413" width="9.5703125" customWidth="1"/>
    <col min="6414" max="6414" width="15.7109375" customWidth="1"/>
    <col min="6416" max="6417" width="0" hidden="1" customWidth="1"/>
    <col min="6418" max="6418" width="4.7109375" customWidth="1"/>
    <col min="6657" max="6660" width="0" hidden="1" customWidth="1"/>
    <col min="6661" max="6661" width="15.7109375" customWidth="1"/>
    <col min="6662" max="6662" width="41.28515625" bestFit="1" customWidth="1"/>
    <col min="6663" max="6663" width="0" hidden="1" customWidth="1"/>
    <col min="6664" max="6664" width="1" customWidth="1"/>
    <col min="6665" max="6665" width="21.42578125" customWidth="1"/>
    <col min="6666" max="6666" width="4.7109375" customWidth="1"/>
    <col min="6667" max="6667" width="0" hidden="1" customWidth="1"/>
    <col min="6668" max="6668" width="15.7109375" customWidth="1"/>
    <col min="6669" max="6669" width="9.5703125" customWidth="1"/>
    <col min="6670" max="6670" width="15.7109375" customWidth="1"/>
    <col min="6672" max="6673" width="0" hidden="1" customWidth="1"/>
    <col min="6674" max="6674" width="4.7109375" customWidth="1"/>
    <col min="6913" max="6916" width="0" hidden="1" customWidth="1"/>
    <col min="6917" max="6917" width="15.7109375" customWidth="1"/>
    <col min="6918" max="6918" width="41.28515625" bestFit="1" customWidth="1"/>
    <col min="6919" max="6919" width="0" hidden="1" customWidth="1"/>
    <col min="6920" max="6920" width="1" customWidth="1"/>
    <col min="6921" max="6921" width="21.42578125" customWidth="1"/>
    <col min="6922" max="6922" width="4.7109375" customWidth="1"/>
    <col min="6923" max="6923" width="0" hidden="1" customWidth="1"/>
    <col min="6924" max="6924" width="15.7109375" customWidth="1"/>
    <col min="6925" max="6925" width="9.5703125" customWidth="1"/>
    <col min="6926" max="6926" width="15.7109375" customWidth="1"/>
    <col min="6928" max="6929" width="0" hidden="1" customWidth="1"/>
    <col min="6930" max="6930" width="4.7109375" customWidth="1"/>
    <col min="7169" max="7172" width="0" hidden="1" customWidth="1"/>
    <col min="7173" max="7173" width="15.7109375" customWidth="1"/>
    <col min="7174" max="7174" width="41.28515625" bestFit="1" customWidth="1"/>
    <col min="7175" max="7175" width="0" hidden="1" customWidth="1"/>
    <col min="7176" max="7176" width="1" customWidth="1"/>
    <col min="7177" max="7177" width="21.42578125" customWidth="1"/>
    <col min="7178" max="7178" width="4.7109375" customWidth="1"/>
    <col min="7179" max="7179" width="0" hidden="1" customWidth="1"/>
    <col min="7180" max="7180" width="15.7109375" customWidth="1"/>
    <col min="7181" max="7181" width="9.5703125" customWidth="1"/>
    <col min="7182" max="7182" width="15.7109375" customWidth="1"/>
    <col min="7184" max="7185" width="0" hidden="1" customWidth="1"/>
    <col min="7186" max="7186" width="4.7109375" customWidth="1"/>
    <col min="7425" max="7428" width="0" hidden="1" customWidth="1"/>
    <col min="7429" max="7429" width="15.7109375" customWidth="1"/>
    <col min="7430" max="7430" width="41.28515625" bestFit="1" customWidth="1"/>
    <col min="7431" max="7431" width="0" hidden="1" customWidth="1"/>
    <col min="7432" max="7432" width="1" customWidth="1"/>
    <col min="7433" max="7433" width="21.42578125" customWidth="1"/>
    <col min="7434" max="7434" width="4.7109375" customWidth="1"/>
    <col min="7435" max="7435" width="0" hidden="1" customWidth="1"/>
    <col min="7436" max="7436" width="15.7109375" customWidth="1"/>
    <col min="7437" max="7437" width="9.5703125" customWidth="1"/>
    <col min="7438" max="7438" width="15.7109375" customWidth="1"/>
    <col min="7440" max="7441" width="0" hidden="1" customWidth="1"/>
    <col min="7442" max="7442" width="4.7109375" customWidth="1"/>
    <col min="7681" max="7684" width="0" hidden="1" customWidth="1"/>
    <col min="7685" max="7685" width="15.7109375" customWidth="1"/>
    <col min="7686" max="7686" width="41.28515625" bestFit="1" customWidth="1"/>
    <col min="7687" max="7687" width="0" hidden="1" customWidth="1"/>
    <col min="7688" max="7688" width="1" customWidth="1"/>
    <col min="7689" max="7689" width="21.42578125" customWidth="1"/>
    <col min="7690" max="7690" width="4.7109375" customWidth="1"/>
    <col min="7691" max="7691" width="0" hidden="1" customWidth="1"/>
    <col min="7692" max="7692" width="15.7109375" customWidth="1"/>
    <col min="7693" max="7693" width="9.5703125" customWidth="1"/>
    <col min="7694" max="7694" width="15.7109375" customWidth="1"/>
    <col min="7696" max="7697" width="0" hidden="1" customWidth="1"/>
    <col min="7698" max="7698" width="4.7109375" customWidth="1"/>
    <col min="7937" max="7940" width="0" hidden="1" customWidth="1"/>
    <col min="7941" max="7941" width="15.7109375" customWidth="1"/>
    <col min="7942" max="7942" width="41.28515625" bestFit="1" customWidth="1"/>
    <col min="7943" max="7943" width="0" hidden="1" customWidth="1"/>
    <col min="7944" max="7944" width="1" customWidth="1"/>
    <col min="7945" max="7945" width="21.42578125" customWidth="1"/>
    <col min="7946" max="7946" width="4.7109375" customWidth="1"/>
    <col min="7947" max="7947" width="0" hidden="1" customWidth="1"/>
    <col min="7948" max="7948" width="15.7109375" customWidth="1"/>
    <col min="7949" max="7949" width="9.5703125" customWidth="1"/>
    <col min="7950" max="7950" width="15.7109375" customWidth="1"/>
    <col min="7952" max="7953" width="0" hidden="1" customWidth="1"/>
    <col min="7954" max="7954" width="4.7109375" customWidth="1"/>
    <col min="8193" max="8196" width="0" hidden="1" customWidth="1"/>
    <col min="8197" max="8197" width="15.7109375" customWidth="1"/>
    <col min="8198" max="8198" width="41.28515625" bestFit="1" customWidth="1"/>
    <col min="8199" max="8199" width="0" hidden="1" customWidth="1"/>
    <col min="8200" max="8200" width="1" customWidth="1"/>
    <col min="8201" max="8201" width="21.42578125" customWidth="1"/>
    <col min="8202" max="8202" width="4.7109375" customWidth="1"/>
    <col min="8203" max="8203" width="0" hidden="1" customWidth="1"/>
    <col min="8204" max="8204" width="15.7109375" customWidth="1"/>
    <col min="8205" max="8205" width="9.5703125" customWidth="1"/>
    <col min="8206" max="8206" width="15.7109375" customWidth="1"/>
    <col min="8208" max="8209" width="0" hidden="1" customWidth="1"/>
    <col min="8210" max="8210" width="4.7109375" customWidth="1"/>
    <col min="8449" max="8452" width="0" hidden="1" customWidth="1"/>
    <col min="8453" max="8453" width="15.7109375" customWidth="1"/>
    <col min="8454" max="8454" width="41.28515625" bestFit="1" customWidth="1"/>
    <col min="8455" max="8455" width="0" hidden="1" customWidth="1"/>
    <col min="8456" max="8456" width="1" customWidth="1"/>
    <col min="8457" max="8457" width="21.42578125" customWidth="1"/>
    <col min="8458" max="8458" width="4.7109375" customWidth="1"/>
    <col min="8459" max="8459" width="0" hidden="1" customWidth="1"/>
    <col min="8460" max="8460" width="15.7109375" customWidth="1"/>
    <col min="8461" max="8461" width="9.5703125" customWidth="1"/>
    <col min="8462" max="8462" width="15.7109375" customWidth="1"/>
    <col min="8464" max="8465" width="0" hidden="1" customWidth="1"/>
    <col min="8466" max="8466" width="4.7109375" customWidth="1"/>
    <col min="8705" max="8708" width="0" hidden="1" customWidth="1"/>
    <col min="8709" max="8709" width="15.7109375" customWidth="1"/>
    <col min="8710" max="8710" width="41.28515625" bestFit="1" customWidth="1"/>
    <col min="8711" max="8711" width="0" hidden="1" customWidth="1"/>
    <col min="8712" max="8712" width="1" customWidth="1"/>
    <col min="8713" max="8713" width="21.42578125" customWidth="1"/>
    <col min="8714" max="8714" width="4.7109375" customWidth="1"/>
    <col min="8715" max="8715" width="0" hidden="1" customWidth="1"/>
    <col min="8716" max="8716" width="15.7109375" customWidth="1"/>
    <col min="8717" max="8717" width="9.5703125" customWidth="1"/>
    <col min="8718" max="8718" width="15.7109375" customWidth="1"/>
    <col min="8720" max="8721" width="0" hidden="1" customWidth="1"/>
    <col min="8722" max="8722" width="4.7109375" customWidth="1"/>
    <col min="8961" max="8964" width="0" hidden="1" customWidth="1"/>
    <col min="8965" max="8965" width="15.7109375" customWidth="1"/>
    <col min="8966" max="8966" width="41.28515625" bestFit="1" customWidth="1"/>
    <col min="8967" max="8967" width="0" hidden="1" customWidth="1"/>
    <col min="8968" max="8968" width="1" customWidth="1"/>
    <col min="8969" max="8969" width="21.42578125" customWidth="1"/>
    <col min="8970" max="8970" width="4.7109375" customWidth="1"/>
    <col min="8971" max="8971" width="0" hidden="1" customWidth="1"/>
    <col min="8972" max="8972" width="15.7109375" customWidth="1"/>
    <col min="8973" max="8973" width="9.5703125" customWidth="1"/>
    <col min="8974" max="8974" width="15.7109375" customWidth="1"/>
    <col min="8976" max="8977" width="0" hidden="1" customWidth="1"/>
    <col min="8978" max="8978" width="4.7109375" customWidth="1"/>
    <col min="9217" max="9220" width="0" hidden="1" customWidth="1"/>
    <col min="9221" max="9221" width="15.7109375" customWidth="1"/>
    <col min="9222" max="9222" width="41.28515625" bestFit="1" customWidth="1"/>
    <col min="9223" max="9223" width="0" hidden="1" customWidth="1"/>
    <col min="9224" max="9224" width="1" customWidth="1"/>
    <col min="9225" max="9225" width="21.42578125" customWidth="1"/>
    <col min="9226" max="9226" width="4.7109375" customWidth="1"/>
    <col min="9227" max="9227" width="0" hidden="1" customWidth="1"/>
    <col min="9228" max="9228" width="15.7109375" customWidth="1"/>
    <col min="9229" max="9229" width="9.5703125" customWidth="1"/>
    <col min="9230" max="9230" width="15.7109375" customWidth="1"/>
    <col min="9232" max="9233" width="0" hidden="1" customWidth="1"/>
    <col min="9234" max="9234" width="4.7109375" customWidth="1"/>
    <col min="9473" max="9476" width="0" hidden="1" customWidth="1"/>
    <col min="9477" max="9477" width="15.7109375" customWidth="1"/>
    <col min="9478" max="9478" width="41.28515625" bestFit="1" customWidth="1"/>
    <col min="9479" max="9479" width="0" hidden="1" customWidth="1"/>
    <col min="9480" max="9480" width="1" customWidth="1"/>
    <col min="9481" max="9481" width="21.42578125" customWidth="1"/>
    <col min="9482" max="9482" width="4.7109375" customWidth="1"/>
    <col min="9483" max="9483" width="0" hidden="1" customWidth="1"/>
    <col min="9484" max="9484" width="15.7109375" customWidth="1"/>
    <col min="9485" max="9485" width="9.5703125" customWidth="1"/>
    <col min="9486" max="9486" width="15.7109375" customWidth="1"/>
    <col min="9488" max="9489" width="0" hidden="1" customWidth="1"/>
    <col min="9490" max="9490" width="4.7109375" customWidth="1"/>
    <col min="9729" max="9732" width="0" hidden="1" customWidth="1"/>
    <col min="9733" max="9733" width="15.7109375" customWidth="1"/>
    <col min="9734" max="9734" width="41.28515625" bestFit="1" customWidth="1"/>
    <col min="9735" max="9735" width="0" hidden="1" customWidth="1"/>
    <col min="9736" max="9736" width="1" customWidth="1"/>
    <col min="9737" max="9737" width="21.42578125" customWidth="1"/>
    <col min="9738" max="9738" width="4.7109375" customWidth="1"/>
    <col min="9739" max="9739" width="0" hidden="1" customWidth="1"/>
    <col min="9740" max="9740" width="15.7109375" customWidth="1"/>
    <col min="9741" max="9741" width="9.5703125" customWidth="1"/>
    <col min="9742" max="9742" width="15.7109375" customWidth="1"/>
    <col min="9744" max="9745" width="0" hidden="1" customWidth="1"/>
    <col min="9746" max="9746" width="4.7109375" customWidth="1"/>
    <col min="9985" max="9988" width="0" hidden="1" customWidth="1"/>
    <col min="9989" max="9989" width="15.7109375" customWidth="1"/>
    <col min="9990" max="9990" width="41.28515625" bestFit="1" customWidth="1"/>
    <col min="9991" max="9991" width="0" hidden="1" customWidth="1"/>
    <col min="9992" max="9992" width="1" customWidth="1"/>
    <col min="9993" max="9993" width="21.42578125" customWidth="1"/>
    <col min="9994" max="9994" width="4.7109375" customWidth="1"/>
    <col min="9995" max="9995" width="0" hidden="1" customWidth="1"/>
    <col min="9996" max="9996" width="15.7109375" customWidth="1"/>
    <col min="9997" max="9997" width="9.5703125" customWidth="1"/>
    <col min="9998" max="9998" width="15.7109375" customWidth="1"/>
    <col min="10000" max="10001" width="0" hidden="1" customWidth="1"/>
    <col min="10002" max="10002" width="4.7109375" customWidth="1"/>
    <col min="10241" max="10244" width="0" hidden="1" customWidth="1"/>
    <col min="10245" max="10245" width="15.7109375" customWidth="1"/>
    <col min="10246" max="10246" width="41.28515625" bestFit="1" customWidth="1"/>
    <col min="10247" max="10247" width="0" hidden="1" customWidth="1"/>
    <col min="10248" max="10248" width="1" customWidth="1"/>
    <col min="10249" max="10249" width="21.42578125" customWidth="1"/>
    <col min="10250" max="10250" width="4.7109375" customWidth="1"/>
    <col min="10251" max="10251" width="0" hidden="1" customWidth="1"/>
    <col min="10252" max="10252" width="15.7109375" customWidth="1"/>
    <col min="10253" max="10253" width="9.5703125" customWidth="1"/>
    <col min="10254" max="10254" width="15.7109375" customWidth="1"/>
    <col min="10256" max="10257" width="0" hidden="1" customWidth="1"/>
    <col min="10258" max="10258" width="4.7109375" customWidth="1"/>
    <col min="10497" max="10500" width="0" hidden="1" customWidth="1"/>
    <col min="10501" max="10501" width="15.7109375" customWidth="1"/>
    <col min="10502" max="10502" width="41.28515625" bestFit="1" customWidth="1"/>
    <col min="10503" max="10503" width="0" hidden="1" customWidth="1"/>
    <col min="10504" max="10504" width="1" customWidth="1"/>
    <col min="10505" max="10505" width="21.42578125" customWidth="1"/>
    <col min="10506" max="10506" width="4.7109375" customWidth="1"/>
    <col min="10507" max="10507" width="0" hidden="1" customWidth="1"/>
    <col min="10508" max="10508" width="15.7109375" customWidth="1"/>
    <col min="10509" max="10509" width="9.5703125" customWidth="1"/>
    <col min="10510" max="10510" width="15.7109375" customWidth="1"/>
    <col min="10512" max="10513" width="0" hidden="1" customWidth="1"/>
    <col min="10514" max="10514" width="4.7109375" customWidth="1"/>
    <col min="10753" max="10756" width="0" hidden="1" customWidth="1"/>
    <col min="10757" max="10757" width="15.7109375" customWidth="1"/>
    <col min="10758" max="10758" width="41.28515625" bestFit="1" customWidth="1"/>
    <col min="10759" max="10759" width="0" hidden="1" customWidth="1"/>
    <col min="10760" max="10760" width="1" customWidth="1"/>
    <col min="10761" max="10761" width="21.42578125" customWidth="1"/>
    <col min="10762" max="10762" width="4.7109375" customWidth="1"/>
    <col min="10763" max="10763" width="0" hidden="1" customWidth="1"/>
    <col min="10764" max="10764" width="15.7109375" customWidth="1"/>
    <col min="10765" max="10765" width="9.5703125" customWidth="1"/>
    <col min="10766" max="10766" width="15.7109375" customWidth="1"/>
    <col min="10768" max="10769" width="0" hidden="1" customWidth="1"/>
    <col min="10770" max="10770" width="4.7109375" customWidth="1"/>
    <col min="11009" max="11012" width="0" hidden="1" customWidth="1"/>
    <col min="11013" max="11013" width="15.7109375" customWidth="1"/>
    <col min="11014" max="11014" width="41.28515625" bestFit="1" customWidth="1"/>
    <col min="11015" max="11015" width="0" hidden="1" customWidth="1"/>
    <col min="11016" max="11016" width="1" customWidth="1"/>
    <col min="11017" max="11017" width="21.42578125" customWidth="1"/>
    <col min="11018" max="11018" width="4.7109375" customWidth="1"/>
    <col min="11019" max="11019" width="0" hidden="1" customWidth="1"/>
    <col min="11020" max="11020" width="15.7109375" customWidth="1"/>
    <col min="11021" max="11021" width="9.5703125" customWidth="1"/>
    <col min="11022" max="11022" width="15.7109375" customWidth="1"/>
    <col min="11024" max="11025" width="0" hidden="1" customWidth="1"/>
    <col min="11026" max="11026" width="4.7109375" customWidth="1"/>
    <col min="11265" max="11268" width="0" hidden="1" customWidth="1"/>
    <col min="11269" max="11269" width="15.7109375" customWidth="1"/>
    <col min="11270" max="11270" width="41.28515625" bestFit="1" customWidth="1"/>
    <col min="11271" max="11271" width="0" hidden="1" customWidth="1"/>
    <col min="11272" max="11272" width="1" customWidth="1"/>
    <col min="11273" max="11273" width="21.42578125" customWidth="1"/>
    <col min="11274" max="11274" width="4.7109375" customWidth="1"/>
    <col min="11275" max="11275" width="0" hidden="1" customWidth="1"/>
    <col min="11276" max="11276" width="15.7109375" customWidth="1"/>
    <col min="11277" max="11277" width="9.5703125" customWidth="1"/>
    <col min="11278" max="11278" width="15.7109375" customWidth="1"/>
    <col min="11280" max="11281" width="0" hidden="1" customWidth="1"/>
    <col min="11282" max="11282" width="4.7109375" customWidth="1"/>
    <col min="11521" max="11524" width="0" hidden="1" customWidth="1"/>
    <col min="11525" max="11525" width="15.7109375" customWidth="1"/>
    <col min="11526" max="11526" width="41.28515625" bestFit="1" customWidth="1"/>
    <col min="11527" max="11527" width="0" hidden="1" customWidth="1"/>
    <col min="11528" max="11528" width="1" customWidth="1"/>
    <col min="11529" max="11529" width="21.42578125" customWidth="1"/>
    <col min="11530" max="11530" width="4.7109375" customWidth="1"/>
    <col min="11531" max="11531" width="0" hidden="1" customWidth="1"/>
    <col min="11532" max="11532" width="15.7109375" customWidth="1"/>
    <col min="11533" max="11533" width="9.5703125" customWidth="1"/>
    <col min="11534" max="11534" width="15.7109375" customWidth="1"/>
    <col min="11536" max="11537" width="0" hidden="1" customWidth="1"/>
    <col min="11538" max="11538" width="4.7109375" customWidth="1"/>
    <col min="11777" max="11780" width="0" hidden="1" customWidth="1"/>
    <col min="11781" max="11781" width="15.7109375" customWidth="1"/>
    <col min="11782" max="11782" width="41.28515625" bestFit="1" customWidth="1"/>
    <col min="11783" max="11783" width="0" hidden="1" customWidth="1"/>
    <col min="11784" max="11784" width="1" customWidth="1"/>
    <col min="11785" max="11785" width="21.42578125" customWidth="1"/>
    <col min="11786" max="11786" width="4.7109375" customWidth="1"/>
    <col min="11787" max="11787" width="0" hidden="1" customWidth="1"/>
    <col min="11788" max="11788" width="15.7109375" customWidth="1"/>
    <col min="11789" max="11789" width="9.5703125" customWidth="1"/>
    <col min="11790" max="11790" width="15.7109375" customWidth="1"/>
    <col min="11792" max="11793" width="0" hidden="1" customWidth="1"/>
    <col min="11794" max="11794" width="4.7109375" customWidth="1"/>
    <col min="12033" max="12036" width="0" hidden="1" customWidth="1"/>
    <col min="12037" max="12037" width="15.7109375" customWidth="1"/>
    <col min="12038" max="12038" width="41.28515625" bestFit="1" customWidth="1"/>
    <col min="12039" max="12039" width="0" hidden="1" customWidth="1"/>
    <col min="12040" max="12040" width="1" customWidth="1"/>
    <col min="12041" max="12041" width="21.42578125" customWidth="1"/>
    <col min="12042" max="12042" width="4.7109375" customWidth="1"/>
    <col min="12043" max="12043" width="0" hidden="1" customWidth="1"/>
    <col min="12044" max="12044" width="15.7109375" customWidth="1"/>
    <col min="12045" max="12045" width="9.5703125" customWidth="1"/>
    <col min="12046" max="12046" width="15.7109375" customWidth="1"/>
    <col min="12048" max="12049" width="0" hidden="1" customWidth="1"/>
    <col min="12050" max="12050" width="4.7109375" customWidth="1"/>
    <col min="12289" max="12292" width="0" hidden="1" customWidth="1"/>
    <col min="12293" max="12293" width="15.7109375" customWidth="1"/>
    <col min="12294" max="12294" width="41.28515625" bestFit="1" customWidth="1"/>
    <col min="12295" max="12295" width="0" hidden="1" customWidth="1"/>
    <col min="12296" max="12296" width="1" customWidth="1"/>
    <col min="12297" max="12297" width="21.42578125" customWidth="1"/>
    <col min="12298" max="12298" width="4.7109375" customWidth="1"/>
    <col min="12299" max="12299" width="0" hidden="1" customWidth="1"/>
    <col min="12300" max="12300" width="15.7109375" customWidth="1"/>
    <col min="12301" max="12301" width="9.5703125" customWidth="1"/>
    <col min="12302" max="12302" width="15.7109375" customWidth="1"/>
    <col min="12304" max="12305" width="0" hidden="1" customWidth="1"/>
    <col min="12306" max="12306" width="4.7109375" customWidth="1"/>
    <col min="12545" max="12548" width="0" hidden="1" customWidth="1"/>
    <col min="12549" max="12549" width="15.7109375" customWidth="1"/>
    <col min="12550" max="12550" width="41.28515625" bestFit="1" customWidth="1"/>
    <col min="12551" max="12551" width="0" hidden="1" customWidth="1"/>
    <col min="12552" max="12552" width="1" customWidth="1"/>
    <col min="12553" max="12553" width="21.42578125" customWidth="1"/>
    <col min="12554" max="12554" width="4.7109375" customWidth="1"/>
    <col min="12555" max="12555" width="0" hidden="1" customWidth="1"/>
    <col min="12556" max="12556" width="15.7109375" customWidth="1"/>
    <col min="12557" max="12557" width="9.5703125" customWidth="1"/>
    <col min="12558" max="12558" width="15.7109375" customWidth="1"/>
    <col min="12560" max="12561" width="0" hidden="1" customWidth="1"/>
    <col min="12562" max="12562" width="4.7109375" customWidth="1"/>
    <col min="12801" max="12804" width="0" hidden="1" customWidth="1"/>
    <col min="12805" max="12805" width="15.7109375" customWidth="1"/>
    <col min="12806" max="12806" width="41.28515625" bestFit="1" customWidth="1"/>
    <col min="12807" max="12807" width="0" hidden="1" customWidth="1"/>
    <col min="12808" max="12808" width="1" customWidth="1"/>
    <col min="12809" max="12809" width="21.42578125" customWidth="1"/>
    <col min="12810" max="12810" width="4.7109375" customWidth="1"/>
    <col min="12811" max="12811" width="0" hidden="1" customWidth="1"/>
    <col min="12812" max="12812" width="15.7109375" customWidth="1"/>
    <col min="12813" max="12813" width="9.5703125" customWidth="1"/>
    <col min="12814" max="12814" width="15.7109375" customWidth="1"/>
    <col min="12816" max="12817" width="0" hidden="1" customWidth="1"/>
    <col min="12818" max="12818" width="4.7109375" customWidth="1"/>
    <col min="13057" max="13060" width="0" hidden="1" customWidth="1"/>
    <col min="13061" max="13061" width="15.7109375" customWidth="1"/>
    <col min="13062" max="13062" width="41.28515625" bestFit="1" customWidth="1"/>
    <col min="13063" max="13063" width="0" hidden="1" customWidth="1"/>
    <col min="13064" max="13064" width="1" customWidth="1"/>
    <col min="13065" max="13065" width="21.42578125" customWidth="1"/>
    <col min="13066" max="13066" width="4.7109375" customWidth="1"/>
    <col min="13067" max="13067" width="0" hidden="1" customWidth="1"/>
    <col min="13068" max="13068" width="15.7109375" customWidth="1"/>
    <col min="13069" max="13069" width="9.5703125" customWidth="1"/>
    <col min="13070" max="13070" width="15.7109375" customWidth="1"/>
    <col min="13072" max="13073" width="0" hidden="1" customWidth="1"/>
    <col min="13074" max="13074" width="4.7109375" customWidth="1"/>
    <col min="13313" max="13316" width="0" hidden="1" customWidth="1"/>
    <col min="13317" max="13317" width="15.7109375" customWidth="1"/>
    <col min="13318" max="13318" width="41.28515625" bestFit="1" customWidth="1"/>
    <col min="13319" max="13319" width="0" hidden="1" customWidth="1"/>
    <col min="13320" max="13320" width="1" customWidth="1"/>
    <col min="13321" max="13321" width="21.42578125" customWidth="1"/>
    <col min="13322" max="13322" width="4.7109375" customWidth="1"/>
    <col min="13323" max="13323" width="0" hidden="1" customWidth="1"/>
    <col min="13324" max="13324" width="15.7109375" customWidth="1"/>
    <col min="13325" max="13325" width="9.5703125" customWidth="1"/>
    <col min="13326" max="13326" width="15.7109375" customWidth="1"/>
    <col min="13328" max="13329" width="0" hidden="1" customWidth="1"/>
    <col min="13330" max="13330" width="4.7109375" customWidth="1"/>
    <col min="13569" max="13572" width="0" hidden="1" customWidth="1"/>
    <col min="13573" max="13573" width="15.7109375" customWidth="1"/>
    <col min="13574" max="13574" width="41.28515625" bestFit="1" customWidth="1"/>
    <col min="13575" max="13575" width="0" hidden="1" customWidth="1"/>
    <col min="13576" max="13576" width="1" customWidth="1"/>
    <col min="13577" max="13577" width="21.42578125" customWidth="1"/>
    <col min="13578" max="13578" width="4.7109375" customWidth="1"/>
    <col min="13579" max="13579" width="0" hidden="1" customWidth="1"/>
    <col min="13580" max="13580" width="15.7109375" customWidth="1"/>
    <col min="13581" max="13581" width="9.5703125" customWidth="1"/>
    <col min="13582" max="13582" width="15.7109375" customWidth="1"/>
    <col min="13584" max="13585" width="0" hidden="1" customWidth="1"/>
    <col min="13586" max="13586" width="4.7109375" customWidth="1"/>
    <col min="13825" max="13828" width="0" hidden="1" customWidth="1"/>
    <col min="13829" max="13829" width="15.7109375" customWidth="1"/>
    <col min="13830" max="13830" width="41.28515625" bestFit="1" customWidth="1"/>
    <col min="13831" max="13831" width="0" hidden="1" customWidth="1"/>
    <col min="13832" max="13832" width="1" customWidth="1"/>
    <col min="13833" max="13833" width="21.42578125" customWidth="1"/>
    <col min="13834" max="13834" width="4.7109375" customWidth="1"/>
    <col min="13835" max="13835" width="0" hidden="1" customWidth="1"/>
    <col min="13836" max="13836" width="15.7109375" customWidth="1"/>
    <col min="13837" max="13837" width="9.5703125" customWidth="1"/>
    <col min="13838" max="13838" width="15.7109375" customWidth="1"/>
    <col min="13840" max="13841" width="0" hidden="1" customWidth="1"/>
    <col min="13842" max="13842" width="4.7109375" customWidth="1"/>
    <col min="14081" max="14084" width="0" hidden="1" customWidth="1"/>
    <col min="14085" max="14085" width="15.7109375" customWidth="1"/>
    <col min="14086" max="14086" width="41.28515625" bestFit="1" customWidth="1"/>
    <col min="14087" max="14087" width="0" hidden="1" customWidth="1"/>
    <col min="14088" max="14088" width="1" customWidth="1"/>
    <col min="14089" max="14089" width="21.42578125" customWidth="1"/>
    <col min="14090" max="14090" width="4.7109375" customWidth="1"/>
    <col min="14091" max="14091" width="0" hidden="1" customWidth="1"/>
    <col min="14092" max="14092" width="15.7109375" customWidth="1"/>
    <col min="14093" max="14093" width="9.5703125" customWidth="1"/>
    <col min="14094" max="14094" width="15.7109375" customWidth="1"/>
    <col min="14096" max="14097" width="0" hidden="1" customWidth="1"/>
    <col min="14098" max="14098" width="4.7109375" customWidth="1"/>
    <col min="14337" max="14340" width="0" hidden="1" customWidth="1"/>
    <col min="14341" max="14341" width="15.7109375" customWidth="1"/>
    <col min="14342" max="14342" width="41.28515625" bestFit="1" customWidth="1"/>
    <col min="14343" max="14343" width="0" hidden="1" customWidth="1"/>
    <col min="14344" max="14344" width="1" customWidth="1"/>
    <col min="14345" max="14345" width="21.42578125" customWidth="1"/>
    <col min="14346" max="14346" width="4.7109375" customWidth="1"/>
    <col min="14347" max="14347" width="0" hidden="1" customWidth="1"/>
    <col min="14348" max="14348" width="15.7109375" customWidth="1"/>
    <col min="14349" max="14349" width="9.5703125" customWidth="1"/>
    <col min="14350" max="14350" width="15.7109375" customWidth="1"/>
    <col min="14352" max="14353" width="0" hidden="1" customWidth="1"/>
    <col min="14354" max="14354" width="4.7109375" customWidth="1"/>
    <col min="14593" max="14596" width="0" hidden="1" customWidth="1"/>
    <col min="14597" max="14597" width="15.7109375" customWidth="1"/>
    <col min="14598" max="14598" width="41.28515625" bestFit="1" customWidth="1"/>
    <col min="14599" max="14599" width="0" hidden="1" customWidth="1"/>
    <col min="14600" max="14600" width="1" customWidth="1"/>
    <col min="14601" max="14601" width="21.42578125" customWidth="1"/>
    <col min="14602" max="14602" width="4.7109375" customWidth="1"/>
    <col min="14603" max="14603" width="0" hidden="1" customWidth="1"/>
    <col min="14604" max="14604" width="15.7109375" customWidth="1"/>
    <col min="14605" max="14605" width="9.5703125" customWidth="1"/>
    <col min="14606" max="14606" width="15.7109375" customWidth="1"/>
    <col min="14608" max="14609" width="0" hidden="1" customWidth="1"/>
    <col min="14610" max="14610" width="4.7109375" customWidth="1"/>
    <col min="14849" max="14852" width="0" hidden="1" customWidth="1"/>
    <col min="14853" max="14853" width="15.7109375" customWidth="1"/>
    <col min="14854" max="14854" width="41.28515625" bestFit="1" customWidth="1"/>
    <col min="14855" max="14855" width="0" hidden="1" customWidth="1"/>
    <col min="14856" max="14856" width="1" customWidth="1"/>
    <col min="14857" max="14857" width="21.42578125" customWidth="1"/>
    <col min="14858" max="14858" width="4.7109375" customWidth="1"/>
    <col min="14859" max="14859" width="0" hidden="1" customWidth="1"/>
    <col min="14860" max="14860" width="15.7109375" customWidth="1"/>
    <col min="14861" max="14861" width="9.5703125" customWidth="1"/>
    <col min="14862" max="14862" width="15.7109375" customWidth="1"/>
    <col min="14864" max="14865" width="0" hidden="1" customWidth="1"/>
    <col min="14866" max="14866" width="4.7109375" customWidth="1"/>
    <col min="15105" max="15108" width="0" hidden="1" customWidth="1"/>
    <col min="15109" max="15109" width="15.7109375" customWidth="1"/>
    <col min="15110" max="15110" width="41.28515625" bestFit="1" customWidth="1"/>
    <col min="15111" max="15111" width="0" hidden="1" customWidth="1"/>
    <col min="15112" max="15112" width="1" customWidth="1"/>
    <col min="15113" max="15113" width="21.42578125" customWidth="1"/>
    <col min="15114" max="15114" width="4.7109375" customWidth="1"/>
    <col min="15115" max="15115" width="0" hidden="1" customWidth="1"/>
    <col min="15116" max="15116" width="15.7109375" customWidth="1"/>
    <col min="15117" max="15117" width="9.5703125" customWidth="1"/>
    <col min="15118" max="15118" width="15.7109375" customWidth="1"/>
    <col min="15120" max="15121" width="0" hidden="1" customWidth="1"/>
    <col min="15122" max="15122" width="4.7109375" customWidth="1"/>
    <col min="15361" max="15364" width="0" hidden="1" customWidth="1"/>
    <col min="15365" max="15365" width="15.7109375" customWidth="1"/>
    <col min="15366" max="15366" width="41.28515625" bestFit="1" customWidth="1"/>
    <col min="15367" max="15367" width="0" hidden="1" customWidth="1"/>
    <col min="15368" max="15368" width="1" customWidth="1"/>
    <col min="15369" max="15369" width="21.42578125" customWidth="1"/>
    <col min="15370" max="15370" width="4.7109375" customWidth="1"/>
    <col min="15371" max="15371" width="0" hidden="1" customWidth="1"/>
    <col min="15372" max="15372" width="15.7109375" customWidth="1"/>
    <col min="15373" max="15373" width="9.5703125" customWidth="1"/>
    <col min="15374" max="15374" width="15.7109375" customWidth="1"/>
    <col min="15376" max="15377" width="0" hidden="1" customWidth="1"/>
    <col min="15378" max="15378" width="4.7109375" customWidth="1"/>
    <col min="15617" max="15620" width="0" hidden="1" customWidth="1"/>
    <col min="15621" max="15621" width="15.7109375" customWidth="1"/>
    <col min="15622" max="15622" width="41.28515625" bestFit="1" customWidth="1"/>
    <col min="15623" max="15623" width="0" hidden="1" customWidth="1"/>
    <col min="15624" max="15624" width="1" customWidth="1"/>
    <col min="15625" max="15625" width="21.42578125" customWidth="1"/>
    <col min="15626" max="15626" width="4.7109375" customWidth="1"/>
    <col min="15627" max="15627" width="0" hidden="1" customWidth="1"/>
    <col min="15628" max="15628" width="15.7109375" customWidth="1"/>
    <col min="15629" max="15629" width="9.5703125" customWidth="1"/>
    <col min="15630" max="15630" width="15.7109375" customWidth="1"/>
    <col min="15632" max="15633" width="0" hidden="1" customWidth="1"/>
    <col min="15634" max="15634" width="4.7109375" customWidth="1"/>
    <col min="15873" max="15876" width="0" hidden="1" customWidth="1"/>
    <col min="15877" max="15877" width="15.7109375" customWidth="1"/>
    <col min="15878" max="15878" width="41.28515625" bestFit="1" customWidth="1"/>
    <col min="15879" max="15879" width="0" hidden="1" customWidth="1"/>
    <col min="15880" max="15880" width="1" customWidth="1"/>
    <col min="15881" max="15881" width="21.42578125" customWidth="1"/>
    <col min="15882" max="15882" width="4.7109375" customWidth="1"/>
    <col min="15883" max="15883" width="0" hidden="1" customWidth="1"/>
    <col min="15884" max="15884" width="15.7109375" customWidth="1"/>
    <col min="15885" max="15885" width="9.5703125" customWidth="1"/>
    <col min="15886" max="15886" width="15.7109375" customWidth="1"/>
    <col min="15888" max="15889" width="0" hidden="1" customWidth="1"/>
    <col min="15890" max="15890" width="4.7109375" customWidth="1"/>
    <col min="16129" max="16132" width="0" hidden="1" customWidth="1"/>
    <col min="16133" max="16133" width="15.7109375" customWidth="1"/>
    <col min="16134" max="16134" width="41.28515625" bestFit="1" customWidth="1"/>
    <col min="16135" max="16135" width="0" hidden="1" customWidth="1"/>
    <col min="16136" max="16136" width="1" customWidth="1"/>
    <col min="16137" max="16137" width="21.42578125" customWidth="1"/>
    <col min="16138" max="16138" width="4.7109375" customWidth="1"/>
    <col min="16139" max="16139" width="0" hidden="1" customWidth="1"/>
    <col min="16140" max="16140" width="15.7109375" customWidth="1"/>
    <col min="16141" max="16141" width="9.5703125" customWidth="1"/>
    <col min="16142" max="16142" width="15.7109375" customWidth="1"/>
    <col min="16144" max="16145" width="0" hidden="1" customWidth="1"/>
    <col min="16146" max="16146" width="4.7109375" customWidth="1"/>
  </cols>
  <sheetData>
    <row r="1" spans="1:18" x14ac:dyDescent="0.25">
      <c r="E1" s="1" t="s">
        <v>0</v>
      </c>
      <c r="F1" s="2" t="s">
        <v>1</v>
      </c>
      <c r="G1" s="3"/>
      <c r="H1" s="4"/>
      <c r="I1" s="5"/>
      <c r="J1" s="6"/>
      <c r="K1" s="7"/>
      <c r="L1" s="5"/>
      <c r="M1" s="6"/>
      <c r="N1" s="4"/>
      <c r="O1" s="8"/>
      <c r="P1" s="9"/>
    </row>
    <row r="2" spans="1:18" x14ac:dyDescent="0.25">
      <c r="E2" s="1" t="s">
        <v>2</v>
      </c>
      <c r="F2" s="2" t="s">
        <v>3</v>
      </c>
      <c r="G2" s="3"/>
      <c r="H2" s="4"/>
      <c r="I2" s="6"/>
      <c r="J2" s="6"/>
      <c r="K2" s="7"/>
      <c r="L2" s="6"/>
      <c r="M2" s="6"/>
      <c r="N2" s="4"/>
      <c r="O2" s="8"/>
      <c r="P2" s="9"/>
    </row>
    <row r="3" spans="1:18" x14ac:dyDescent="0.25">
      <c r="E3" s="1" t="s">
        <v>4</v>
      </c>
      <c r="F3" s="11">
        <v>44196</v>
      </c>
      <c r="G3" s="3"/>
      <c r="H3" s="4"/>
      <c r="I3" s="6"/>
      <c r="J3" s="6"/>
      <c r="K3" s="7"/>
      <c r="L3" s="6"/>
      <c r="M3" s="6"/>
      <c r="N3" s="4"/>
      <c r="O3" s="8"/>
      <c r="P3" s="9"/>
    </row>
    <row r="4" spans="1:18" x14ac:dyDescent="0.25">
      <c r="E4" s="1" t="s">
        <v>5</v>
      </c>
      <c r="F4" s="2"/>
      <c r="G4" s="3"/>
      <c r="H4" s="4"/>
      <c r="I4" s="6"/>
      <c r="J4" s="6"/>
      <c r="K4" s="7"/>
      <c r="L4" s="6"/>
      <c r="M4" s="6"/>
      <c r="N4" s="4"/>
      <c r="O4" s="8"/>
      <c r="P4" s="9"/>
    </row>
    <row r="5" spans="1:18" x14ac:dyDescent="0.25">
      <c r="E5" s="1" t="s">
        <v>6</v>
      </c>
      <c r="F5" s="2"/>
      <c r="G5" s="3"/>
      <c r="H5" s="4"/>
      <c r="I5" s="5"/>
      <c r="J5" s="6"/>
      <c r="K5" s="7"/>
      <c r="L5" s="6"/>
      <c r="M5" s="6"/>
      <c r="N5" s="4"/>
      <c r="O5" s="8"/>
      <c r="P5" s="9"/>
    </row>
    <row r="6" spans="1:18" hidden="1" x14ac:dyDescent="0.25">
      <c r="F6" s="13"/>
    </row>
    <row r="7" spans="1:18" hidden="1" x14ac:dyDescent="0.25"/>
    <row r="8" spans="1:18" hidden="1" x14ac:dyDescent="0.25">
      <c r="E8" s="12" t="s">
        <v>7</v>
      </c>
    </row>
    <row r="9" spans="1:18" hidden="1" x14ac:dyDescent="0.25"/>
    <row r="10" spans="1:18" hidden="1" x14ac:dyDescent="0.25">
      <c r="E10" s="12" t="s">
        <v>8</v>
      </c>
      <c r="F10" s="16" t="s">
        <v>9</v>
      </c>
      <c r="G10" t="s">
        <v>10</v>
      </c>
      <c r="I10" s="17" t="s">
        <v>11</v>
      </c>
      <c r="K10" s="14" t="s">
        <v>12</v>
      </c>
      <c r="L10" s="17" t="s">
        <v>13</v>
      </c>
      <c r="N10" s="17" t="s">
        <v>14</v>
      </c>
      <c r="P10" s="14" t="s">
        <v>15</v>
      </c>
      <c r="Q10" s="10">
        <v>-1</v>
      </c>
    </row>
    <row r="11" spans="1:18" s="18" customFormat="1" ht="19.899999999999999" customHeight="1" x14ac:dyDescent="0.25">
      <c r="E11" s="19" t="s">
        <v>8</v>
      </c>
      <c r="F11" s="20" t="s">
        <v>9</v>
      </c>
      <c r="G11" s="21" t="s">
        <v>10</v>
      </c>
      <c r="H11" s="22"/>
      <c r="I11" s="23" t="s">
        <v>16</v>
      </c>
      <c r="J11" s="22"/>
      <c r="K11" s="24" t="s">
        <v>12</v>
      </c>
      <c r="L11" s="23" t="s">
        <v>17</v>
      </c>
      <c r="M11" s="25"/>
      <c r="N11" s="23" t="s">
        <v>18</v>
      </c>
      <c r="O11" s="26"/>
      <c r="P11" s="24" t="s">
        <v>15</v>
      </c>
      <c r="Q11" s="27"/>
      <c r="R11" s="27"/>
    </row>
    <row r="12" spans="1:18" s="28" customFormat="1" x14ac:dyDescent="0.25">
      <c r="B12"/>
      <c r="E12" s="29"/>
      <c r="F12" s="30"/>
      <c r="G12" s="30"/>
      <c r="H12" s="30"/>
      <c r="I12" s="31">
        <v>44196</v>
      </c>
      <c r="J12" s="30"/>
      <c r="K12" s="30"/>
      <c r="L12" s="30"/>
      <c r="M12" s="32"/>
      <c r="N12" s="31">
        <v>44196</v>
      </c>
      <c r="O12" s="32"/>
      <c r="P12" s="30"/>
    </row>
    <row r="13" spans="1:18" x14ac:dyDescent="0.25">
      <c r="I13" s="33"/>
      <c r="L13" s="33"/>
      <c r="N13" s="33"/>
    </row>
    <row r="14" spans="1:18" s="34" customFormat="1" x14ac:dyDescent="0.25">
      <c r="A14" s="34" t="s">
        <v>19</v>
      </c>
      <c r="B14"/>
      <c r="C14" s="34" t="s">
        <v>20</v>
      </c>
      <c r="E14" s="35" t="s">
        <v>21</v>
      </c>
      <c r="F14" s="36" t="s">
        <v>22</v>
      </c>
      <c r="H14" s="15"/>
      <c r="I14" s="37"/>
      <c r="J14" s="15"/>
      <c r="K14" s="38"/>
      <c r="L14" s="37"/>
      <c r="M14" s="15"/>
      <c r="N14" s="37"/>
      <c r="O14" s="15"/>
      <c r="P14" s="38"/>
      <c r="Q14" s="15"/>
      <c r="R14" s="15"/>
    </row>
    <row r="15" spans="1:18" s="34" customFormat="1" x14ac:dyDescent="0.25">
      <c r="A15" s="34" t="s">
        <v>23</v>
      </c>
      <c r="B15"/>
      <c r="C15" s="34" t="s">
        <v>24</v>
      </c>
      <c r="E15" s="39" t="s">
        <v>25</v>
      </c>
      <c r="F15" s="40" t="s">
        <v>26</v>
      </c>
      <c r="H15" s="15"/>
      <c r="I15" s="37"/>
      <c r="J15" s="15"/>
      <c r="K15" s="38"/>
      <c r="L15" s="37"/>
      <c r="M15" s="15"/>
      <c r="N15" s="37"/>
      <c r="O15" s="15"/>
      <c r="P15" s="38"/>
      <c r="Q15" s="15"/>
      <c r="R15" s="15"/>
    </row>
    <row r="16" spans="1:18" s="41" customFormat="1" x14ac:dyDescent="0.25">
      <c r="A16" s="41" t="s">
        <v>27</v>
      </c>
      <c r="B16"/>
      <c r="C16" s="41" t="s">
        <v>28</v>
      </c>
      <c r="E16" s="42" t="s">
        <v>29</v>
      </c>
      <c r="F16" s="42" t="s">
        <v>30</v>
      </c>
      <c r="H16" s="43"/>
      <c r="I16" s="44">
        <v>100</v>
      </c>
      <c r="J16" s="43"/>
      <c r="K16" s="45"/>
      <c r="L16" s="44">
        <v>0</v>
      </c>
      <c r="M16" s="43"/>
      <c r="N16" s="44">
        <f t="shared" ref="N16:N21" si="0">I16+L16</f>
        <v>100</v>
      </c>
      <c r="O16" s="15"/>
      <c r="P16" s="45"/>
      <c r="Q16" s="43"/>
      <c r="R16" s="43"/>
    </row>
    <row r="17" spans="1:18" s="41" customFormat="1" x14ac:dyDescent="0.25">
      <c r="A17" s="41" t="s">
        <v>31</v>
      </c>
      <c r="B17"/>
      <c r="C17" s="41" t="s">
        <v>28</v>
      </c>
      <c r="E17" s="42" t="s">
        <v>32</v>
      </c>
      <c r="F17" s="42" t="s">
        <v>33</v>
      </c>
      <c r="H17" s="43"/>
      <c r="I17" s="44">
        <v>361665</v>
      </c>
      <c r="J17" s="43"/>
      <c r="K17" s="45"/>
      <c r="L17" s="44">
        <v>0</v>
      </c>
      <c r="M17" s="43"/>
      <c r="N17" s="44">
        <f t="shared" si="0"/>
        <v>361665</v>
      </c>
      <c r="O17" s="5"/>
      <c r="P17" s="45"/>
      <c r="Q17" s="43"/>
      <c r="R17" s="43"/>
    </row>
    <row r="18" spans="1:18" s="41" customFormat="1" x14ac:dyDescent="0.25">
      <c r="A18" s="41" t="s">
        <v>34</v>
      </c>
      <c r="B18"/>
      <c r="C18" s="41" t="s">
        <v>28</v>
      </c>
      <c r="E18" s="42" t="s">
        <v>35</v>
      </c>
      <c r="F18" s="42" t="s">
        <v>36</v>
      </c>
      <c r="H18" s="43"/>
      <c r="I18" s="44">
        <v>936066</v>
      </c>
      <c r="J18" s="43"/>
      <c r="K18" s="45"/>
      <c r="L18" s="44">
        <v>0</v>
      </c>
      <c r="M18" s="43"/>
      <c r="N18" s="44">
        <f t="shared" si="0"/>
        <v>936066</v>
      </c>
      <c r="O18" s="5"/>
      <c r="P18" s="45"/>
      <c r="Q18" s="43"/>
      <c r="R18" s="43"/>
    </row>
    <row r="19" spans="1:18" s="41" customFormat="1" x14ac:dyDescent="0.25">
      <c r="A19" s="41" t="s">
        <v>37</v>
      </c>
      <c r="B19"/>
      <c r="C19" s="41" t="s">
        <v>28</v>
      </c>
      <c r="E19" s="42" t="s">
        <v>38</v>
      </c>
      <c r="F19" s="42" t="s">
        <v>39</v>
      </c>
      <c r="H19" s="43"/>
      <c r="I19" s="44">
        <v>82624</v>
      </c>
      <c r="J19" s="43"/>
      <c r="K19" s="45"/>
      <c r="L19" s="44">
        <v>0</v>
      </c>
      <c r="M19" s="43"/>
      <c r="N19" s="44">
        <f t="shared" si="0"/>
        <v>82624</v>
      </c>
      <c r="O19" s="5"/>
      <c r="P19" s="45"/>
      <c r="Q19" s="43"/>
      <c r="R19" s="43"/>
    </row>
    <row r="20" spans="1:18" s="41" customFormat="1" x14ac:dyDescent="0.25">
      <c r="A20" s="41" t="s">
        <v>40</v>
      </c>
      <c r="B20"/>
      <c r="C20" s="41" t="s">
        <v>28</v>
      </c>
      <c r="E20" s="42" t="s">
        <v>41</v>
      </c>
      <c r="F20" s="42" t="s">
        <v>42</v>
      </c>
      <c r="H20" s="43"/>
      <c r="I20" s="44">
        <v>22243</v>
      </c>
      <c r="J20" s="43"/>
      <c r="K20" s="45"/>
      <c r="L20" s="44">
        <v>0</v>
      </c>
      <c r="M20" s="43"/>
      <c r="N20" s="44">
        <f t="shared" si="0"/>
        <v>22243</v>
      </c>
      <c r="P20" s="45"/>
      <c r="Q20" s="43"/>
      <c r="R20" s="43"/>
    </row>
    <row r="21" spans="1:18" s="41" customFormat="1" x14ac:dyDescent="0.25">
      <c r="A21" s="41" t="s">
        <v>43</v>
      </c>
      <c r="B21"/>
      <c r="C21" s="41" t="s">
        <v>28</v>
      </c>
      <c r="E21" s="42" t="s">
        <v>44</v>
      </c>
      <c r="F21" s="42" t="s">
        <v>45</v>
      </c>
      <c r="H21" s="43"/>
      <c r="I21" s="44">
        <v>-310</v>
      </c>
      <c r="J21" s="43"/>
      <c r="K21" s="45"/>
      <c r="L21" s="44">
        <v>310</v>
      </c>
      <c r="M21" s="43"/>
      <c r="N21" s="44">
        <f t="shared" si="0"/>
        <v>0</v>
      </c>
      <c r="O21" s="15"/>
      <c r="P21" s="45"/>
      <c r="Q21" s="43"/>
      <c r="R21" s="43"/>
    </row>
    <row r="22" spans="1:18" s="34" customFormat="1" x14ac:dyDescent="0.25">
      <c r="A22" s="34" t="s">
        <v>46</v>
      </c>
      <c r="B22"/>
      <c r="C22" s="34" t="s">
        <v>24</v>
      </c>
      <c r="E22" s="46" t="s">
        <v>47</v>
      </c>
      <c r="F22" s="47"/>
      <c r="H22" s="15"/>
      <c r="I22" s="48">
        <f>SUM(I16:I21)</f>
        <v>1402388</v>
      </c>
      <c r="J22" s="15"/>
      <c r="K22" s="38"/>
      <c r="L22" s="48">
        <f>SUM(L16:L21)</f>
        <v>310</v>
      </c>
      <c r="M22" s="15"/>
      <c r="N22" s="48">
        <f>SUM(N16:N21)</f>
        <v>1402698</v>
      </c>
      <c r="O22" s="15"/>
      <c r="P22" s="38"/>
      <c r="Q22" s="15"/>
      <c r="R22" s="15"/>
    </row>
    <row r="23" spans="1:18" x14ac:dyDescent="0.25">
      <c r="A23" t="s">
        <v>48</v>
      </c>
      <c r="C23" t="s">
        <v>49</v>
      </c>
      <c r="I23" s="44"/>
      <c r="K23" s="10"/>
      <c r="L23" s="33"/>
      <c r="N23" s="33"/>
      <c r="P23" s="10"/>
    </row>
    <row r="24" spans="1:18" s="34" customFormat="1" x14ac:dyDescent="0.25">
      <c r="A24" s="34" t="s">
        <v>50</v>
      </c>
      <c r="B24"/>
      <c r="C24" s="34" t="s">
        <v>24</v>
      </c>
      <c r="E24" s="39" t="s">
        <v>51</v>
      </c>
      <c r="F24" s="40" t="s">
        <v>52</v>
      </c>
      <c r="H24" s="15"/>
      <c r="I24" s="37"/>
      <c r="J24" s="15"/>
      <c r="K24" s="15"/>
      <c r="L24" s="37"/>
      <c r="M24" s="15"/>
      <c r="N24" s="37"/>
      <c r="O24" s="15"/>
      <c r="P24" s="15"/>
      <c r="Q24" s="15"/>
      <c r="R24" s="15"/>
    </row>
    <row r="25" spans="1:18" s="41" customFormat="1" x14ac:dyDescent="0.25">
      <c r="A25" s="41" t="s">
        <v>53</v>
      </c>
      <c r="B25"/>
      <c r="C25" s="41" t="s">
        <v>28</v>
      </c>
      <c r="E25" s="42" t="s">
        <v>54</v>
      </c>
      <c r="F25" s="42" t="s">
        <v>55</v>
      </c>
      <c r="H25" s="43"/>
      <c r="I25" s="44">
        <v>159596</v>
      </c>
      <c r="J25" s="43"/>
      <c r="K25" s="43"/>
      <c r="L25" s="44"/>
      <c r="M25" s="43"/>
      <c r="N25" s="44">
        <f>I25+L25</f>
        <v>159596</v>
      </c>
      <c r="O25" s="5"/>
      <c r="P25" s="43"/>
      <c r="Q25" s="43"/>
      <c r="R25" s="43"/>
    </row>
    <row r="26" spans="1:18" s="41" customFormat="1" x14ac:dyDescent="0.25">
      <c r="A26" s="41" t="s">
        <v>56</v>
      </c>
      <c r="B26"/>
      <c r="C26" s="41" t="s">
        <v>28</v>
      </c>
      <c r="E26" s="42" t="s">
        <v>57</v>
      </c>
      <c r="F26" s="42" t="s">
        <v>58</v>
      </c>
      <c r="H26" s="43"/>
      <c r="I26" s="44">
        <v>484636</v>
      </c>
      <c r="J26" s="43"/>
      <c r="K26" s="43"/>
      <c r="L26" s="44"/>
      <c r="M26" s="43"/>
      <c r="N26" s="44">
        <f>I26+L26</f>
        <v>484636</v>
      </c>
      <c r="O26" s="5"/>
      <c r="P26" s="43"/>
      <c r="Q26" s="43"/>
      <c r="R26" s="43"/>
    </row>
    <row r="27" spans="1:18" s="41" customFormat="1" x14ac:dyDescent="0.25">
      <c r="A27" s="41" t="s">
        <v>59</v>
      </c>
      <c r="B27"/>
      <c r="C27" s="41" t="s">
        <v>28</v>
      </c>
      <c r="E27" s="42" t="s">
        <v>60</v>
      </c>
      <c r="F27" s="42" t="s">
        <v>61</v>
      </c>
      <c r="H27" s="43"/>
      <c r="I27" s="44">
        <v>43460</v>
      </c>
      <c r="J27" s="43"/>
      <c r="K27" s="43"/>
      <c r="L27" s="44">
        <v>4180</v>
      </c>
      <c r="M27" s="5"/>
      <c r="N27" s="44">
        <f>I27+L27</f>
        <v>47640</v>
      </c>
      <c r="O27" s="5"/>
      <c r="P27" s="43"/>
      <c r="Q27" s="43"/>
      <c r="R27" s="43"/>
    </row>
    <row r="28" spans="1:18" s="41" customFormat="1" x14ac:dyDescent="0.25">
      <c r="A28" s="41" t="s">
        <v>62</v>
      </c>
      <c r="B28"/>
      <c r="C28" s="41" t="s">
        <v>28</v>
      </c>
      <c r="E28" s="42" t="s">
        <v>63</v>
      </c>
      <c r="F28" s="42" t="s">
        <v>64</v>
      </c>
      <c r="H28" s="43"/>
      <c r="I28" s="44">
        <v>182273</v>
      </c>
      <c r="J28" s="43"/>
      <c r="K28" s="43"/>
      <c r="L28" s="44"/>
      <c r="M28" s="43"/>
      <c r="N28" s="44">
        <f>I28+L28</f>
        <v>182273</v>
      </c>
      <c r="O28" s="5"/>
      <c r="P28" s="43"/>
      <c r="Q28" s="43"/>
      <c r="R28" s="43"/>
    </row>
    <row r="29" spans="1:18" s="41" customFormat="1" x14ac:dyDescent="0.25">
      <c r="A29" s="41" t="s">
        <v>65</v>
      </c>
      <c r="B29"/>
      <c r="C29" s="41" t="s">
        <v>28</v>
      </c>
      <c r="E29" s="42" t="s">
        <v>66</v>
      </c>
      <c r="F29" s="42" t="s">
        <v>67</v>
      </c>
      <c r="H29" s="43"/>
      <c r="I29" s="44">
        <v>39206</v>
      </c>
      <c r="J29" s="43"/>
      <c r="K29" s="45"/>
      <c r="L29" s="44"/>
      <c r="M29" s="43"/>
      <c r="N29" s="44">
        <f>I29+L29</f>
        <v>39206</v>
      </c>
      <c r="O29" s="5"/>
      <c r="P29" s="45"/>
      <c r="Q29" s="43"/>
      <c r="R29" s="43"/>
    </row>
    <row r="30" spans="1:18" s="34" customFormat="1" x14ac:dyDescent="0.25">
      <c r="A30" s="34" t="s">
        <v>68</v>
      </c>
      <c r="B30"/>
      <c r="C30" s="34" t="s">
        <v>24</v>
      </c>
      <c r="E30" s="46" t="s">
        <v>69</v>
      </c>
      <c r="F30" s="47"/>
      <c r="H30" s="15"/>
      <c r="I30" s="48">
        <f>SUM(I25:I29)</f>
        <v>909171</v>
      </c>
      <c r="J30" s="15"/>
      <c r="K30" s="15"/>
      <c r="L30" s="48">
        <f>SUM(L25:L29)</f>
        <v>4180</v>
      </c>
      <c r="M30" s="15"/>
      <c r="N30" s="48">
        <f>SUM(N25:N29)</f>
        <v>913351</v>
      </c>
      <c r="O30" s="15"/>
      <c r="P30" s="15"/>
      <c r="Q30" s="15"/>
      <c r="R30" s="15"/>
    </row>
    <row r="31" spans="1:18" x14ac:dyDescent="0.25">
      <c r="A31" t="s">
        <v>70</v>
      </c>
      <c r="C31" t="s">
        <v>49</v>
      </c>
      <c r="F31"/>
      <c r="H31"/>
      <c r="I31" s="41"/>
      <c r="J31"/>
      <c r="K31"/>
      <c r="L31"/>
      <c r="M31"/>
      <c r="N31"/>
      <c r="O31" s="34"/>
      <c r="P31"/>
      <c r="Q31"/>
      <c r="R31"/>
    </row>
    <row r="32" spans="1:18" s="34" customFormat="1" hidden="1" x14ac:dyDescent="0.25">
      <c r="A32" s="34" t="s">
        <v>71</v>
      </c>
      <c r="B32"/>
      <c r="C32" s="34" t="s">
        <v>24</v>
      </c>
      <c r="E32" s="39" t="s">
        <v>72</v>
      </c>
      <c r="F32" s="40"/>
      <c r="H32" s="15"/>
      <c r="I32" s="37"/>
      <c r="J32" s="15"/>
      <c r="K32" s="15"/>
      <c r="L32" s="37"/>
      <c r="M32" s="15"/>
      <c r="N32" s="37"/>
      <c r="O32" s="15"/>
      <c r="P32" s="15"/>
      <c r="Q32" s="15"/>
      <c r="R32" s="15"/>
    </row>
    <row r="33" spans="1:18" s="34" customFormat="1" hidden="1" x14ac:dyDescent="0.25">
      <c r="A33" s="34" t="s">
        <v>73</v>
      </c>
      <c r="B33"/>
      <c r="C33" s="34" t="s">
        <v>74</v>
      </c>
      <c r="E33" s="46" t="s">
        <v>75</v>
      </c>
      <c r="F33" s="47"/>
      <c r="H33" s="15"/>
      <c r="I33" s="49">
        <f>SUM(I32:I32)</f>
        <v>0</v>
      </c>
      <c r="J33" s="15"/>
      <c r="K33" s="15"/>
      <c r="L33" s="49">
        <f>SUM(L32:L32)</f>
        <v>0</v>
      </c>
      <c r="M33" s="15"/>
      <c r="N33" s="49">
        <f>SUM(N32:N32)</f>
        <v>0</v>
      </c>
      <c r="O33" s="15"/>
      <c r="P33" s="15"/>
      <c r="Q33" s="15"/>
      <c r="R33" s="15"/>
    </row>
    <row r="34" spans="1:18" s="34" customFormat="1" x14ac:dyDescent="0.25">
      <c r="A34" s="34" t="s">
        <v>76</v>
      </c>
      <c r="B34"/>
      <c r="C34" s="34" t="s">
        <v>20</v>
      </c>
      <c r="E34" s="46" t="s">
        <v>77</v>
      </c>
      <c r="F34" s="47"/>
      <c r="H34" s="15"/>
      <c r="I34" s="48">
        <f>I22+I30+I33</f>
        <v>2311559</v>
      </c>
      <c r="J34" s="15"/>
      <c r="K34" s="15"/>
      <c r="L34" s="48">
        <f>L22+L30+L33</f>
        <v>4490</v>
      </c>
      <c r="M34" s="15"/>
      <c r="N34" s="48">
        <f>N22+N30+N33</f>
        <v>2316049</v>
      </c>
      <c r="O34" s="15"/>
      <c r="P34" s="15"/>
      <c r="Q34" s="15"/>
      <c r="R34" s="15"/>
    </row>
    <row r="35" spans="1:18" x14ac:dyDescent="0.25">
      <c r="A35" t="s">
        <v>78</v>
      </c>
      <c r="C35" t="s">
        <v>49</v>
      </c>
      <c r="I35" s="44"/>
      <c r="K35" s="10"/>
      <c r="L35" s="33"/>
      <c r="N35" s="33"/>
      <c r="P35" s="10"/>
    </row>
    <row r="36" spans="1:18" s="34" customFormat="1" x14ac:dyDescent="0.25">
      <c r="A36" s="34" t="s">
        <v>79</v>
      </c>
      <c r="B36"/>
      <c r="C36" s="34" t="s">
        <v>20</v>
      </c>
      <c r="E36" s="35" t="s">
        <v>80</v>
      </c>
      <c r="F36" s="36" t="s">
        <v>81</v>
      </c>
      <c r="H36" s="15"/>
      <c r="I36" s="37"/>
      <c r="J36" s="15"/>
      <c r="K36" s="15"/>
      <c r="L36" s="37"/>
      <c r="M36" s="15"/>
      <c r="N36" s="37"/>
      <c r="O36" s="15"/>
      <c r="P36" s="15"/>
      <c r="Q36" s="15"/>
      <c r="R36" s="15"/>
    </row>
    <row r="37" spans="1:18" s="34" customFormat="1" x14ac:dyDescent="0.25">
      <c r="A37" s="34" t="s">
        <v>82</v>
      </c>
      <c r="B37"/>
      <c r="C37" s="34" t="s">
        <v>24</v>
      </c>
      <c r="E37" s="39" t="s">
        <v>72</v>
      </c>
      <c r="F37" s="40"/>
      <c r="H37" s="15"/>
      <c r="I37" s="37"/>
      <c r="J37" s="15"/>
      <c r="K37" s="15"/>
      <c r="L37" s="37"/>
      <c r="M37" s="15"/>
      <c r="N37" s="37"/>
      <c r="O37" s="15"/>
      <c r="P37" s="15"/>
      <c r="Q37" s="15"/>
      <c r="R37" s="15"/>
    </row>
    <row r="38" spans="1:18" s="41" customFormat="1" collapsed="1" x14ac:dyDescent="0.25">
      <c r="A38" s="41" t="s">
        <v>83</v>
      </c>
      <c r="B38"/>
      <c r="C38" s="41" t="s">
        <v>28</v>
      </c>
      <c r="E38" s="42" t="s">
        <v>84</v>
      </c>
      <c r="F38" s="42" t="s">
        <v>85</v>
      </c>
      <c r="H38" s="43"/>
      <c r="I38" s="44">
        <v>114157</v>
      </c>
      <c r="J38" s="43"/>
      <c r="K38" s="43"/>
      <c r="L38" s="44"/>
      <c r="M38" s="43"/>
      <c r="N38" s="44">
        <f>I38+L38</f>
        <v>114157</v>
      </c>
      <c r="O38" s="5"/>
      <c r="P38" s="43"/>
      <c r="Q38" s="43"/>
      <c r="R38" s="43"/>
    </row>
    <row r="39" spans="1:18" s="41" customFormat="1" hidden="1" outlineLevel="1" x14ac:dyDescent="0.25">
      <c r="B39"/>
      <c r="C39" s="41" t="s">
        <v>86</v>
      </c>
      <c r="E39" s="42"/>
      <c r="F39" s="42"/>
      <c r="H39" s="43"/>
      <c r="I39" s="44"/>
      <c r="J39" s="43"/>
      <c r="K39" s="43">
        <v>9</v>
      </c>
      <c r="L39" s="50"/>
      <c r="M39" s="43"/>
      <c r="N39" s="44">
        <f>I39+L39</f>
        <v>0</v>
      </c>
      <c r="O39" s="15"/>
      <c r="P39" s="43"/>
      <c r="Q39" s="43"/>
      <c r="R39" s="43"/>
    </row>
    <row r="40" spans="1:18" s="41" customFormat="1" hidden="1" outlineLevel="1" x14ac:dyDescent="0.25">
      <c r="B40"/>
      <c r="C40" s="41" t="s">
        <v>86</v>
      </c>
      <c r="E40" s="42"/>
      <c r="F40" s="42"/>
      <c r="H40" s="43"/>
      <c r="I40" s="44"/>
      <c r="J40" s="43"/>
      <c r="K40" s="43">
        <v>87</v>
      </c>
      <c r="L40" s="50"/>
      <c r="M40" s="43"/>
      <c r="N40" s="44">
        <f>I40+L40</f>
        <v>0</v>
      </c>
      <c r="O40" s="15"/>
      <c r="P40" s="43"/>
      <c r="Q40" s="43"/>
      <c r="R40" s="43"/>
    </row>
    <row r="41" spans="1:18" s="41" customFormat="1" hidden="1" outlineLevel="1" x14ac:dyDescent="0.25">
      <c r="B41"/>
      <c r="C41" s="41" t="s">
        <v>86</v>
      </c>
      <c r="E41" s="42"/>
      <c r="F41" s="42"/>
      <c r="H41" s="43"/>
      <c r="I41" s="44"/>
      <c r="J41" s="43"/>
      <c r="K41" s="43">
        <v>100</v>
      </c>
      <c r="L41" s="50"/>
      <c r="M41" s="43"/>
      <c r="N41" s="44">
        <f>I41+L41</f>
        <v>0</v>
      </c>
      <c r="O41" s="15"/>
      <c r="P41" s="43"/>
      <c r="Q41" s="43"/>
      <c r="R41" s="43"/>
    </row>
    <row r="42" spans="1:18" s="34" customFormat="1" collapsed="1" x14ac:dyDescent="0.25">
      <c r="A42" s="34" t="s">
        <v>87</v>
      </c>
      <c r="B42"/>
      <c r="C42" s="34" t="s">
        <v>74</v>
      </c>
      <c r="E42" s="46" t="s">
        <v>75</v>
      </c>
      <c r="F42" s="47"/>
      <c r="H42" s="15"/>
      <c r="I42" s="49">
        <f>SUM(I38:I38)</f>
        <v>114157</v>
      </c>
      <c r="J42" s="15"/>
      <c r="K42" s="15"/>
      <c r="L42" s="49">
        <f>L41+L40+L39</f>
        <v>0</v>
      </c>
      <c r="M42" s="15"/>
      <c r="N42" s="49">
        <f>SUM(N38:N41)</f>
        <v>114157</v>
      </c>
      <c r="O42" s="15"/>
      <c r="P42" s="15"/>
      <c r="Q42" s="15"/>
      <c r="R42" s="15"/>
    </row>
    <row r="43" spans="1:18" s="34" customFormat="1" x14ac:dyDescent="0.25">
      <c r="A43" s="34" t="s">
        <v>88</v>
      </c>
      <c r="B43"/>
      <c r="C43" s="34" t="s">
        <v>20</v>
      </c>
      <c r="E43" s="46" t="s">
        <v>89</v>
      </c>
      <c r="F43" s="47"/>
      <c r="H43" s="15"/>
      <c r="I43" s="48">
        <f>I42</f>
        <v>114157</v>
      </c>
      <c r="J43" s="15"/>
      <c r="K43" s="15"/>
      <c r="L43" s="48">
        <f>L42</f>
        <v>0</v>
      </c>
      <c r="M43" s="15"/>
      <c r="N43" s="48">
        <f>N42</f>
        <v>114157</v>
      </c>
      <c r="O43" s="15"/>
      <c r="P43" s="15"/>
      <c r="Q43" s="15"/>
      <c r="R43" s="15"/>
    </row>
    <row r="44" spans="1:18" x14ac:dyDescent="0.25">
      <c r="A44" t="s">
        <v>90</v>
      </c>
      <c r="C44" t="s">
        <v>49</v>
      </c>
      <c r="F44"/>
      <c r="H44"/>
      <c r="I44" s="41"/>
      <c r="J44"/>
      <c r="K44"/>
      <c r="L44"/>
      <c r="M44"/>
      <c r="N44"/>
      <c r="O44" s="34"/>
      <c r="P44"/>
      <c r="Q44"/>
      <c r="R44"/>
    </row>
    <row r="45" spans="1:18" s="34" customFormat="1" x14ac:dyDescent="0.25">
      <c r="A45" s="34" t="s">
        <v>91</v>
      </c>
      <c r="B45"/>
      <c r="C45" s="34" t="s">
        <v>20</v>
      </c>
      <c r="E45" s="35" t="s">
        <v>92</v>
      </c>
      <c r="F45" s="36" t="s">
        <v>93</v>
      </c>
      <c r="H45" s="15"/>
      <c r="I45" s="37"/>
      <c r="J45" s="15"/>
      <c r="K45" s="15"/>
      <c r="L45" s="37"/>
      <c r="M45" s="15"/>
      <c r="N45" s="37"/>
      <c r="O45" s="15"/>
      <c r="P45" s="15"/>
      <c r="Q45" s="15"/>
      <c r="R45" s="15"/>
    </row>
    <row r="46" spans="1:18" s="34" customFormat="1" x14ac:dyDescent="0.25">
      <c r="A46" s="34" t="s">
        <v>94</v>
      </c>
      <c r="B46"/>
      <c r="C46" s="34" t="s">
        <v>24</v>
      </c>
      <c r="E46" s="39" t="s">
        <v>25</v>
      </c>
      <c r="F46" s="40" t="s">
        <v>95</v>
      </c>
      <c r="H46" s="15"/>
      <c r="I46" s="37"/>
      <c r="J46" s="15"/>
      <c r="K46" s="15"/>
      <c r="L46" s="37"/>
      <c r="M46" s="15"/>
      <c r="N46" s="37"/>
      <c r="O46" s="15"/>
      <c r="P46" s="15"/>
      <c r="Q46" s="15"/>
      <c r="R46" s="15"/>
    </row>
    <row r="47" spans="1:18" s="41" customFormat="1" collapsed="1" x14ac:dyDescent="0.25">
      <c r="A47" s="41" t="s">
        <v>96</v>
      </c>
      <c r="B47"/>
      <c r="C47" s="41" t="s">
        <v>28</v>
      </c>
      <c r="E47" s="42" t="s">
        <v>97</v>
      </c>
      <c r="F47" s="42" t="s">
        <v>98</v>
      </c>
      <c r="H47" s="43"/>
      <c r="I47" s="44">
        <v>0</v>
      </c>
      <c r="J47" s="43"/>
      <c r="K47" s="43"/>
      <c r="L47" s="44"/>
      <c r="M47" s="43"/>
      <c r="N47" s="44">
        <f t="shared" ref="N47:N55" si="1">I47+L47</f>
        <v>0</v>
      </c>
      <c r="O47" s="15"/>
      <c r="P47" s="43"/>
      <c r="Q47" s="43"/>
      <c r="R47" s="43"/>
    </row>
    <row r="48" spans="1:18" s="41" customFormat="1" hidden="1" outlineLevel="1" x14ac:dyDescent="0.25">
      <c r="B48"/>
      <c r="C48" s="41" t="s">
        <v>86</v>
      </c>
      <c r="E48" s="42"/>
      <c r="F48" s="42"/>
      <c r="H48" s="43"/>
      <c r="I48" s="44"/>
      <c r="J48" s="43"/>
      <c r="K48" s="43"/>
      <c r="L48" s="44"/>
      <c r="M48" s="43"/>
      <c r="N48" s="44">
        <f t="shared" si="1"/>
        <v>0</v>
      </c>
      <c r="O48" s="15"/>
      <c r="P48" s="43">
        <v>49</v>
      </c>
      <c r="Q48" s="43"/>
      <c r="R48" s="43"/>
    </row>
    <row r="49" spans="1:18" s="41" customFormat="1" collapsed="1" x14ac:dyDescent="0.25">
      <c r="A49" s="41" t="s">
        <v>99</v>
      </c>
      <c r="B49"/>
      <c r="C49" s="41" t="s">
        <v>28</v>
      </c>
      <c r="E49" s="42" t="s">
        <v>100</v>
      </c>
      <c r="F49" s="51" t="s">
        <v>101</v>
      </c>
      <c r="H49" s="43"/>
      <c r="I49" s="44">
        <v>258879</v>
      </c>
      <c r="J49" s="43"/>
      <c r="K49" s="43"/>
      <c r="L49" s="44"/>
      <c r="M49" s="43"/>
      <c r="N49" s="44">
        <f t="shared" si="1"/>
        <v>258879</v>
      </c>
      <c r="O49" s="5"/>
      <c r="P49" s="43"/>
      <c r="Q49" s="43"/>
      <c r="R49" s="43"/>
    </row>
    <row r="50" spans="1:18" s="41" customFormat="1" hidden="1" outlineLevel="1" x14ac:dyDescent="0.25">
      <c r="B50"/>
      <c r="C50" s="41" t="s">
        <v>86</v>
      </c>
      <c r="E50" s="42"/>
      <c r="F50" s="42"/>
      <c r="H50" s="43"/>
      <c r="I50" s="44"/>
      <c r="J50" s="43"/>
      <c r="K50" s="43">
        <v>8</v>
      </c>
      <c r="L50" s="52"/>
      <c r="M50" s="43"/>
      <c r="N50" s="44">
        <f t="shared" si="1"/>
        <v>0</v>
      </c>
      <c r="O50" s="15"/>
      <c r="P50" s="43">
        <v>51</v>
      </c>
      <c r="Q50" s="43"/>
      <c r="R50" s="43"/>
    </row>
    <row r="51" spans="1:18" s="41" customFormat="1" hidden="1" outlineLevel="1" x14ac:dyDescent="0.25">
      <c r="B51"/>
      <c r="C51" s="41" t="s">
        <v>86</v>
      </c>
      <c r="E51" s="42"/>
      <c r="F51" s="42"/>
      <c r="H51" s="43"/>
      <c r="I51" s="44"/>
      <c r="J51" s="43"/>
      <c r="K51" s="43">
        <v>44</v>
      </c>
      <c r="L51" s="50"/>
      <c r="M51" s="43"/>
      <c r="N51" s="44">
        <f t="shared" si="1"/>
        <v>0</v>
      </c>
      <c r="O51" s="15"/>
      <c r="P51" s="43"/>
      <c r="Q51" s="43"/>
      <c r="R51" s="43"/>
    </row>
    <row r="52" spans="1:18" s="41" customFormat="1" hidden="1" outlineLevel="1" x14ac:dyDescent="0.25">
      <c r="B52"/>
      <c r="C52" s="41" t="s">
        <v>86</v>
      </c>
      <c r="E52" s="42"/>
      <c r="F52" s="42"/>
      <c r="H52" s="43"/>
      <c r="I52" s="44"/>
      <c r="J52" s="43"/>
      <c r="K52" s="43">
        <v>48</v>
      </c>
      <c r="L52" s="52"/>
      <c r="M52" s="43"/>
      <c r="N52" s="44">
        <f t="shared" si="1"/>
        <v>0</v>
      </c>
      <c r="O52" s="15"/>
      <c r="P52" s="43"/>
      <c r="Q52" s="43"/>
      <c r="R52" s="43"/>
    </row>
    <row r="53" spans="1:18" s="41" customFormat="1" collapsed="1" x14ac:dyDescent="0.25">
      <c r="A53" s="41" t="s">
        <v>102</v>
      </c>
      <c r="B53"/>
      <c r="C53" s="41" t="s">
        <v>28</v>
      </c>
      <c r="E53" s="42" t="s">
        <v>103</v>
      </c>
      <c r="F53" s="51" t="s">
        <v>104</v>
      </c>
      <c r="H53" s="43"/>
      <c r="I53" s="44">
        <v>8047</v>
      </c>
      <c r="J53" s="43"/>
      <c r="K53" s="43"/>
      <c r="L53" s="44">
        <v>4830</v>
      </c>
      <c r="M53" s="43"/>
      <c r="N53" s="44">
        <f t="shared" si="1"/>
        <v>12877</v>
      </c>
      <c r="O53" s="5"/>
      <c r="P53" s="43"/>
      <c r="Q53" s="43"/>
      <c r="R53" s="43"/>
    </row>
    <row r="54" spans="1:18" s="41" customFormat="1" hidden="1" outlineLevel="1" x14ac:dyDescent="0.25">
      <c r="B54"/>
      <c r="C54" s="41" t="s">
        <v>86</v>
      </c>
      <c r="E54" s="42"/>
      <c r="F54" s="42"/>
      <c r="H54" s="43"/>
      <c r="I54" s="44"/>
      <c r="J54" s="43"/>
      <c r="K54" s="43"/>
      <c r="L54" s="44"/>
      <c r="M54" s="43"/>
      <c r="N54" s="44">
        <f t="shared" si="1"/>
        <v>0</v>
      </c>
      <c r="O54" s="15"/>
      <c r="P54" s="43">
        <v>50</v>
      </c>
      <c r="Q54" s="43"/>
      <c r="R54" s="43"/>
    </row>
    <row r="55" spans="1:18" s="41" customFormat="1" collapsed="1" x14ac:dyDescent="0.25">
      <c r="A55" s="41" t="s">
        <v>105</v>
      </c>
      <c r="B55"/>
      <c r="C55" s="41" t="s">
        <v>28</v>
      </c>
      <c r="E55" s="42" t="s">
        <v>106</v>
      </c>
      <c r="F55" s="42" t="s">
        <v>107</v>
      </c>
      <c r="H55" s="43"/>
      <c r="I55" s="44">
        <v>0</v>
      </c>
      <c r="J55" s="43"/>
      <c r="K55" s="43"/>
      <c r="L55" s="44"/>
      <c r="M55" s="43"/>
      <c r="N55" s="44">
        <f t="shared" si="1"/>
        <v>0</v>
      </c>
      <c r="P55" s="43"/>
      <c r="Q55" s="43"/>
      <c r="R55" s="43"/>
    </row>
    <row r="56" spans="1:18" s="34" customFormat="1" x14ac:dyDescent="0.25">
      <c r="A56" s="34" t="s">
        <v>108</v>
      </c>
      <c r="B56"/>
      <c r="C56" s="34" t="s">
        <v>24</v>
      </c>
      <c r="E56" s="46" t="s">
        <v>109</v>
      </c>
      <c r="F56" s="47"/>
      <c r="H56" s="15"/>
      <c r="I56" s="48">
        <f>SUM(I47:I55)</f>
        <v>266926</v>
      </c>
      <c r="J56" s="15"/>
      <c r="K56" s="15"/>
      <c r="L56" s="48">
        <f>SUM(L53:L55)</f>
        <v>4830</v>
      </c>
      <c r="M56" s="15"/>
      <c r="N56" s="48">
        <f>SUM(N47:N55)</f>
        <v>271756</v>
      </c>
      <c r="O56" s="15"/>
      <c r="P56" s="15"/>
      <c r="Q56" s="15"/>
      <c r="R56" s="15"/>
    </row>
    <row r="57" spans="1:18" x14ac:dyDescent="0.25">
      <c r="A57" t="s">
        <v>110</v>
      </c>
      <c r="C57" t="s">
        <v>49</v>
      </c>
      <c r="F57"/>
      <c r="H57"/>
      <c r="I57" s="41"/>
      <c r="J57"/>
      <c r="K57"/>
      <c r="L57"/>
      <c r="M57"/>
      <c r="N57"/>
      <c r="O57" s="34"/>
      <c r="P57"/>
      <c r="Q57"/>
      <c r="R57"/>
    </row>
    <row r="58" spans="1:18" s="34" customFormat="1" x14ac:dyDescent="0.25">
      <c r="A58" s="34" t="s">
        <v>111</v>
      </c>
      <c r="B58"/>
      <c r="C58" s="34" t="s">
        <v>24</v>
      </c>
      <c r="E58" s="39" t="s">
        <v>51</v>
      </c>
      <c r="F58" s="40" t="s">
        <v>112</v>
      </c>
      <c r="I58" s="37"/>
      <c r="L58" s="37"/>
      <c r="N58" s="37"/>
    </row>
    <row r="59" spans="1:18" s="41" customFormat="1" x14ac:dyDescent="0.25">
      <c r="A59" s="41" t="s">
        <v>113</v>
      </c>
      <c r="B59"/>
      <c r="C59" s="41" t="s">
        <v>28</v>
      </c>
      <c r="E59" s="42" t="s">
        <v>114</v>
      </c>
      <c r="F59" s="42" t="s">
        <v>115</v>
      </c>
      <c r="H59" s="43"/>
      <c r="I59" s="44">
        <v>76648</v>
      </c>
      <c r="J59" s="43"/>
      <c r="K59" s="43"/>
      <c r="L59" s="44">
        <v>0</v>
      </c>
      <c r="M59" s="43"/>
      <c r="N59" s="44">
        <f>I59+L59</f>
        <v>76648</v>
      </c>
      <c r="O59" s="5"/>
      <c r="P59" s="43"/>
      <c r="Q59" s="43"/>
      <c r="R59" s="43"/>
    </row>
    <row r="60" spans="1:18" s="34" customFormat="1" x14ac:dyDescent="0.25">
      <c r="A60" s="34" t="s">
        <v>116</v>
      </c>
      <c r="B60"/>
      <c r="C60" s="34" t="s">
        <v>24</v>
      </c>
      <c r="E60" s="46" t="s">
        <v>117</v>
      </c>
      <c r="F60" s="47"/>
      <c r="H60" s="15"/>
      <c r="I60" s="48">
        <f>SUM(I59:I59)</f>
        <v>76648</v>
      </c>
      <c r="J60" s="15"/>
      <c r="K60" s="15"/>
      <c r="L60" s="48">
        <f>SUM(L59:L59)</f>
        <v>0</v>
      </c>
      <c r="M60" s="15"/>
      <c r="N60" s="48">
        <f>SUM(N59:N59)</f>
        <v>76648</v>
      </c>
      <c r="O60" s="15"/>
      <c r="P60" s="15"/>
      <c r="Q60" s="15"/>
      <c r="R60" s="15"/>
    </row>
    <row r="61" spans="1:18" x14ac:dyDescent="0.25">
      <c r="A61" t="s">
        <v>118</v>
      </c>
      <c r="C61" t="s">
        <v>49</v>
      </c>
      <c r="F61"/>
      <c r="H61"/>
      <c r="I61" s="41"/>
      <c r="J61"/>
      <c r="K61"/>
      <c r="L61"/>
      <c r="M61"/>
      <c r="N61"/>
      <c r="O61" s="34"/>
      <c r="P61"/>
      <c r="Q61"/>
      <c r="R61"/>
    </row>
    <row r="62" spans="1:18" s="34" customFormat="1" hidden="1" x14ac:dyDescent="0.25">
      <c r="A62" s="34" t="s">
        <v>119</v>
      </c>
      <c r="B62"/>
      <c r="C62" s="34" t="s">
        <v>24</v>
      </c>
      <c r="E62" s="39" t="s">
        <v>72</v>
      </c>
      <c r="F62" s="40"/>
      <c r="H62" s="15"/>
      <c r="I62" s="37"/>
      <c r="J62" s="15"/>
      <c r="K62" s="15"/>
      <c r="L62" s="37"/>
      <c r="M62" s="15"/>
      <c r="N62" s="37"/>
      <c r="O62" s="15"/>
      <c r="P62" s="15"/>
      <c r="Q62" s="15"/>
      <c r="R62" s="15"/>
    </row>
    <row r="63" spans="1:18" s="34" customFormat="1" hidden="1" x14ac:dyDescent="0.25">
      <c r="A63" s="34" t="s">
        <v>120</v>
      </c>
      <c r="B63"/>
      <c r="C63" s="34" t="s">
        <v>74</v>
      </c>
      <c r="E63" s="46" t="s">
        <v>75</v>
      </c>
      <c r="F63" s="47"/>
      <c r="H63" s="15"/>
      <c r="I63" s="49">
        <f>SUM(I62:I62)</f>
        <v>0</v>
      </c>
      <c r="J63" s="15"/>
      <c r="K63" s="15"/>
      <c r="L63" s="49">
        <f>SUM(L62:L62)</f>
        <v>0</v>
      </c>
      <c r="M63" s="15"/>
      <c r="N63" s="49">
        <f>SUM(N62:N62)</f>
        <v>0</v>
      </c>
      <c r="O63" s="15"/>
      <c r="P63" s="15"/>
      <c r="Q63" s="15"/>
      <c r="R63" s="15"/>
    </row>
    <row r="64" spans="1:18" s="34" customFormat="1" x14ac:dyDescent="0.25">
      <c r="A64" s="34" t="s">
        <v>121</v>
      </c>
      <c r="B64"/>
      <c r="C64" s="34" t="s">
        <v>20</v>
      </c>
      <c r="E64" s="46" t="s">
        <v>122</v>
      </c>
      <c r="F64" s="47"/>
      <c r="H64" s="15"/>
      <c r="I64" s="48">
        <f>I56+I60+I63</f>
        <v>343574</v>
      </c>
      <c r="J64" s="15"/>
      <c r="K64" s="15"/>
      <c r="L64" s="48">
        <f>L56+L60+L63</f>
        <v>4830</v>
      </c>
      <c r="M64" s="15"/>
      <c r="N64" s="48">
        <f>N56+N60+N63</f>
        <v>348404</v>
      </c>
      <c r="O64" s="15"/>
      <c r="P64" s="15"/>
      <c r="Q64" s="15"/>
      <c r="R64" s="15"/>
    </row>
    <row r="65" spans="1:18" x14ac:dyDescent="0.25">
      <c r="A65" t="s">
        <v>123</v>
      </c>
      <c r="C65" t="s">
        <v>49</v>
      </c>
      <c r="I65" s="44"/>
      <c r="K65" s="10"/>
      <c r="L65" s="33"/>
      <c r="N65" s="33"/>
      <c r="P65" s="10"/>
    </row>
    <row r="66" spans="1:18" s="34" customFormat="1" x14ac:dyDescent="0.25">
      <c r="A66" s="34" t="s">
        <v>124</v>
      </c>
      <c r="B66"/>
      <c r="C66" s="34" t="s">
        <v>20</v>
      </c>
      <c r="E66" s="35" t="s">
        <v>125</v>
      </c>
      <c r="F66" s="36" t="s">
        <v>126</v>
      </c>
      <c r="H66" s="15"/>
      <c r="I66" s="37"/>
      <c r="J66" s="15"/>
      <c r="K66" s="15"/>
      <c r="L66" s="37"/>
      <c r="M66" s="15"/>
      <c r="N66" s="37"/>
      <c r="O66" s="15"/>
      <c r="P66" s="15"/>
      <c r="Q66" s="15"/>
      <c r="R66" s="15"/>
    </row>
    <row r="67" spans="1:18" s="34" customFormat="1" x14ac:dyDescent="0.25">
      <c r="A67" s="34" t="s">
        <v>127</v>
      </c>
      <c r="B67"/>
      <c r="C67" s="34" t="s">
        <v>24</v>
      </c>
      <c r="E67" s="39" t="s">
        <v>25</v>
      </c>
      <c r="F67" s="40" t="s">
        <v>128</v>
      </c>
      <c r="H67" s="15"/>
      <c r="I67" s="37"/>
      <c r="J67" s="15"/>
      <c r="K67" s="15"/>
      <c r="L67" s="37"/>
      <c r="M67" s="15"/>
      <c r="N67" s="37"/>
      <c r="O67" s="15"/>
      <c r="P67" s="15"/>
      <c r="Q67" s="15"/>
      <c r="R67" s="15"/>
    </row>
    <row r="68" spans="1:18" s="41" customFormat="1" x14ac:dyDescent="0.25">
      <c r="A68" s="41" t="s">
        <v>129</v>
      </c>
      <c r="B68"/>
      <c r="C68" s="41" t="s">
        <v>28</v>
      </c>
      <c r="E68" s="42" t="s">
        <v>130</v>
      </c>
      <c r="F68" s="42" t="s">
        <v>131</v>
      </c>
      <c r="H68" s="43"/>
      <c r="I68" s="44">
        <v>101769</v>
      </c>
      <c r="J68" s="43"/>
      <c r="K68" s="43"/>
      <c r="L68" s="44">
        <v>0</v>
      </c>
      <c r="M68" s="43"/>
      <c r="N68" s="44">
        <f>I68+L68</f>
        <v>101769</v>
      </c>
      <c r="O68" s="5"/>
      <c r="P68" s="43"/>
      <c r="Q68" s="43"/>
      <c r="R68" s="43"/>
    </row>
    <row r="69" spans="1:18" s="34" customFormat="1" x14ac:dyDescent="0.25">
      <c r="A69" s="34" t="s">
        <v>132</v>
      </c>
      <c r="B69"/>
      <c r="C69" s="34" t="s">
        <v>24</v>
      </c>
      <c r="E69" s="46" t="s">
        <v>133</v>
      </c>
      <c r="F69" s="47"/>
      <c r="H69" s="15"/>
      <c r="I69" s="48">
        <f>SUM(I68:I68)</f>
        <v>101769</v>
      </c>
      <c r="J69" s="15"/>
      <c r="K69" s="15"/>
      <c r="L69" s="48">
        <f>SUM(L68:L68)</f>
        <v>0</v>
      </c>
      <c r="M69" s="15"/>
      <c r="N69" s="48">
        <f>SUM(N68:N68)</f>
        <v>101769</v>
      </c>
      <c r="O69" s="15"/>
      <c r="P69" s="15"/>
      <c r="Q69" s="15"/>
      <c r="R69" s="15"/>
    </row>
    <row r="70" spans="1:18" x14ac:dyDescent="0.25">
      <c r="A70" t="s">
        <v>134</v>
      </c>
      <c r="C70" t="s">
        <v>49</v>
      </c>
      <c r="I70" s="33"/>
      <c r="K70" s="10"/>
      <c r="L70" s="33"/>
      <c r="N70" s="33"/>
      <c r="P70" s="10"/>
    </row>
    <row r="71" spans="1:18" s="34" customFormat="1" hidden="1" x14ac:dyDescent="0.25">
      <c r="A71" s="34" t="s">
        <v>135</v>
      </c>
      <c r="B71"/>
      <c r="C71" s="34" t="s">
        <v>24</v>
      </c>
      <c r="E71" s="39" t="s">
        <v>72</v>
      </c>
      <c r="F71" s="40"/>
      <c r="H71" s="15"/>
      <c r="I71" s="37"/>
      <c r="J71" s="15"/>
      <c r="K71" s="15"/>
      <c r="L71" s="37"/>
      <c r="M71" s="15"/>
      <c r="N71" s="37"/>
      <c r="O71" s="15"/>
      <c r="P71" s="15"/>
      <c r="Q71" s="15"/>
      <c r="R71" s="15"/>
    </row>
    <row r="72" spans="1:18" s="34" customFormat="1" hidden="1" x14ac:dyDescent="0.25">
      <c r="A72" s="34" t="s">
        <v>136</v>
      </c>
      <c r="B72"/>
      <c r="C72" s="34" t="s">
        <v>74</v>
      </c>
      <c r="E72" s="46" t="s">
        <v>75</v>
      </c>
      <c r="F72" s="47"/>
      <c r="H72" s="15"/>
      <c r="I72" s="49">
        <f>SUM(I71:I71)</f>
        <v>0</v>
      </c>
      <c r="J72" s="15"/>
      <c r="K72" s="15"/>
      <c r="L72" s="49">
        <f>SUM(L71:L71)</f>
        <v>0</v>
      </c>
      <c r="M72" s="15"/>
      <c r="N72" s="49">
        <f>SUM(N71:N71)</f>
        <v>0</v>
      </c>
      <c r="O72" s="15"/>
      <c r="P72" s="15"/>
      <c r="Q72" s="15"/>
      <c r="R72" s="15"/>
    </row>
    <row r="73" spans="1:18" s="34" customFormat="1" x14ac:dyDescent="0.25">
      <c r="A73" s="34" t="s">
        <v>137</v>
      </c>
      <c r="B73"/>
      <c r="C73" s="34" t="s">
        <v>20</v>
      </c>
      <c r="E73" s="46" t="s">
        <v>138</v>
      </c>
      <c r="F73" s="47"/>
      <c r="H73" s="15"/>
      <c r="I73" s="48">
        <f>I69+I72</f>
        <v>101769</v>
      </c>
      <c r="J73" s="15"/>
      <c r="K73" s="15"/>
      <c r="L73" s="48">
        <f>L69+L72</f>
        <v>0</v>
      </c>
      <c r="M73" s="15"/>
      <c r="N73" s="48">
        <f>N69+N72</f>
        <v>101769</v>
      </c>
      <c r="O73" s="15"/>
      <c r="P73" s="15"/>
      <c r="Q73" s="15"/>
      <c r="R73" s="15"/>
    </row>
    <row r="74" spans="1:18" x14ac:dyDescent="0.25">
      <c r="A74" t="s">
        <v>139</v>
      </c>
      <c r="C74" t="s">
        <v>49</v>
      </c>
      <c r="I74" s="33"/>
      <c r="K74" s="10"/>
      <c r="L74" s="33"/>
      <c r="N74" s="33"/>
      <c r="P74" s="10"/>
    </row>
    <row r="75" spans="1:18" s="34" customFormat="1" x14ac:dyDescent="0.25">
      <c r="A75" s="34" t="s">
        <v>140</v>
      </c>
      <c r="B75"/>
      <c r="C75" s="34" t="s">
        <v>20</v>
      </c>
      <c r="E75" s="35" t="s">
        <v>141</v>
      </c>
      <c r="F75" s="36" t="s">
        <v>142</v>
      </c>
      <c r="H75" s="15"/>
      <c r="I75" s="37"/>
      <c r="J75" s="15"/>
      <c r="K75" s="15"/>
      <c r="L75" s="37"/>
      <c r="M75" s="15"/>
      <c r="N75" s="37"/>
      <c r="O75" s="15"/>
      <c r="P75" s="15"/>
      <c r="Q75" s="15"/>
      <c r="R75" s="15"/>
    </row>
    <row r="76" spans="1:18" s="34" customFormat="1" hidden="1" x14ac:dyDescent="0.25">
      <c r="A76" s="34" t="s">
        <v>143</v>
      </c>
      <c r="B76"/>
      <c r="C76" s="34" t="s">
        <v>24</v>
      </c>
      <c r="E76" s="39" t="s">
        <v>25</v>
      </c>
      <c r="F76" s="40" t="s">
        <v>144</v>
      </c>
      <c r="H76" s="15"/>
      <c r="I76" s="37"/>
      <c r="J76" s="15"/>
      <c r="K76" s="15"/>
      <c r="L76" s="37"/>
      <c r="M76" s="15"/>
      <c r="N76" s="37"/>
      <c r="O76" s="15"/>
      <c r="P76" s="15"/>
      <c r="Q76" s="15"/>
      <c r="R76" s="15"/>
    </row>
    <row r="77" spans="1:18" s="34" customFormat="1" hidden="1" x14ac:dyDescent="0.25">
      <c r="A77" s="34" t="s">
        <v>145</v>
      </c>
      <c r="B77"/>
      <c r="C77" s="34" t="s">
        <v>24</v>
      </c>
      <c r="E77" s="46" t="s">
        <v>146</v>
      </c>
      <c r="F77" s="47"/>
      <c r="H77" s="15"/>
      <c r="I77" s="48">
        <f>SUM(I76:I76)</f>
        <v>0</v>
      </c>
      <c r="J77" s="15"/>
      <c r="K77" s="15"/>
      <c r="L77" s="48">
        <f>SUM(L76:L76)</f>
        <v>0</v>
      </c>
      <c r="M77" s="15"/>
      <c r="N77" s="48">
        <f>SUM(N76:N76)</f>
        <v>0</v>
      </c>
      <c r="O77" s="15"/>
      <c r="P77" s="15"/>
      <c r="Q77" s="15"/>
      <c r="R77" s="15"/>
    </row>
    <row r="78" spans="1:18" hidden="1" x14ac:dyDescent="0.25">
      <c r="A78" t="s">
        <v>147</v>
      </c>
      <c r="C78" t="s">
        <v>49</v>
      </c>
      <c r="I78" s="33"/>
      <c r="K78" s="10"/>
      <c r="L78" s="33"/>
      <c r="N78" s="33"/>
      <c r="P78" s="10"/>
    </row>
    <row r="79" spans="1:18" s="34" customFormat="1" x14ac:dyDescent="0.25">
      <c r="A79" s="34" t="s">
        <v>148</v>
      </c>
      <c r="B79"/>
      <c r="C79" s="34" t="s">
        <v>24</v>
      </c>
      <c r="E79" s="39" t="s">
        <v>51</v>
      </c>
      <c r="F79" s="40" t="s">
        <v>149</v>
      </c>
      <c r="H79" s="15"/>
      <c r="I79" s="37"/>
      <c r="J79" s="15"/>
      <c r="K79" s="15"/>
      <c r="L79" s="37"/>
      <c r="M79" s="15"/>
      <c r="N79" s="37"/>
      <c r="O79" s="15"/>
      <c r="P79" s="15"/>
      <c r="Q79" s="15"/>
      <c r="R79" s="15"/>
    </row>
    <row r="80" spans="1:18" s="41" customFormat="1" x14ac:dyDescent="0.25">
      <c r="A80" s="41" t="s">
        <v>150</v>
      </c>
      <c r="B80"/>
      <c r="C80" s="41" t="s">
        <v>28</v>
      </c>
      <c r="E80" s="42" t="s">
        <v>151</v>
      </c>
      <c r="F80" s="42" t="s">
        <v>131</v>
      </c>
      <c r="H80" s="43"/>
      <c r="I80" s="44">
        <v>0</v>
      </c>
      <c r="J80" s="43"/>
      <c r="K80" s="43"/>
      <c r="L80" s="44">
        <v>0</v>
      </c>
      <c r="M80" s="43"/>
      <c r="N80" s="44">
        <f>I80+L80</f>
        <v>0</v>
      </c>
      <c r="O80" s="15"/>
      <c r="P80" s="43"/>
      <c r="Q80" s="43"/>
      <c r="R80" s="43"/>
    </row>
    <row r="81" spans="1:18" s="34" customFormat="1" x14ac:dyDescent="0.25">
      <c r="A81" s="34" t="s">
        <v>152</v>
      </c>
      <c r="B81"/>
      <c r="C81" s="34" t="s">
        <v>24</v>
      </c>
      <c r="E81" s="46" t="s">
        <v>153</v>
      </c>
      <c r="F81" s="47"/>
      <c r="H81" s="15"/>
      <c r="I81" s="48">
        <f>SUM(I80:I80)</f>
        <v>0</v>
      </c>
      <c r="J81" s="15"/>
      <c r="K81" s="15"/>
      <c r="L81" s="48">
        <f>SUM(L80:L80)</f>
        <v>0</v>
      </c>
      <c r="M81" s="15"/>
      <c r="N81" s="48">
        <f>SUM(N80:N80)</f>
        <v>0</v>
      </c>
      <c r="O81" s="15"/>
      <c r="P81" s="15"/>
      <c r="Q81" s="15"/>
      <c r="R81" s="15"/>
    </row>
    <row r="82" spans="1:18" x14ac:dyDescent="0.25">
      <c r="A82" t="s">
        <v>154</v>
      </c>
      <c r="C82" t="s">
        <v>49</v>
      </c>
      <c r="I82" s="33"/>
      <c r="K82" s="10"/>
      <c r="L82" s="33"/>
      <c r="N82" s="33"/>
      <c r="P82" s="10"/>
    </row>
    <row r="83" spans="1:18" s="34" customFormat="1" x14ac:dyDescent="0.25">
      <c r="A83" s="34" t="s">
        <v>155</v>
      </c>
      <c r="B83"/>
      <c r="C83" s="34" t="s">
        <v>24</v>
      </c>
      <c r="E83" s="39" t="s">
        <v>72</v>
      </c>
      <c r="F83" s="40"/>
      <c r="H83" s="15"/>
      <c r="I83" s="37"/>
      <c r="J83" s="15"/>
      <c r="K83" s="15"/>
      <c r="L83" s="37"/>
      <c r="M83" s="15"/>
      <c r="N83" s="37"/>
      <c r="O83" s="15"/>
      <c r="P83" s="15"/>
      <c r="Q83" s="15"/>
      <c r="R83" s="15"/>
    </row>
    <row r="84" spans="1:18" s="41" customFormat="1" collapsed="1" x14ac:dyDescent="0.25">
      <c r="A84" s="41" t="s">
        <v>156</v>
      </c>
      <c r="B84"/>
      <c r="C84" s="41" t="s">
        <v>28</v>
      </c>
      <c r="E84" s="42" t="s">
        <v>157</v>
      </c>
      <c r="F84" s="42" t="s">
        <v>158</v>
      </c>
      <c r="H84" s="43"/>
      <c r="I84" s="44">
        <v>14824</v>
      </c>
      <c r="J84" s="43"/>
      <c r="K84" s="43"/>
      <c r="L84" s="44"/>
      <c r="M84" s="43"/>
      <c r="N84" s="44">
        <f>I84+L84</f>
        <v>14824</v>
      </c>
      <c r="O84" s="15"/>
      <c r="P84" s="43"/>
      <c r="Q84" s="43"/>
      <c r="R84" s="43"/>
    </row>
    <row r="85" spans="1:18" s="41" customFormat="1" hidden="1" outlineLevel="1" x14ac:dyDescent="0.25">
      <c r="B85"/>
      <c r="C85" s="41" t="s">
        <v>86</v>
      </c>
      <c r="E85" s="42"/>
      <c r="F85" s="42"/>
      <c r="H85" s="43"/>
      <c r="I85" s="44"/>
      <c r="J85" s="43"/>
      <c r="K85" s="43">
        <v>10</v>
      </c>
      <c r="L85" s="50"/>
      <c r="M85" s="43"/>
      <c r="N85" s="44">
        <f>I85+L85</f>
        <v>0</v>
      </c>
      <c r="O85" s="15"/>
      <c r="P85" s="43"/>
      <c r="Q85" s="43"/>
      <c r="R85" s="43"/>
    </row>
    <row r="86" spans="1:18" s="41" customFormat="1" hidden="1" outlineLevel="1" x14ac:dyDescent="0.25">
      <c r="B86"/>
      <c r="C86" s="41" t="s">
        <v>86</v>
      </c>
      <c r="E86" s="42"/>
      <c r="F86" s="42"/>
      <c r="H86" s="43"/>
      <c r="I86" s="44"/>
      <c r="J86" s="43"/>
      <c r="K86" s="43">
        <v>81</v>
      </c>
      <c r="L86" s="50"/>
      <c r="M86" s="43"/>
      <c r="N86" s="44">
        <f>I86+L86</f>
        <v>0</v>
      </c>
      <c r="O86" s="15"/>
      <c r="P86" s="43"/>
      <c r="Q86" s="43"/>
      <c r="R86" s="43"/>
    </row>
    <row r="87" spans="1:18" s="41" customFormat="1" hidden="1" x14ac:dyDescent="0.25">
      <c r="A87" s="41" t="s">
        <v>159</v>
      </c>
      <c r="B87"/>
      <c r="C87" s="41" t="s">
        <v>28</v>
      </c>
      <c r="E87" s="42" t="s">
        <v>160</v>
      </c>
      <c r="F87" s="42" t="s">
        <v>161</v>
      </c>
      <c r="H87" s="43"/>
      <c r="I87" s="44">
        <v>0</v>
      </c>
      <c r="J87" s="43"/>
      <c r="K87" s="43"/>
      <c r="L87" s="44">
        <v>0</v>
      </c>
      <c r="M87" s="43"/>
      <c r="N87" s="44">
        <v>0</v>
      </c>
      <c r="O87" s="15"/>
      <c r="P87" s="43"/>
      <c r="Q87" s="43"/>
      <c r="R87" s="43"/>
    </row>
    <row r="88" spans="1:18" s="34" customFormat="1" x14ac:dyDescent="0.25">
      <c r="A88" s="34" t="s">
        <v>162</v>
      </c>
      <c r="B88"/>
      <c r="C88" s="34" t="s">
        <v>74</v>
      </c>
      <c r="E88" s="46" t="s">
        <v>75</v>
      </c>
      <c r="F88" s="47"/>
      <c r="H88" s="15"/>
      <c r="I88" s="49">
        <f>SUM(I84:I87)</f>
        <v>14824</v>
      </c>
      <c r="J88" s="15"/>
      <c r="K88" s="15"/>
      <c r="L88" s="49">
        <f>L86+L85</f>
        <v>0</v>
      </c>
      <c r="M88" s="15"/>
      <c r="N88" s="49">
        <f>SUM(N84:N87)</f>
        <v>14824</v>
      </c>
      <c r="O88" s="15"/>
      <c r="P88" s="15"/>
      <c r="Q88" s="15"/>
      <c r="R88" s="15"/>
    </row>
    <row r="89" spans="1:18" s="34" customFormat="1" x14ac:dyDescent="0.25">
      <c r="A89" s="34" t="s">
        <v>163</v>
      </c>
      <c r="B89"/>
      <c r="C89" s="34" t="s">
        <v>20</v>
      </c>
      <c r="E89" s="46" t="s">
        <v>164</v>
      </c>
      <c r="F89" s="47"/>
      <c r="H89" s="15"/>
      <c r="I89" s="48">
        <f>I77+I81+I88</f>
        <v>14824</v>
      </c>
      <c r="J89" s="15"/>
      <c r="K89" s="15"/>
      <c r="L89" s="48">
        <f>L77+L81+L88</f>
        <v>0</v>
      </c>
      <c r="M89" s="15"/>
      <c r="N89" s="48">
        <f>N77+N81+N88</f>
        <v>14824</v>
      </c>
      <c r="O89" s="15"/>
      <c r="P89" s="15"/>
      <c r="Q89" s="15"/>
      <c r="R89" s="15"/>
    </row>
    <row r="90" spans="1:18" x14ac:dyDescent="0.25">
      <c r="A90" t="s">
        <v>165</v>
      </c>
      <c r="C90" t="s">
        <v>49</v>
      </c>
      <c r="I90" s="33"/>
      <c r="K90" s="10"/>
      <c r="L90" s="33"/>
      <c r="N90" s="33"/>
      <c r="P90" s="10"/>
    </row>
    <row r="91" spans="1:18" s="34" customFormat="1" x14ac:dyDescent="0.25">
      <c r="A91" s="34" t="s">
        <v>166</v>
      </c>
      <c r="B91"/>
      <c r="C91" s="34" t="s">
        <v>167</v>
      </c>
      <c r="E91" s="53"/>
      <c r="F91" s="54" t="s">
        <v>168</v>
      </c>
      <c r="H91" s="15"/>
      <c r="I91" s="55">
        <f>I34+I43+I64+I73+I88+I81</f>
        <v>2885883</v>
      </c>
      <c r="J91" s="15"/>
      <c r="K91" s="15"/>
      <c r="L91" s="55">
        <f>L34+L43+L64+L73+L88</f>
        <v>9320</v>
      </c>
      <c r="M91" s="15"/>
      <c r="N91" s="55">
        <f>N34+N43+N64+N73+N88+N81</f>
        <v>2895203</v>
      </c>
      <c r="O91" s="15"/>
      <c r="P91" s="15"/>
      <c r="Q91" s="15"/>
      <c r="R91" s="15"/>
    </row>
    <row r="92" spans="1:18" x14ac:dyDescent="0.25">
      <c r="A92" t="s">
        <v>169</v>
      </c>
      <c r="C92" t="s">
        <v>49</v>
      </c>
      <c r="I92" s="33"/>
      <c r="K92" s="10"/>
      <c r="L92" s="33"/>
      <c r="N92" s="33"/>
      <c r="P92" s="10"/>
    </row>
    <row r="93" spans="1:18" s="34" customFormat="1" x14ac:dyDescent="0.25">
      <c r="A93" s="34" t="s">
        <v>170</v>
      </c>
      <c r="B93"/>
      <c r="C93" s="34" t="s">
        <v>20</v>
      </c>
      <c r="E93" s="35" t="s">
        <v>171</v>
      </c>
      <c r="F93" s="36" t="s">
        <v>172</v>
      </c>
      <c r="H93" s="15"/>
      <c r="I93" s="37"/>
      <c r="J93" s="15"/>
      <c r="K93" s="15"/>
      <c r="L93" s="37"/>
      <c r="M93" s="15"/>
      <c r="N93" s="37"/>
      <c r="O93" s="15"/>
      <c r="P93" s="15"/>
      <c r="Q93" s="15"/>
      <c r="R93" s="15"/>
    </row>
    <row r="94" spans="1:18" s="34" customFormat="1" x14ac:dyDescent="0.25">
      <c r="A94" s="34" t="s">
        <v>173</v>
      </c>
      <c r="B94"/>
      <c r="C94" s="34" t="s">
        <v>24</v>
      </c>
      <c r="E94" s="39" t="s">
        <v>51</v>
      </c>
      <c r="F94" s="40" t="s">
        <v>174</v>
      </c>
      <c r="H94" s="15"/>
      <c r="I94" s="37"/>
      <c r="J94" s="15"/>
      <c r="K94" s="15"/>
      <c r="L94" s="37"/>
      <c r="M94" s="15"/>
      <c r="N94" s="37"/>
      <c r="O94" s="15"/>
      <c r="P94" s="15"/>
      <c r="Q94" s="15"/>
      <c r="R94" s="15"/>
    </row>
    <row r="95" spans="1:18" s="41" customFormat="1" collapsed="1" x14ac:dyDescent="0.25">
      <c r="A95" s="41" t="s">
        <v>175</v>
      </c>
      <c r="B95"/>
      <c r="C95" s="41" t="s">
        <v>28</v>
      </c>
      <c r="E95" s="42" t="s">
        <v>176</v>
      </c>
      <c r="F95" s="42" t="s">
        <v>177</v>
      </c>
      <c r="H95" s="43"/>
      <c r="I95" s="44">
        <v>227248</v>
      </c>
      <c r="J95" s="43"/>
      <c r="K95" s="43"/>
      <c r="L95" s="44"/>
      <c r="M95" s="43"/>
      <c r="N95" s="44">
        <f t="shared" ref="N95:N111" si="2">I95+L95</f>
        <v>227248</v>
      </c>
      <c r="O95" s="5"/>
      <c r="P95" s="43"/>
      <c r="Q95" s="43"/>
      <c r="R95" s="43"/>
    </row>
    <row r="96" spans="1:18" s="41" customFormat="1" hidden="1" outlineLevel="1" x14ac:dyDescent="0.25">
      <c r="B96"/>
      <c r="C96" s="41" t="s">
        <v>86</v>
      </c>
      <c r="E96" s="42"/>
      <c r="F96" s="42"/>
      <c r="H96" s="43"/>
      <c r="I96" s="44"/>
      <c r="J96" s="43"/>
      <c r="K96" s="43">
        <v>31</v>
      </c>
      <c r="L96" s="52"/>
      <c r="M96" s="43"/>
      <c r="N96" s="44">
        <f t="shared" si="2"/>
        <v>0</v>
      </c>
      <c r="O96" s="5"/>
      <c r="P96" s="43"/>
      <c r="Q96" s="43"/>
      <c r="R96" s="43"/>
    </row>
    <row r="97" spans="1:18" s="41" customFormat="1" hidden="1" outlineLevel="1" x14ac:dyDescent="0.25">
      <c r="B97"/>
      <c r="C97" s="41" t="s">
        <v>86</v>
      </c>
      <c r="E97" s="42"/>
      <c r="F97" s="42"/>
      <c r="H97" s="43"/>
      <c r="I97" s="44"/>
      <c r="J97" s="43"/>
      <c r="K97" s="43">
        <v>36</v>
      </c>
      <c r="L97" s="50"/>
      <c r="M97" s="43"/>
      <c r="N97" s="44">
        <f t="shared" si="2"/>
        <v>0</v>
      </c>
      <c r="O97" s="5"/>
      <c r="P97" s="43"/>
      <c r="Q97" s="43"/>
      <c r="R97" s="43"/>
    </row>
    <row r="98" spans="1:18" s="41" customFormat="1" collapsed="1" x14ac:dyDescent="0.25">
      <c r="A98" s="41" t="s">
        <v>178</v>
      </c>
      <c r="B98"/>
      <c r="C98" s="41" t="s">
        <v>28</v>
      </c>
      <c r="E98" s="42" t="s">
        <v>179</v>
      </c>
      <c r="F98" s="42" t="s">
        <v>180</v>
      </c>
      <c r="H98" s="43"/>
      <c r="I98" s="44">
        <v>2616204</v>
      </c>
      <c r="J98" s="43"/>
      <c r="K98" s="43"/>
      <c r="L98" s="44"/>
      <c r="M98" s="43"/>
      <c r="N98" s="44">
        <f t="shared" si="2"/>
        <v>2616204</v>
      </c>
      <c r="O98" s="5"/>
      <c r="P98" s="43"/>
      <c r="Q98" s="43"/>
      <c r="R98" s="43"/>
    </row>
    <row r="99" spans="1:18" s="41" customFormat="1" x14ac:dyDescent="0.25">
      <c r="A99" s="41" t="s">
        <v>181</v>
      </c>
      <c r="B99"/>
      <c r="C99" s="41" t="s">
        <v>28</v>
      </c>
      <c r="E99" s="42" t="s">
        <v>182</v>
      </c>
      <c r="F99" s="42" t="s">
        <v>183</v>
      </c>
      <c r="H99" s="43"/>
      <c r="I99" s="44">
        <v>7548</v>
      </c>
      <c r="J99" s="43"/>
      <c r="K99" s="43"/>
      <c r="L99" s="44"/>
      <c r="M99" s="43"/>
      <c r="N99" s="44">
        <f t="shared" si="2"/>
        <v>7548</v>
      </c>
      <c r="O99" s="15"/>
      <c r="P99" s="43"/>
      <c r="Q99" s="43"/>
      <c r="R99" s="43"/>
    </row>
    <row r="100" spans="1:18" s="41" customFormat="1" collapsed="1" x14ac:dyDescent="0.25">
      <c r="A100" s="41" t="s">
        <v>184</v>
      </c>
      <c r="B100"/>
      <c r="C100" s="41" t="s">
        <v>28</v>
      </c>
      <c r="E100" s="42" t="s">
        <v>185</v>
      </c>
      <c r="F100" s="42" t="s">
        <v>186</v>
      </c>
      <c r="H100" s="43"/>
      <c r="I100" s="44">
        <v>8543644</v>
      </c>
      <c r="J100" s="43"/>
      <c r="K100" s="43"/>
      <c r="L100" s="44">
        <f>312701-1210</f>
        <v>311491</v>
      </c>
      <c r="M100" s="43"/>
      <c r="N100" s="44">
        <f t="shared" si="2"/>
        <v>8855135</v>
      </c>
      <c r="O100" s="5"/>
      <c r="P100" s="43"/>
      <c r="Q100" s="43"/>
      <c r="R100" s="43"/>
    </row>
    <row r="101" spans="1:18" s="41" customFormat="1" hidden="1" outlineLevel="1" x14ac:dyDescent="0.25">
      <c r="B101"/>
      <c r="C101" s="41" t="s">
        <v>86</v>
      </c>
      <c r="E101" s="42"/>
      <c r="F101" s="42"/>
      <c r="H101" s="43"/>
      <c r="I101" s="44"/>
      <c r="J101" s="43"/>
      <c r="K101" s="43">
        <v>1</v>
      </c>
      <c r="L101" s="52"/>
      <c r="M101" s="43"/>
      <c r="N101" s="44">
        <f t="shared" si="2"/>
        <v>0</v>
      </c>
      <c r="O101" s="5"/>
      <c r="P101" s="43"/>
      <c r="Q101" s="43"/>
      <c r="R101" s="43"/>
    </row>
    <row r="102" spans="1:18" s="41" customFormat="1" hidden="1" outlineLevel="1" x14ac:dyDescent="0.25">
      <c r="B102"/>
      <c r="C102" s="41" t="s">
        <v>86</v>
      </c>
      <c r="E102" s="42"/>
      <c r="F102" s="42"/>
      <c r="H102" s="43"/>
      <c r="I102" s="44"/>
      <c r="J102" s="43"/>
      <c r="K102" s="43">
        <v>32</v>
      </c>
      <c r="L102" s="52"/>
      <c r="M102" s="43"/>
      <c r="N102" s="44">
        <f t="shared" si="2"/>
        <v>0</v>
      </c>
      <c r="O102" s="5"/>
      <c r="P102" s="43"/>
      <c r="Q102" s="43"/>
      <c r="R102" s="43"/>
    </row>
    <row r="103" spans="1:18" s="41" customFormat="1" collapsed="1" x14ac:dyDescent="0.25">
      <c r="A103" s="41" t="s">
        <v>187</v>
      </c>
      <c r="B103"/>
      <c r="C103" s="41" t="s">
        <v>28</v>
      </c>
      <c r="E103" s="42" t="s">
        <v>188</v>
      </c>
      <c r="F103" s="42" t="s">
        <v>189</v>
      </c>
      <c r="H103" s="43"/>
      <c r="I103" s="44">
        <v>204722</v>
      </c>
      <c r="J103" s="43"/>
      <c r="K103" s="43"/>
      <c r="L103" s="44"/>
      <c r="M103" s="43"/>
      <c r="N103" s="44">
        <f t="shared" si="2"/>
        <v>204722</v>
      </c>
      <c r="O103" s="5"/>
      <c r="P103" s="43"/>
      <c r="Q103" s="43"/>
      <c r="R103" s="43"/>
    </row>
    <row r="104" spans="1:18" s="41" customFormat="1" collapsed="1" x14ac:dyDescent="0.25">
      <c r="A104" s="41" t="s">
        <v>190</v>
      </c>
      <c r="B104"/>
      <c r="C104" s="41" t="s">
        <v>28</v>
      </c>
      <c r="E104" s="42" t="s">
        <v>191</v>
      </c>
      <c r="F104" s="42" t="s">
        <v>192</v>
      </c>
      <c r="H104" s="43"/>
      <c r="I104" s="44">
        <v>737732</v>
      </c>
      <c r="J104" s="43"/>
      <c r="K104" s="43"/>
      <c r="L104" s="44"/>
      <c r="M104" s="43"/>
      <c r="N104" s="44">
        <f t="shared" si="2"/>
        <v>737732</v>
      </c>
      <c r="O104" s="5"/>
      <c r="P104" s="43"/>
      <c r="Q104" s="43"/>
      <c r="R104" s="43"/>
    </row>
    <row r="105" spans="1:18" s="41" customFormat="1" hidden="1" outlineLevel="1" x14ac:dyDescent="0.25">
      <c r="B105"/>
      <c r="C105" s="41" t="s">
        <v>86</v>
      </c>
      <c r="E105" s="42"/>
      <c r="F105" s="42"/>
      <c r="H105" s="43"/>
      <c r="I105" s="44"/>
      <c r="J105" s="43"/>
      <c r="K105" s="43">
        <v>2</v>
      </c>
      <c r="L105" s="50"/>
      <c r="M105" s="43"/>
      <c r="N105" s="44">
        <f t="shared" si="2"/>
        <v>0</v>
      </c>
      <c r="O105" s="5"/>
      <c r="P105" s="43"/>
      <c r="Q105" s="43"/>
      <c r="R105" s="43"/>
    </row>
    <row r="106" spans="1:18" s="41" customFormat="1" collapsed="1" x14ac:dyDescent="0.25">
      <c r="A106" s="41" t="s">
        <v>193</v>
      </c>
      <c r="B106"/>
      <c r="C106" s="41" t="s">
        <v>28</v>
      </c>
      <c r="E106" s="42" t="s">
        <v>194</v>
      </c>
      <c r="F106" s="42" t="s">
        <v>195</v>
      </c>
      <c r="H106" s="43"/>
      <c r="I106" s="44">
        <v>353421</v>
      </c>
      <c r="J106" s="43"/>
      <c r="K106" s="43"/>
      <c r="L106" s="44"/>
      <c r="M106" s="43"/>
      <c r="N106" s="44">
        <f t="shared" si="2"/>
        <v>353421</v>
      </c>
      <c r="O106" s="5"/>
      <c r="P106" s="43"/>
      <c r="Q106" s="43"/>
      <c r="R106" s="43"/>
    </row>
    <row r="107" spans="1:18" s="41" customFormat="1" hidden="1" outlineLevel="1" x14ac:dyDescent="0.25">
      <c r="B107"/>
      <c r="C107" s="41" t="s">
        <v>86</v>
      </c>
      <c r="E107" s="42"/>
      <c r="F107" s="42"/>
      <c r="H107" s="43"/>
      <c r="I107" s="44"/>
      <c r="J107" s="43"/>
      <c r="K107" s="43">
        <v>3</v>
      </c>
      <c r="L107" s="50"/>
      <c r="M107" s="43"/>
      <c r="N107" s="44">
        <f t="shared" si="2"/>
        <v>0</v>
      </c>
      <c r="O107" s="5"/>
      <c r="P107" s="43"/>
      <c r="Q107" s="43"/>
      <c r="R107" s="43"/>
    </row>
    <row r="108" spans="1:18" s="41" customFormat="1" collapsed="1" x14ac:dyDescent="0.25">
      <c r="A108" s="41" t="s">
        <v>196</v>
      </c>
      <c r="B108"/>
      <c r="C108" s="41" t="s">
        <v>28</v>
      </c>
      <c r="E108" s="42" t="s">
        <v>197</v>
      </c>
      <c r="F108" s="42" t="s">
        <v>198</v>
      </c>
      <c r="H108" s="43"/>
      <c r="I108" s="44">
        <v>1952836</v>
      </c>
      <c r="J108" s="43"/>
      <c r="K108" s="43"/>
      <c r="L108" s="44">
        <v>-1096</v>
      </c>
      <c r="M108" s="43"/>
      <c r="N108" s="44">
        <f t="shared" si="2"/>
        <v>1951740</v>
      </c>
      <c r="O108" s="5"/>
      <c r="P108" s="43"/>
      <c r="Q108" s="43"/>
      <c r="R108" s="43"/>
    </row>
    <row r="109" spans="1:18" s="41" customFormat="1" x14ac:dyDescent="0.25">
      <c r="A109" s="41" t="s">
        <v>199</v>
      </c>
      <c r="B109"/>
      <c r="C109" s="41" t="s">
        <v>28</v>
      </c>
      <c r="E109" s="42" t="s">
        <v>200</v>
      </c>
      <c r="F109" s="42" t="s">
        <v>201</v>
      </c>
      <c r="H109" s="43"/>
      <c r="I109" s="44">
        <v>19887</v>
      </c>
      <c r="J109" s="43"/>
      <c r="K109" s="43"/>
      <c r="L109" s="44"/>
      <c r="M109" s="43"/>
      <c r="N109" s="44">
        <f t="shared" si="2"/>
        <v>19887</v>
      </c>
      <c r="O109" s="15"/>
      <c r="P109" s="43"/>
      <c r="Q109" s="43"/>
      <c r="R109" s="43"/>
    </row>
    <row r="110" spans="1:18" s="41" customFormat="1" x14ac:dyDescent="0.25">
      <c r="A110" s="41" t="s">
        <v>202</v>
      </c>
      <c r="B110"/>
      <c r="C110" s="41" t="s">
        <v>28</v>
      </c>
      <c r="E110" s="42" t="s">
        <v>203</v>
      </c>
      <c r="F110" s="42" t="s">
        <v>204</v>
      </c>
      <c r="H110" s="43"/>
      <c r="I110" s="44">
        <v>-6621022</v>
      </c>
      <c r="J110" s="43"/>
      <c r="K110" s="43"/>
      <c r="L110" s="44">
        <v>-7698</v>
      </c>
      <c r="M110" s="43"/>
      <c r="N110" s="44">
        <f t="shared" si="2"/>
        <v>-6628720</v>
      </c>
      <c r="O110" s="5"/>
      <c r="P110" s="43"/>
      <c r="Q110" s="43"/>
      <c r="R110" s="43"/>
    </row>
    <row r="111" spans="1:18" s="41" customFormat="1" outlineLevel="1" x14ac:dyDescent="0.25">
      <c r="B111"/>
      <c r="C111" s="41" t="s">
        <v>86</v>
      </c>
      <c r="E111" s="42"/>
      <c r="F111" s="42"/>
      <c r="H111" s="43"/>
      <c r="I111" s="44"/>
      <c r="J111" s="43"/>
      <c r="K111" s="43">
        <v>5</v>
      </c>
      <c r="L111" s="52"/>
      <c r="M111" s="43"/>
      <c r="N111" s="44">
        <f t="shared" si="2"/>
        <v>0</v>
      </c>
      <c r="O111" s="15"/>
      <c r="P111" s="43"/>
      <c r="Q111" s="43"/>
      <c r="R111" s="43"/>
    </row>
    <row r="112" spans="1:18" s="34" customFormat="1" x14ac:dyDescent="0.25">
      <c r="A112" s="34" t="s">
        <v>205</v>
      </c>
      <c r="B112"/>
      <c r="C112" s="34" t="s">
        <v>24</v>
      </c>
      <c r="E112" s="46" t="s">
        <v>206</v>
      </c>
      <c r="F112" s="47"/>
      <c r="H112" s="15"/>
      <c r="I112" s="48">
        <f>SUM(I95:I110)</f>
        <v>8042220</v>
      </c>
      <c r="J112" s="15"/>
      <c r="K112" s="15"/>
      <c r="L112" s="48">
        <f>SUM(L95:L110)</f>
        <v>302697</v>
      </c>
      <c r="M112" s="15"/>
      <c r="N112" s="48">
        <f>SUM(N95:N111)</f>
        <v>8344917</v>
      </c>
      <c r="O112" s="15"/>
      <c r="P112" s="15"/>
      <c r="Q112" s="15"/>
      <c r="R112" s="15"/>
    </row>
    <row r="113" spans="1:18" x14ac:dyDescent="0.25">
      <c r="A113" t="s">
        <v>207</v>
      </c>
      <c r="C113" t="s">
        <v>49</v>
      </c>
      <c r="I113" s="33"/>
      <c r="K113" s="10"/>
      <c r="L113" s="33"/>
      <c r="N113" s="33"/>
      <c r="P113" s="10"/>
    </row>
    <row r="114" spans="1:18" s="34" customFormat="1" hidden="1" x14ac:dyDescent="0.25">
      <c r="A114" s="34" t="s">
        <v>208</v>
      </c>
      <c r="B114"/>
      <c r="C114" s="34" t="s">
        <v>24</v>
      </c>
      <c r="E114" s="39" t="s">
        <v>209</v>
      </c>
      <c r="F114" s="40" t="s">
        <v>210</v>
      </c>
      <c r="H114" s="15"/>
      <c r="I114" s="37"/>
      <c r="J114" s="15"/>
      <c r="K114" s="15"/>
      <c r="L114" s="37"/>
      <c r="M114" s="15"/>
      <c r="N114" s="37"/>
      <c r="O114" s="15"/>
      <c r="P114" s="15"/>
      <c r="Q114" s="15"/>
      <c r="R114" s="15"/>
    </row>
    <row r="115" spans="1:18" s="34" customFormat="1" hidden="1" x14ac:dyDescent="0.25">
      <c r="A115" s="34" t="s">
        <v>211</v>
      </c>
      <c r="B115"/>
      <c r="C115" s="34" t="s">
        <v>24</v>
      </c>
      <c r="E115" s="46" t="s">
        <v>212</v>
      </c>
      <c r="F115" s="47"/>
      <c r="H115" s="15"/>
      <c r="I115" s="48">
        <f>SUM(I114:I114)</f>
        <v>0</v>
      </c>
      <c r="J115" s="15"/>
      <c r="K115" s="15"/>
      <c r="L115" s="48">
        <f>SUM(L114:L114)</f>
        <v>0</v>
      </c>
      <c r="M115" s="15"/>
      <c r="N115" s="48">
        <f>SUM(N114:N114)</f>
        <v>0</v>
      </c>
      <c r="O115" s="15"/>
      <c r="P115" s="15"/>
      <c r="Q115" s="15"/>
      <c r="R115" s="15"/>
    </row>
    <row r="116" spans="1:18" hidden="1" x14ac:dyDescent="0.25">
      <c r="A116" t="s">
        <v>213</v>
      </c>
      <c r="C116" t="s">
        <v>49</v>
      </c>
      <c r="I116" s="33"/>
      <c r="K116" s="10"/>
      <c r="L116" s="33"/>
      <c r="N116" s="33"/>
      <c r="P116" s="10"/>
    </row>
    <row r="117" spans="1:18" s="34" customFormat="1" x14ac:dyDescent="0.25">
      <c r="A117" s="34" t="s">
        <v>214</v>
      </c>
      <c r="B117"/>
      <c r="C117" s="34" t="s">
        <v>24</v>
      </c>
      <c r="E117" s="39" t="s">
        <v>25</v>
      </c>
      <c r="F117" s="40" t="s">
        <v>215</v>
      </c>
      <c r="H117" s="15"/>
      <c r="I117" s="37"/>
      <c r="J117" s="15"/>
      <c r="K117" s="15"/>
      <c r="L117" s="37"/>
      <c r="M117" s="15"/>
      <c r="N117" s="37"/>
      <c r="O117" s="15"/>
      <c r="P117" s="15"/>
      <c r="Q117" s="15"/>
      <c r="R117" s="15"/>
    </row>
    <row r="118" spans="1:18" s="41" customFormat="1" collapsed="1" x14ac:dyDescent="0.25">
      <c r="A118" s="41" t="s">
        <v>216</v>
      </c>
      <c r="B118"/>
      <c r="C118" s="41" t="s">
        <v>28</v>
      </c>
      <c r="E118" s="42" t="s">
        <v>217</v>
      </c>
      <c r="F118" s="42" t="s">
        <v>218</v>
      </c>
      <c r="H118" s="43"/>
      <c r="I118" s="44">
        <v>953069</v>
      </c>
      <c r="J118" s="43"/>
      <c r="K118" s="43"/>
      <c r="L118" s="44"/>
      <c r="M118" s="43"/>
      <c r="N118" s="44">
        <f t="shared" ref="N118:N131" si="3">I118+L118</f>
        <v>953069</v>
      </c>
      <c r="O118" s="5"/>
      <c r="P118" s="43"/>
      <c r="Q118" s="43"/>
      <c r="R118" s="43"/>
    </row>
    <row r="119" spans="1:18" s="41" customFormat="1" hidden="1" outlineLevel="1" x14ac:dyDescent="0.25">
      <c r="B119"/>
      <c r="C119" s="41" t="s">
        <v>86</v>
      </c>
      <c r="E119" s="42"/>
      <c r="F119" s="42"/>
      <c r="H119" s="43"/>
      <c r="I119" s="44"/>
      <c r="J119" s="43"/>
      <c r="K119" s="43">
        <v>33</v>
      </c>
      <c r="L119" s="52"/>
      <c r="M119" s="43"/>
      <c r="N119" s="44">
        <f t="shared" si="3"/>
        <v>0</v>
      </c>
      <c r="O119" s="15"/>
      <c r="P119" s="43"/>
      <c r="Q119" s="43"/>
      <c r="R119" s="43"/>
    </row>
    <row r="120" spans="1:18" s="41" customFormat="1" hidden="1" outlineLevel="1" x14ac:dyDescent="0.25">
      <c r="B120"/>
      <c r="C120" s="41" t="s">
        <v>86</v>
      </c>
      <c r="E120" s="42"/>
      <c r="F120" s="42"/>
      <c r="H120" s="43"/>
      <c r="I120" s="44"/>
      <c r="J120" s="43"/>
      <c r="K120" s="43">
        <v>35</v>
      </c>
      <c r="L120" s="52"/>
      <c r="M120" s="43"/>
      <c r="N120" s="44">
        <f t="shared" si="3"/>
        <v>0</v>
      </c>
      <c r="O120" s="15"/>
      <c r="P120" s="43"/>
      <c r="Q120" s="43"/>
      <c r="R120" s="43"/>
    </row>
    <row r="121" spans="1:18" s="41" customFormat="1" collapsed="1" x14ac:dyDescent="0.25">
      <c r="A121" s="41" t="s">
        <v>219</v>
      </c>
      <c r="B121"/>
      <c r="C121" s="41" t="s">
        <v>28</v>
      </c>
      <c r="E121" s="42" t="s">
        <v>220</v>
      </c>
      <c r="F121" s="42" t="s">
        <v>221</v>
      </c>
      <c r="H121" s="43"/>
      <c r="I121" s="44">
        <v>16806</v>
      </c>
      <c r="J121" s="43"/>
      <c r="K121" s="43"/>
      <c r="L121" s="44"/>
      <c r="M121" s="43"/>
      <c r="N121" s="44">
        <f t="shared" si="3"/>
        <v>16806</v>
      </c>
      <c r="O121" s="15"/>
      <c r="P121" s="43"/>
      <c r="Q121" s="43"/>
      <c r="R121" s="43"/>
    </row>
    <row r="122" spans="1:18" s="41" customFormat="1" collapsed="1" x14ac:dyDescent="0.25">
      <c r="A122" s="41" t="s">
        <v>222</v>
      </c>
      <c r="B122"/>
      <c r="C122" s="41" t="s">
        <v>28</v>
      </c>
      <c r="E122" s="42" t="s">
        <v>223</v>
      </c>
      <c r="F122" s="42" t="s">
        <v>224</v>
      </c>
      <c r="H122" s="43"/>
      <c r="I122" s="44">
        <v>142035</v>
      </c>
      <c r="J122" s="43"/>
      <c r="K122" s="43"/>
      <c r="L122" s="44"/>
      <c r="M122" s="43"/>
      <c r="N122" s="44">
        <f t="shared" si="3"/>
        <v>142035</v>
      </c>
      <c r="O122" s="5"/>
      <c r="P122" s="43"/>
      <c r="Q122" s="43"/>
      <c r="R122" s="43"/>
    </row>
    <row r="123" spans="1:18" s="41" customFormat="1" hidden="1" outlineLevel="1" x14ac:dyDescent="0.25">
      <c r="B123"/>
      <c r="C123" s="41" t="s">
        <v>86</v>
      </c>
      <c r="E123" s="42"/>
      <c r="F123" s="42"/>
      <c r="H123" s="43"/>
      <c r="I123" s="44"/>
      <c r="J123" s="43"/>
      <c r="K123" s="43">
        <v>39</v>
      </c>
      <c r="L123" s="50"/>
      <c r="M123" s="43"/>
      <c r="N123" s="44">
        <f t="shared" si="3"/>
        <v>0</v>
      </c>
      <c r="O123" s="5"/>
      <c r="P123" s="43"/>
      <c r="Q123" s="43"/>
      <c r="R123" s="43"/>
    </row>
    <row r="124" spans="1:18" s="41" customFormat="1" hidden="1" outlineLevel="1" x14ac:dyDescent="0.25">
      <c r="B124"/>
      <c r="C124" s="41" t="s">
        <v>86</v>
      </c>
      <c r="E124" s="42"/>
      <c r="F124" s="42"/>
      <c r="H124" s="43"/>
      <c r="I124" s="44"/>
      <c r="J124" s="43"/>
      <c r="K124" s="43">
        <v>70</v>
      </c>
      <c r="L124" s="52"/>
      <c r="M124" s="43"/>
      <c r="N124" s="44">
        <f t="shared" si="3"/>
        <v>0</v>
      </c>
      <c r="O124" s="5"/>
      <c r="P124" s="43"/>
      <c r="Q124" s="43"/>
      <c r="R124" s="43"/>
    </row>
    <row r="125" spans="1:18" s="41" customFormat="1" collapsed="1" x14ac:dyDescent="0.25">
      <c r="A125" s="41" t="s">
        <v>225</v>
      </c>
      <c r="B125"/>
      <c r="C125" s="41" t="s">
        <v>28</v>
      </c>
      <c r="E125" s="42" t="s">
        <v>226</v>
      </c>
      <c r="F125" s="42" t="s">
        <v>227</v>
      </c>
      <c r="H125" s="43"/>
      <c r="I125" s="44">
        <v>175959</v>
      </c>
      <c r="J125" s="43"/>
      <c r="K125" s="43"/>
      <c r="L125" s="44"/>
      <c r="M125" s="43"/>
      <c r="N125" s="44">
        <f t="shared" si="3"/>
        <v>175959</v>
      </c>
      <c r="O125" s="5"/>
      <c r="P125" s="43"/>
      <c r="Q125" s="43"/>
      <c r="R125" s="43"/>
    </row>
    <row r="126" spans="1:18" s="41" customFormat="1" x14ac:dyDescent="0.25">
      <c r="A126" s="41" t="s">
        <v>228</v>
      </c>
      <c r="B126"/>
      <c r="C126" s="41" t="s">
        <v>28</v>
      </c>
      <c r="E126" s="42" t="s">
        <v>229</v>
      </c>
      <c r="F126" s="42" t="s">
        <v>230</v>
      </c>
      <c r="H126" s="43"/>
      <c r="I126" s="44">
        <v>108537</v>
      </c>
      <c r="J126" s="43"/>
      <c r="K126" s="43"/>
      <c r="L126" s="44">
        <v>-1912</v>
      </c>
      <c r="M126" s="43"/>
      <c r="N126" s="44">
        <f t="shared" si="3"/>
        <v>106625</v>
      </c>
      <c r="O126" s="5"/>
      <c r="P126" s="43"/>
      <c r="Q126" s="43"/>
      <c r="R126" s="43"/>
    </row>
    <row r="127" spans="1:18" s="41" customFormat="1" x14ac:dyDescent="0.25">
      <c r="A127" s="41" t="s">
        <v>231</v>
      </c>
      <c r="B127"/>
      <c r="C127" s="41" t="s">
        <v>28</v>
      </c>
      <c r="E127" s="42" t="s">
        <v>232</v>
      </c>
      <c r="F127" s="42" t="s">
        <v>233</v>
      </c>
      <c r="H127" s="43"/>
      <c r="I127" s="44">
        <v>373</v>
      </c>
      <c r="J127" s="43"/>
      <c r="K127" s="43"/>
      <c r="L127" s="44"/>
      <c r="M127" s="43"/>
      <c r="N127" s="44">
        <f t="shared" si="3"/>
        <v>373</v>
      </c>
      <c r="O127" s="15"/>
      <c r="P127" s="43"/>
      <c r="Q127" s="43"/>
      <c r="R127" s="43"/>
    </row>
    <row r="128" spans="1:18" s="41" customFormat="1" x14ac:dyDescent="0.25">
      <c r="A128" s="41" t="s">
        <v>234</v>
      </c>
      <c r="B128"/>
      <c r="C128" s="41" t="s">
        <v>28</v>
      </c>
      <c r="E128" s="42" t="s">
        <v>235</v>
      </c>
      <c r="F128" s="42" t="s">
        <v>204</v>
      </c>
      <c r="H128" s="43"/>
      <c r="I128" s="44">
        <v>-430203</v>
      </c>
      <c r="J128" s="43"/>
      <c r="K128" s="43"/>
      <c r="L128" s="44">
        <v>-9353</v>
      </c>
      <c r="M128" s="43"/>
      <c r="N128" s="44">
        <f t="shared" si="3"/>
        <v>-439556</v>
      </c>
      <c r="O128" s="5"/>
      <c r="P128" s="43"/>
      <c r="Q128" s="43"/>
      <c r="R128" s="43"/>
    </row>
    <row r="129" spans="1:18" s="41" customFormat="1" hidden="1" outlineLevel="1" x14ac:dyDescent="0.25">
      <c r="B129"/>
      <c r="C129" s="41" t="s">
        <v>86</v>
      </c>
      <c r="E129" s="42"/>
      <c r="F129" s="42"/>
      <c r="H129" s="43"/>
      <c r="I129" s="44"/>
      <c r="J129" s="43"/>
      <c r="K129" s="43">
        <v>6</v>
      </c>
      <c r="L129" s="52"/>
      <c r="M129" s="43"/>
      <c r="N129" s="44">
        <f t="shared" si="3"/>
        <v>0</v>
      </c>
      <c r="O129" s="15"/>
      <c r="P129" s="43"/>
      <c r="Q129" s="43"/>
      <c r="R129" s="43"/>
    </row>
    <row r="130" spans="1:18" s="41" customFormat="1" hidden="1" outlineLevel="1" x14ac:dyDescent="0.25">
      <c r="B130"/>
      <c r="C130" s="41" t="s">
        <v>86</v>
      </c>
      <c r="E130" s="42"/>
      <c r="F130" s="42"/>
      <c r="H130" s="43"/>
      <c r="I130" s="44"/>
      <c r="J130" s="43"/>
      <c r="K130" s="43">
        <v>37</v>
      </c>
      <c r="L130" s="52"/>
      <c r="M130" s="43"/>
      <c r="N130" s="44">
        <f t="shared" si="3"/>
        <v>0</v>
      </c>
      <c r="O130" s="15"/>
      <c r="P130" s="43"/>
      <c r="Q130" s="43"/>
      <c r="R130" s="43"/>
    </row>
    <row r="131" spans="1:18" s="41" customFormat="1" outlineLevel="1" x14ac:dyDescent="0.25">
      <c r="B131"/>
      <c r="C131" s="41" t="s">
        <v>86</v>
      </c>
      <c r="E131" s="42"/>
      <c r="F131" s="42"/>
      <c r="H131" s="43"/>
      <c r="I131" s="44"/>
      <c r="J131" s="43"/>
      <c r="K131" s="43">
        <v>43</v>
      </c>
      <c r="L131" s="50"/>
      <c r="M131" s="43"/>
      <c r="N131" s="44">
        <f t="shared" si="3"/>
        <v>0</v>
      </c>
      <c r="O131" s="15"/>
      <c r="P131" s="43"/>
      <c r="Q131" s="43"/>
      <c r="R131" s="43"/>
    </row>
    <row r="132" spans="1:18" s="34" customFormat="1" x14ac:dyDescent="0.25">
      <c r="A132" s="34" t="s">
        <v>236</v>
      </c>
      <c r="B132"/>
      <c r="C132" s="34" t="s">
        <v>24</v>
      </c>
      <c r="E132" s="46" t="s">
        <v>237</v>
      </c>
      <c r="F132" s="47"/>
      <c r="H132" s="15"/>
      <c r="I132" s="48">
        <f>SUM(I118:I128)</f>
        <v>966576</v>
      </c>
      <c r="J132" s="15"/>
      <c r="K132" s="15"/>
      <c r="L132" s="48">
        <f>SUM(L118:L128)</f>
        <v>-11265</v>
      </c>
      <c r="M132" s="15"/>
      <c r="N132" s="48">
        <f>SUM(N118:N131)</f>
        <v>955311</v>
      </c>
      <c r="O132" s="15"/>
      <c r="P132" s="15"/>
      <c r="Q132" s="15"/>
      <c r="R132" s="15"/>
    </row>
    <row r="133" spans="1:18" x14ac:dyDescent="0.25">
      <c r="A133" t="s">
        <v>238</v>
      </c>
      <c r="C133" t="s">
        <v>49</v>
      </c>
      <c r="F133"/>
      <c r="H133"/>
      <c r="I133"/>
      <c r="J133"/>
      <c r="K133"/>
      <c r="L133"/>
      <c r="M133"/>
      <c r="N133"/>
      <c r="O133" s="34"/>
      <c r="P133"/>
      <c r="Q133"/>
      <c r="R133"/>
    </row>
    <row r="134" spans="1:18" s="34" customFormat="1" hidden="1" x14ac:dyDescent="0.25">
      <c r="A134" s="34" t="s">
        <v>239</v>
      </c>
      <c r="B134"/>
      <c r="C134" s="34" t="s">
        <v>24</v>
      </c>
      <c r="E134" s="39" t="s">
        <v>240</v>
      </c>
      <c r="F134" s="40" t="s">
        <v>241</v>
      </c>
      <c r="I134" s="37"/>
      <c r="L134" s="37"/>
      <c r="N134" s="37"/>
    </row>
    <row r="135" spans="1:18" s="34" customFormat="1" hidden="1" x14ac:dyDescent="0.25">
      <c r="A135" s="34" t="s">
        <v>242</v>
      </c>
      <c r="B135"/>
      <c r="C135" s="34" t="s">
        <v>24</v>
      </c>
      <c r="E135" s="46" t="s">
        <v>243</v>
      </c>
      <c r="F135" s="47"/>
      <c r="I135" s="48">
        <f>SUM(I134:I134)</f>
        <v>0</v>
      </c>
      <c r="L135" s="48">
        <f>SUM(L134:L134)</f>
        <v>0</v>
      </c>
      <c r="N135" s="48">
        <f>SUM(N134:N134)</f>
        <v>0</v>
      </c>
    </row>
    <row r="136" spans="1:18" hidden="1" x14ac:dyDescent="0.25">
      <c r="A136" t="s">
        <v>244</v>
      </c>
      <c r="C136" t="s">
        <v>49</v>
      </c>
      <c r="F136"/>
      <c r="H136"/>
      <c r="I136"/>
      <c r="J136"/>
      <c r="K136"/>
      <c r="L136"/>
      <c r="M136"/>
      <c r="N136"/>
      <c r="O136" s="34"/>
      <c r="P136"/>
      <c r="Q136"/>
      <c r="R136"/>
    </row>
    <row r="137" spans="1:18" s="34" customFormat="1" x14ac:dyDescent="0.25">
      <c r="A137" s="34" t="s">
        <v>245</v>
      </c>
      <c r="B137"/>
      <c r="C137" s="34" t="s">
        <v>24</v>
      </c>
      <c r="E137" s="39" t="s">
        <v>246</v>
      </c>
      <c r="F137" s="40" t="s">
        <v>247</v>
      </c>
      <c r="I137" s="37"/>
      <c r="L137" s="37"/>
      <c r="N137" s="37"/>
    </row>
    <row r="138" spans="1:18" s="41" customFormat="1" collapsed="1" x14ac:dyDescent="0.25">
      <c r="A138" s="41" t="s">
        <v>248</v>
      </c>
      <c r="B138"/>
      <c r="C138" s="41" t="s">
        <v>28</v>
      </c>
      <c r="E138" s="42" t="s">
        <v>249</v>
      </c>
      <c r="F138" s="42" t="s">
        <v>250</v>
      </c>
      <c r="H138" s="43"/>
      <c r="I138" s="44">
        <v>512701</v>
      </c>
      <c r="J138" s="43"/>
      <c r="K138" s="43"/>
      <c r="L138" s="44">
        <v>-312701</v>
      </c>
      <c r="M138" s="43"/>
      <c r="N138" s="44">
        <f>I138+L138</f>
        <v>200000</v>
      </c>
      <c r="O138" s="5"/>
      <c r="P138" s="43"/>
      <c r="Q138" s="43"/>
      <c r="R138" s="43"/>
    </row>
    <row r="139" spans="1:18" s="41" customFormat="1" hidden="1" outlineLevel="1" x14ac:dyDescent="0.25">
      <c r="B139"/>
      <c r="C139" s="41" t="s">
        <v>86</v>
      </c>
      <c r="E139" s="42"/>
      <c r="F139" s="42"/>
      <c r="H139" s="43"/>
      <c r="I139" s="44"/>
      <c r="J139" s="43"/>
      <c r="K139" s="43">
        <v>4</v>
      </c>
      <c r="L139" s="50"/>
      <c r="M139" s="43"/>
      <c r="N139" s="44">
        <f>I139+L139</f>
        <v>0</v>
      </c>
      <c r="O139" s="15"/>
      <c r="P139" s="43"/>
      <c r="Q139" s="43"/>
      <c r="R139" s="43"/>
    </row>
    <row r="140" spans="1:18" s="41" customFormat="1" hidden="1" outlineLevel="1" x14ac:dyDescent="0.25">
      <c r="B140"/>
      <c r="C140" s="41" t="s">
        <v>86</v>
      </c>
      <c r="E140" s="42"/>
      <c r="F140" s="42"/>
      <c r="H140" s="43"/>
      <c r="I140" s="44"/>
      <c r="J140" s="43"/>
      <c r="K140" s="43">
        <v>34</v>
      </c>
      <c r="L140" s="50"/>
      <c r="M140" s="43"/>
      <c r="N140" s="44">
        <f>I140+L140</f>
        <v>0</v>
      </c>
      <c r="O140" s="15"/>
      <c r="P140" s="43"/>
      <c r="Q140" s="43"/>
      <c r="R140" s="43"/>
    </row>
    <row r="141" spans="1:18" s="34" customFormat="1" x14ac:dyDescent="0.25">
      <c r="A141" s="34" t="s">
        <v>251</v>
      </c>
      <c r="B141"/>
      <c r="C141" s="34" t="s">
        <v>24</v>
      </c>
      <c r="E141" s="46" t="s">
        <v>252</v>
      </c>
      <c r="F141" s="47"/>
      <c r="H141" s="15"/>
      <c r="I141" s="48">
        <f>SUM(I138:I138)</f>
        <v>512701</v>
      </c>
      <c r="J141" s="15"/>
      <c r="K141" s="15"/>
      <c r="L141" s="48">
        <f>SUM(L138:L140)</f>
        <v>-312701</v>
      </c>
      <c r="M141" s="15"/>
      <c r="N141" s="48">
        <f>SUM(N138:N140)</f>
        <v>200000</v>
      </c>
      <c r="O141" s="15"/>
      <c r="P141" s="15"/>
      <c r="Q141" s="15"/>
      <c r="R141" s="15"/>
    </row>
    <row r="142" spans="1:18" x14ac:dyDescent="0.25">
      <c r="A142" t="s">
        <v>253</v>
      </c>
      <c r="C142" t="s">
        <v>49</v>
      </c>
      <c r="F142"/>
      <c r="H142"/>
      <c r="I142"/>
      <c r="J142"/>
      <c r="K142"/>
      <c r="L142"/>
      <c r="M142"/>
      <c r="N142"/>
      <c r="O142" s="34"/>
      <c r="P142"/>
      <c r="Q142"/>
      <c r="R142"/>
    </row>
    <row r="143" spans="1:18" s="34" customFormat="1" hidden="1" x14ac:dyDescent="0.25">
      <c r="A143" s="34" t="s">
        <v>254</v>
      </c>
      <c r="B143"/>
      <c r="C143" s="34" t="s">
        <v>24</v>
      </c>
      <c r="E143" s="39" t="s">
        <v>72</v>
      </c>
      <c r="F143" s="40"/>
      <c r="H143" s="15"/>
      <c r="I143" s="37"/>
      <c r="J143" s="15"/>
      <c r="K143" s="15"/>
      <c r="L143" s="37"/>
      <c r="M143" s="15"/>
      <c r="N143" s="37"/>
      <c r="O143" s="15"/>
      <c r="P143" s="15"/>
      <c r="Q143" s="15"/>
      <c r="R143" s="15"/>
    </row>
    <row r="144" spans="1:18" s="34" customFormat="1" hidden="1" x14ac:dyDescent="0.25">
      <c r="A144" s="34" t="s">
        <v>255</v>
      </c>
      <c r="B144"/>
      <c r="C144" s="34" t="s">
        <v>74</v>
      </c>
      <c r="E144" s="46" t="s">
        <v>75</v>
      </c>
      <c r="F144" s="47"/>
      <c r="H144" s="15"/>
      <c r="I144" s="49">
        <f>SUM(I143:I143)</f>
        <v>0</v>
      </c>
      <c r="J144" s="15"/>
      <c r="K144" s="15"/>
      <c r="L144" s="49">
        <f>SUM(L143:L143)</f>
        <v>0</v>
      </c>
      <c r="M144" s="15"/>
      <c r="N144" s="49">
        <f>SUM(N143:N143)</f>
        <v>0</v>
      </c>
      <c r="O144" s="15"/>
      <c r="P144" s="15"/>
      <c r="Q144" s="15"/>
      <c r="R144" s="15"/>
    </row>
    <row r="145" spans="1:18" s="34" customFormat="1" x14ac:dyDescent="0.25">
      <c r="A145" s="34" t="s">
        <v>256</v>
      </c>
      <c r="B145"/>
      <c r="C145" s="34" t="s">
        <v>20</v>
      </c>
      <c r="E145" s="46" t="s">
        <v>257</v>
      </c>
      <c r="F145" s="47"/>
      <c r="H145" s="15"/>
      <c r="I145" s="48">
        <f>I112+I115+I132+I135+I141+I144</f>
        <v>9521497</v>
      </c>
      <c r="J145" s="15"/>
      <c r="K145" s="15"/>
      <c r="L145" s="48">
        <f>L112+L115+L132+L135+L141+L144</f>
        <v>-21269</v>
      </c>
      <c r="M145" s="15"/>
      <c r="N145" s="48">
        <f>N112+N115+N132+N135+N141+N144</f>
        <v>9500228</v>
      </c>
      <c r="O145" s="15"/>
      <c r="P145" s="15"/>
      <c r="Q145" s="15"/>
      <c r="R145" s="15"/>
    </row>
    <row r="146" spans="1:18" x14ac:dyDescent="0.25">
      <c r="A146" t="s">
        <v>258</v>
      </c>
      <c r="C146" t="s">
        <v>49</v>
      </c>
      <c r="I146" s="33"/>
      <c r="K146" s="10"/>
      <c r="L146" s="33"/>
      <c r="N146" s="33"/>
      <c r="P146" s="10"/>
    </row>
    <row r="147" spans="1:18" s="34" customFormat="1" x14ac:dyDescent="0.25">
      <c r="A147" s="34" t="s">
        <v>259</v>
      </c>
      <c r="B147"/>
      <c r="C147" s="34" t="s">
        <v>20</v>
      </c>
      <c r="E147" s="35" t="s">
        <v>260</v>
      </c>
      <c r="F147" s="36" t="s">
        <v>261</v>
      </c>
      <c r="H147" s="15"/>
      <c r="I147" s="37"/>
      <c r="J147" s="15"/>
      <c r="K147" s="15"/>
      <c r="L147" s="37"/>
      <c r="M147" s="15"/>
      <c r="N147" s="37"/>
      <c r="O147" s="15"/>
      <c r="P147" s="15"/>
      <c r="Q147" s="15"/>
      <c r="R147" s="15"/>
    </row>
    <row r="148" spans="1:18" s="34" customFormat="1" x14ac:dyDescent="0.25">
      <c r="A148" s="34" t="s">
        <v>262</v>
      </c>
      <c r="B148"/>
      <c r="C148" s="34" t="s">
        <v>24</v>
      </c>
      <c r="E148" s="39" t="s">
        <v>25</v>
      </c>
      <c r="F148" s="40" t="s">
        <v>263</v>
      </c>
      <c r="H148" s="15"/>
      <c r="I148" s="37"/>
      <c r="J148" s="15"/>
      <c r="K148" s="15"/>
      <c r="L148" s="37"/>
      <c r="M148" s="15"/>
      <c r="N148" s="37"/>
      <c r="O148" s="15"/>
      <c r="P148" s="15"/>
      <c r="Q148" s="15"/>
      <c r="R148" s="15"/>
    </row>
    <row r="149" spans="1:18" s="34" customFormat="1" x14ac:dyDescent="0.25">
      <c r="A149" s="34" t="s">
        <v>264</v>
      </c>
      <c r="B149"/>
      <c r="C149" s="34" t="s">
        <v>24</v>
      </c>
      <c r="E149" s="46" t="s">
        <v>265</v>
      </c>
      <c r="F149" s="47"/>
      <c r="H149" s="15"/>
      <c r="I149" s="48">
        <f>SUM(I148:I148)</f>
        <v>0</v>
      </c>
      <c r="J149" s="15"/>
      <c r="K149" s="15"/>
      <c r="L149" s="48">
        <f>SUM(L148:L148)</f>
        <v>0</v>
      </c>
      <c r="M149" s="15"/>
      <c r="N149" s="48">
        <f>SUM(N148:N148)</f>
        <v>0</v>
      </c>
      <c r="O149" s="15"/>
      <c r="P149" s="15"/>
      <c r="Q149" s="15"/>
      <c r="R149" s="15"/>
    </row>
    <row r="150" spans="1:18" x14ac:dyDescent="0.25">
      <c r="A150" t="s">
        <v>266</v>
      </c>
      <c r="C150" t="s">
        <v>49</v>
      </c>
      <c r="I150" s="33"/>
      <c r="K150" s="10"/>
      <c r="L150" s="33"/>
      <c r="N150" s="33"/>
      <c r="P150" s="10"/>
    </row>
    <row r="151" spans="1:18" s="34" customFormat="1" x14ac:dyDescent="0.25">
      <c r="A151" s="34" t="s">
        <v>267</v>
      </c>
      <c r="B151"/>
      <c r="C151" s="34" t="s">
        <v>24</v>
      </c>
      <c r="E151" s="39" t="s">
        <v>72</v>
      </c>
      <c r="F151" s="40"/>
      <c r="H151" s="15"/>
      <c r="I151" s="37"/>
      <c r="J151" s="15"/>
      <c r="K151" s="15"/>
      <c r="L151" s="37"/>
      <c r="M151" s="15"/>
      <c r="N151" s="37"/>
      <c r="O151" s="15"/>
      <c r="P151" s="15"/>
      <c r="Q151" s="15"/>
      <c r="R151" s="15"/>
    </row>
    <row r="152" spans="1:18" s="41" customFormat="1" x14ac:dyDescent="0.25">
      <c r="A152" s="41" t="s">
        <v>268</v>
      </c>
      <c r="B152"/>
      <c r="C152" s="41" t="s">
        <v>28</v>
      </c>
      <c r="E152" s="42" t="s">
        <v>269</v>
      </c>
      <c r="F152" s="42" t="s">
        <v>270</v>
      </c>
      <c r="H152" s="43"/>
      <c r="I152" s="44">
        <v>0</v>
      </c>
      <c r="J152" s="43"/>
      <c r="K152" s="43"/>
      <c r="L152" s="44">
        <v>0</v>
      </c>
      <c r="M152" s="43"/>
      <c r="N152" s="44">
        <v>0</v>
      </c>
      <c r="O152" s="15"/>
      <c r="P152" s="43"/>
      <c r="Q152" s="43"/>
      <c r="R152" s="43"/>
    </row>
    <row r="153" spans="1:18" s="41" customFormat="1" x14ac:dyDescent="0.25">
      <c r="A153" s="41" t="s">
        <v>271</v>
      </c>
      <c r="B153"/>
      <c r="C153" s="41" t="s">
        <v>28</v>
      </c>
      <c r="E153" s="42" t="s">
        <v>272</v>
      </c>
      <c r="F153" s="42" t="s">
        <v>273</v>
      </c>
      <c r="H153" s="43"/>
      <c r="I153" s="44">
        <v>0</v>
      </c>
      <c r="J153" s="43"/>
      <c r="K153" s="43"/>
      <c r="L153" s="44">
        <v>0</v>
      </c>
      <c r="M153" s="43"/>
      <c r="N153" s="44">
        <v>0</v>
      </c>
      <c r="O153" s="15"/>
      <c r="P153" s="43"/>
      <c r="Q153" s="43"/>
      <c r="R153" s="43"/>
    </row>
    <row r="154" spans="1:18" s="34" customFormat="1" x14ac:dyDescent="0.25">
      <c r="A154" s="34" t="s">
        <v>274</v>
      </c>
      <c r="B154"/>
      <c r="C154" s="34" t="s">
        <v>74</v>
      </c>
      <c r="E154" s="46" t="s">
        <v>75</v>
      </c>
      <c r="F154" s="47"/>
      <c r="H154" s="15"/>
      <c r="I154" s="49">
        <f>SUM(I152:I153)</f>
        <v>0</v>
      </c>
      <c r="J154" s="15"/>
      <c r="K154" s="15"/>
      <c r="L154" s="49">
        <f>SUM(L152:L153)</f>
        <v>0</v>
      </c>
      <c r="M154" s="15"/>
      <c r="N154" s="49">
        <f>SUM(N152:N153)</f>
        <v>0</v>
      </c>
      <c r="O154" s="15"/>
      <c r="P154" s="15"/>
      <c r="Q154" s="15"/>
      <c r="R154" s="15"/>
    </row>
    <row r="155" spans="1:18" s="34" customFormat="1" x14ac:dyDescent="0.25">
      <c r="A155" s="34" t="s">
        <v>275</v>
      </c>
      <c r="B155"/>
      <c r="C155" s="34" t="s">
        <v>20</v>
      </c>
      <c r="E155" s="46" t="s">
        <v>276</v>
      </c>
      <c r="F155" s="47"/>
      <c r="H155" s="15"/>
      <c r="I155" s="48">
        <f>I149+I154</f>
        <v>0</v>
      </c>
      <c r="J155" s="15"/>
      <c r="K155" s="15"/>
      <c r="L155" s="48">
        <f>L149+L154</f>
        <v>0</v>
      </c>
      <c r="M155" s="15"/>
      <c r="N155" s="48">
        <f>N149+N154</f>
        <v>0</v>
      </c>
      <c r="O155" s="15"/>
      <c r="P155" s="15"/>
      <c r="Q155" s="15"/>
      <c r="R155" s="15"/>
    </row>
    <row r="156" spans="1:18" x14ac:dyDescent="0.25">
      <c r="A156" t="s">
        <v>277</v>
      </c>
      <c r="C156" t="s">
        <v>49</v>
      </c>
      <c r="I156" s="33"/>
      <c r="K156" s="10"/>
      <c r="L156" s="33"/>
      <c r="N156" s="33"/>
      <c r="P156" s="10"/>
    </row>
    <row r="157" spans="1:18" s="34" customFormat="1" x14ac:dyDescent="0.25">
      <c r="A157" s="34" t="s">
        <v>278</v>
      </c>
      <c r="B157"/>
      <c r="C157" s="34" t="s">
        <v>20</v>
      </c>
      <c r="E157" s="35" t="s">
        <v>279</v>
      </c>
      <c r="F157" s="36" t="s">
        <v>280</v>
      </c>
      <c r="H157" s="15"/>
      <c r="I157" s="37"/>
      <c r="J157" s="15"/>
      <c r="K157" s="15"/>
      <c r="L157" s="37"/>
      <c r="M157" s="15"/>
      <c r="N157" s="37"/>
      <c r="O157" s="15"/>
      <c r="P157" s="15"/>
      <c r="Q157" s="15"/>
      <c r="R157" s="15"/>
    </row>
    <row r="158" spans="1:18" s="34" customFormat="1" x14ac:dyDescent="0.25">
      <c r="A158" s="34" t="s">
        <v>281</v>
      </c>
      <c r="B158"/>
      <c r="C158" s="34" t="s">
        <v>24</v>
      </c>
      <c r="E158" s="39" t="s">
        <v>72</v>
      </c>
      <c r="F158" s="40"/>
      <c r="H158" s="15"/>
      <c r="I158" s="37"/>
      <c r="J158" s="15"/>
      <c r="K158" s="15"/>
      <c r="L158" s="37"/>
      <c r="M158" s="15"/>
      <c r="N158" s="37"/>
      <c r="O158" s="15"/>
      <c r="P158" s="15"/>
      <c r="Q158" s="15"/>
      <c r="R158" s="15"/>
    </row>
    <row r="159" spans="1:18" s="41" customFormat="1" x14ac:dyDescent="0.25">
      <c r="A159" s="41" t="s">
        <v>282</v>
      </c>
      <c r="B159"/>
      <c r="C159" s="41" t="s">
        <v>28</v>
      </c>
      <c r="E159" s="42" t="s">
        <v>283</v>
      </c>
      <c r="F159" s="42" t="s">
        <v>284</v>
      </c>
      <c r="H159" s="43"/>
      <c r="I159" s="44">
        <v>22718</v>
      </c>
      <c r="J159" s="43"/>
      <c r="K159" s="43"/>
      <c r="L159" s="44">
        <v>-22718</v>
      </c>
      <c r="M159" s="43"/>
      <c r="N159" s="44">
        <f>I159+L159+L160</f>
        <v>23835</v>
      </c>
      <c r="O159" s="5"/>
      <c r="P159" s="43"/>
      <c r="Q159" s="43"/>
      <c r="R159" s="43"/>
    </row>
    <row r="160" spans="1:18" s="41" customFormat="1" outlineLevel="1" x14ac:dyDescent="0.25">
      <c r="B160"/>
      <c r="C160" s="41" t="s">
        <v>86</v>
      </c>
      <c r="E160" s="42"/>
      <c r="F160" s="42"/>
      <c r="H160" s="43"/>
      <c r="I160" s="44"/>
      <c r="J160" s="43"/>
      <c r="K160" s="43">
        <v>11</v>
      </c>
      <c r="L160" s="52">
        <v>23835</v>
      </c>
      <c r="M160" s="43"/>
      <c r="N160" s="44"/>
      <c r="O160" s="15"/>
      <c r="P160" s="43"/>
      <c r="Q160" s="43"/>
      <c r="R160" s="43"/>
    </row>
    <row r="161" spans="1:18" s="41" customFormat="1" hidden="1" outlineLevel="1" x14ac:dyDescent="0.25">
      <c r="B161"/>
      <c r="C161" s="41" t="s">
        <v>86</v>
      </c>
      <c r="E161" s="42"/>
      <c r="F161" s="42"/>
      <c r="H161" s="43"/>
      <c r="I161" s="44"/>
      <c r="J161" s="43"/>
      <c r="K161" s="43">
        <v>105</v>
      </c>
      <c r="L161" s="50"/>
      <c r="M161" s="43"/>
      <c r="N161" s="44">
        <f>I161+L161</f>
        <v>0</v>
      </c>
      <c r="O161" s="15"/>
      <c r="P161" s="43"/>
      <c r="Q161" s="43"/>
      <c r="R161" s="43"/>
    </row>
    <row r="162" spans="1:18" s="41" customFormat="1" hidden="1" outlineLevel="1" x14ac:dyDescent="0.25">
      <c r="B162"/>
      <c r="C162" s="41" t="s">
        <v>86</v>
      </c>
      <c r="E162" s="42"/>
      <c r="F162" s="42"/>
      <c r="H162" s="43"/>
      <c r="I162" s="44"/>
      <c r="J162" s="43"/>
      <c r="K162" s="43">
        <v>106</v>
      </c>
      <c r="L162" s="52"/>
      <c r="M162" s="43"/>
      <c r="N162" s="44">
        <f>I162+L162</f>
        <v>0</v>
      </c>
      <c r="O162" s="15"/>
      <c r="P162" s="43"/>
      <c r="Q162" s="43"/>
      <c r="R162" s="43"/>
    </row>
    <row r="163" spans="1:18" s="41" customFormat="1" collapsed="1" x14ac:dyDescent="0.25">
      <c r="A163" s="41" t="s">
        <v>285</v>
      </c>
      <c r="B163"/>
      <c r="C163" s="41" t="s">
        <v>28</v>
      </c>
      <c r="E163" s="42" t="s">
        <v>286</v>
      </c>
      <c r="F163" s="51" t="s">
        <v>287</v>
      </c>
      <c r="H163" s="43"/>
      <c r="I163" s="44">
        <v>114770</v>
      </c>
      <c r="J163" s="43"/>
      <c r="K163" s="43"/>
      <c r="L163" s="44">
        <v>-34539</v>
      </c>
      <c r="M163" s="43"/>
      <c r="N163" s="44">
        <f>I163+L163</f>
        <v>80231</v>
      </c>
      <c r="O163" s="5"/>
      <c r="P163" s="43"/>
      <c r="Q163" s="43"/>
      <c r="R163" s="43"/>
    </row>
    <row r="164" spans="1:18" s="41" customFormat="1" hidden="1" outlineLevel="1" x14ac:dyDescent="0.25">
      <c r="B164"/>
      <c r="C164" s="41" t="s">
        <v>86</v>
      </c>
      <c r="E164" s="42"/>
      <c r="F164" s="42"/>
      <c r="H164" s="43"/>
      <c r="I164" s="44"/>
      <c r="J164" s="43"/>
      <c r="K164" s="43">
        <v>17</v>
      </c>
      <c r="L164" s="52"/>
      <c r="M164" s="43"/>
      <c r="N164" s="44">
        <f>I164+L164</f>
        <v>0</v>
      </c>
      <c r="O164" s="15"/>
      <c r="P164" s="43"/>
      <c r="Q164" s="43"/>
      <c r="R164" s="43"/>
    </row>
    <row r="165" spans="1:18" s="41" customFormat="1" hidden="1" outlineLevel="1" x14ac:dyDescent="0.25">
      <c r="B165"/>
      <c r="C165" s="41" t="s">
        <v>86</v>
      </c>
      <c r="E165" s="42"/>
      <c r="F165" s="42"/>
      <c r="H165" s="43"/>
      <c r="I165" s="44"/>
      <c r="J165" s="43"/>
      <c r="K165" s="43">
        <v>101</v>
      </c>
      <c r="L165" s="52"/>
      <c r="M165" s="43"/>
      <c r="N165" s="44">
        <f>I165+L165</f>
        <v>0</v>
      </c>
      <c r="O165" s="15"/>
      <c r="P165" s="43"/>
      <c r="Q165" s="43"/>
      <c r="R165" s="43"/>
    </row>
    <row r="166" spans="1:18" s="41" customFormat="1" x14ac:dyDescent="0.25">
      <c r="A166" s="41" t="s">
        <v>288</v>
      </c>
      <c r="B166"/>
      <c r="C166" s="41" t="s">
        <v>28</v>
      </c>
      <c r="E166" s="42" t="s">
        <v>289</v>
      </c>
      <c r="F166" s="42" t="s">
        <v>290</v>
      </c>
      <c r="H166" s="43"/>
      <c r="I166" s="44">
        <v>7541</v>
      </c>
      <c r="J166" s="43"/>
      <c r="K166" s="43"/>
      <c r="L166" s="44">
        <v>-7541</v>
      </c>
      <c r="M166" s="43"/>
      <c r="N166" s="44">
        <f>I166+L166+L167</f>
        <v>5878</v>
      </c>
      <c r="O166" s="15"/>
      <c r="P166" s="43"/>
      <c r="Q166" s="43"/>
      <c r="R166" s="43"/>
    </row>
    <row r="167" spans="1:18" s="41" customFormat="1" outlineLevel="1" x14ac:dyDescent="0.25">
      <c r="B167"/>
      <c r="C167" s="41" t="s">
        <v>86</v>
      </c>
      <c r="E167" s="42"/>
      <c r="F167" s="42"/>
      <c r="H167" s="43"/>
      <c r="I167" s="44"/>
      <c r="J167" s="43"/>
      <c r="K167" s="43">
        <v>118</v>
      </c>
      <c r="L167" s="52">
        <v>5878</v>
      </c>
      <c r="M167" s="43"/>
      <c r="N167" s="44"/>
      <c r="O167" s="15"/>
      <c r="P167" s="43"/>
      <c r="Q167" s="43"/>
      <c r="R167" s="43"/>
    </row>
    <row r="168" spans="1:18" s="41" customFormat="1" hidden="1" outlineLevel="1" x14ac:dyDescent="0.25">
      <c r="B168"/>
      <c r="C168" s="41" t="s">
        <v>86</v>
      </c>
      <c r="E168" s="42"/>
      <c r="F168" s="42"/>
      <c r="H168" s="43"/>
      <c r="I168" s="44"/>
      <c r="J168" s="43"/>
      <c r="K168" s="43">
        <v>119</v>
      </c>
      <c r="L168" s="50"/>
      <c r="M168" s="43"/>
      <c r="N168" s="44">
        <f>I168+L168</f>
        <v>0</v>
      </c>
      <c r="O168" s="15"/>
      <c r="P168" s="43"/>
      <c r="Q168" s="43"/>
      <c r="R168" s="43"/>
    </row>
    <row r="169" spans="1:18" s="41" customFormat="1" hidden="1" outlineLevel="1" x14ac:dyDescent="0.25">
      <c r="B169"/>
      <c r="C169" s="41" t="s">
        <v>86</v>
      </c>
      <c r="E169" s="42"/>
      <c r="F169" s="42"/>
      <c r="H169" s="43"/>
      <c r="I169" s="44"/>
      <c r="J169" s="43"/>
      <c r="K169" s="43">
        <v>116</v>
      </c>
      <c r="L169" s="52"/>
      <c r="M169" s="43"/>
      <c r="N169" s="44">
        <f>I169+L169</f>
        <v>0</v>
      </c>
      <c r="O169" s="15"/>
      <c r="P169" s="43"/>
      <c r="Q169" s="43"/>
      <c r="R169" s="43"/>
    </row>
    <row r="170" spans="1:18" s="41" customFormat="1" x14ac:dyDescent="0.25">
      <c r="A170" s="41" t="s">
        <v>291</v>
      </c>
      <c r="B170"/>
      <c r="C170" s="41" t="s">
        <v>28</v>
      </c>
      <c r="E170" s="42" t="s">
        <v>292</v>
      </c>
      <c r="F170" s="42" t="s">
        <v>293</v>
      </c>
      <c r="H170" s="43"/>
      <c r="I170" s="44">
        <v>60744</v>
      </c>
      <c r="J170" s="43"/>
      <c r="K170" s="43"/>
      <c r="L170" s="44">
        <v>38435</v>
      </c>
      <c r="M170" s="43"/>
      <c r="N170" s="44">
        <f>I170+L170</f>
        <v>99179</v>
      </c>
      <c r="O170" s="5"/>
      <c r="P170" s="43"/>
      <c r="Q170" s="43"/>
      <c r="R170" s="43"/>
    </row>
    <row r="171" spans="1:18" s="41" customFormat="1" outlineLevel="1" x14ac:dyDescent="0.25">
      <c r="B171"/>
      <c r="C171" s="41" t="s">
        <v>86</v>
      </c>
      <c r="E171" s="42"/>
      <c r="F171" s="42"/>
      <c r="H171" s="43"/>
      <c r="I171" s="44"/>
      <c r="J171" s="43"/>
      <c r="K171" s="43">
        <v>110</v>
      </c>
      <c r="L171" s="52"/>
      <c r="M171" s="43"/>
      <c r="N171" s="44">
        <f>I171+L171</f>
        <v>0</v>
      </c>
      <c r="O171" s="15"/>
      <c r="P171" s="43"/>
      <c r="Q171" s="43"/>
      <c r="R171" s="43"/>
    </row>
    <row r="172" spans="1:18" s="41" customFormat="1" outlineLevel="1" x14ac:dyDescent="0.25">
      <c r="B172"/>
      <c r="C172" s="41" t="s">
        <v>86</v>
      </c>
      <c r="E172" s="42"/>
      <c r="F172" s="42"/>
      <c r="H172" s="43"/>
      <c r="I172" s="44"/>
      <c r="J172" s="43"/>
      <c r="K172" s="43">
        <v>114</v>
      </c>
      <c r="L172" s="52"/>
      <c r="M172" s="43"/>
      <c r="N172" s="44">
        <f>I172+L172</f>
        <v>0</v>
      </c>
      <c r="O172" s="15"/>
      <c r="P172" s="43"/>
      <c r="Q172" s="43"/>
      <c r="R172" s="43"/>
    </row>
    <row r="173" spans="1:18" s="34" customFormat="1" x14ac:dyDescent="0.25">
      <c r="A173" s="34" t="s">
        <v>294</v>
      </c>
      <c r="B173"/>
      <c r="C173" s="34" t="s">
        <v>74</v>
      </c>
      <c r="E173" s="46" t="s">
        <v>75</v>
      </c>
      <c r="F173" s="47"/>
      <c r="H173" s="15"/>
      <c r="I173" s="49">
        <f>SUM(I159:I170)</f>
        <v>205773</v>
      </c>
      <c r="J173" s="15"/>
      <c r="K173" s="15"/>
      <c r="L173" s="49">
        <f>SUM(L159:L171)</f>
        <v>3350</v>
      </c>
      <c r="M173" s="15"/>
      <c r="N173" s="49">
        <f>SUM(N159:N172)</f>
        <v>209123</v>
      </c>
      <c r="O173" s="15"/>
      <c r="P173" s="15"/>
      <c r="Q173" s="15"/>
      <c r="R173" s="15"/>
    </row>
    <row r="174" spans="1:18" s="34" customFormat="1" x14ac:dyDescent="0.25">
      <c r="A174" s="34" t="s">
        <v>295</v>
      </c>
      <c r="B174"/>
      <c r="C174" s="34" t="s">
        <v>20</v>
      </c>
      <c r="E174" s="46" t="s">
        <v>296</v>
      </c>
      <c r="F174" s="47"/>
      <c r="H174" s="15"/>
      <c r="I174" s="48">
        <f>I173</f>
        <v>205773</v>
      </c>
      <c r="J174" s="15"/>
      <c r="K174" s="15"/>
      <c r="L174" s="48">
        <f>L173</f>
        <v>3350</v>
      </c>
      <c r="M174" s="15"/>
      <c r="N174" s="48">
        <f>N173</f>
        <v>209123</v>
      </c>
      <c r="O174" s="15"/>
      <c r="P174" s="15"/>
      <c r="Q174" s="15"/>
      <c r="R174" s="15"/>
    </row>
    <row r="175" spans="1:18" x14ac:dyDescent="0.25">
      <c r="A175" t="s">
        <v>297</v>
      </c>
      <c r="C175" t="s">
        <v>49</v>
      </c>
      <c r="F175"/>
      <c r="H175"/>
      <c r="I175"/>
      <c r="J175"/>
      <c r="K175"/>
      <c r="L175"/>
      <c r="M175"/>
      <c r="N175"/>
      <c r="O175" s="34"/>
      <c r="P175"/>
      <c r="Q175"/>
      <c r="R175"/>
    </row>
    <row r="176" spans="1:18" s="34" customFormat="1" x14ac:dyDescent="0.25">
      <c r="A176" s="34" t="s">
        <v>298</v>
      </c>
      <c r="B176"/>
      <c r="C176" s="34" t="s">
        <v>167</v>
      </c>
      <c r="E176" s="53"/>
      <c r="F176" s="54" t="s">
        <v>299</v>
      </c>
      <c r="H176" s="15"/>
      <c r="I176" s="55">
        <f>I145+I174</f>
        <v>9727270</v>
      </c>
      <c r="J176" s="15"/>
      <c r="K176" s="15"/>
      <c r="L176" s="55">
        <f>L145+L174</f>
        <v>-17919</v>
      </c>
      <c r="M176" s="15"/>
      <c r="N176" s="55">
        <f>N145+N174</f>
        <v>9709351</v>
      </c>
      <c r="O176" s="15"/>
      <c r="P176" s="15"/>
      <c r="Q176" s="15"/>
      <c r="R176" s="15"/>
    </row>
    <row r="177" spans="1:18" x14ac:dyDescent="0.25">
      <c r="A177" t="s">
        <v>300</v>
      </c>
      <c r="C177" t="s">
        <v>49</v>
      </c>
      <c r="I177" s="33"/>
      <c r="K177" s="10"/>
      <c r="L177" s="33"/>
      <c r="N177" s="33"/>
      <c r="P177" s="10"/>
    </row>
    <row r="178" spans="1:18" s="34" customFormat="1" ht="15.75" thickBot="1" x14ac:dyDescent="0.3">
      <c r="A178" s="34" t="s">
        <v>301</v>
      </c>
      <c r="B178"/>
      <c r="C178" s="34" t="s">
        <v>302</v>
      </c>
      <c r="E178" s="53"/>
      <c r="F178" s="54" t="s">
        <v>303</v>
      </c>
      <c r="H178" s="15"/>
      <c r="I178" s="56">
        <f>I91+I176</f>
        <v>12613153</v>
      </c>
      <c r="J178" s="15"/>
      <c r="K178" s="15"/>
      <c r="L178" s="56">
        <f>L91+L176</f>
        <v>-8599</v>
      </c>
      <c r="M178" s="15"/>
      <c r="N178" s="56">
        <f>N91+N176</f>
        <v>12604554</v>
      </c>
      <c r="O178" s="15"/>
      <c r="P178" s="15"/>
      <c r="Q178" s="15"/>
      <c r="R178" s="15"/>
    </row>
    <row r="179" spans="1:18" ht="15.75" thickTop="1" x14ac:dyDescent="0.25">
      <c r="A179" t="s">
        <v>304</v>
      </c>
      <c r="C179" t="s">
        <v>49</v>
      </c>
      <c r="I179" s="33"/>
      <c r="K179" s="10"/>
      <c r="L179" s="33"/>
      <c r="N179" s="33"/>
      <c r="P179" s="10"/>
    </row>
    <row r="180" spans="1:18" s="34" customFormat="1" x14ac:dyDescent="0.25">
      <c r="A180" s="34" t="s">
        <v>305</v>
      </c>
      <c r="B180"/>
      <c r="C180" s="34" t="s">
        <v>20</v>
      </c>
      <c r="E180" s="35" t="s">
        <v>306</v>
      </c>
      <c r="F180" s="36" t="s">
        <v>307</v>
      </c>
      <c r="H180" s="15"/>
      <c r="I180" s="37"/>
      <c r="J180" s="15"/>
      <c r="K180" s="15"/>
      <c r="L180" s="37"/>
      <c r="M180" s="15"/>
      <c r="N180" s="37"/>
      <c r="O180" s="15"/>
      <c r="P180" s="15"/>
      <c r="Q180" s="15"/>
      <c r="R180" s="15"/>
    </row>
    <row r="181" spans="1:18" s="34" customFormat="1" hidden="1" x14ac:dyDescent="0.25">
      <c r="A181" s="34" t="s">
        <v>308</v>
      </c>
      <c r="B181"/>
      <c r="C181" s="34" t="s">
        <v>24</v>
      </c>
      <c r="E181" s="39" t="s">
        <v>25</v>
      </c>
      <c r="F181" s="40" t="s">
        <v>307</v>
      </c>
      <c r="H181" s="15"/>
      <c r="I181" s="37"/>
      <c r="J181" s="15"/>
      <c r="K181" s="15"/>
      <c r="L181" s="37"/>
      <c r="M181" s="15"/>
      <c r="N181" s="37"/>
      <c r="O181" s="15"/>
      <c r="P181" s="15"/>
      <c r="Q181" s="15"/>
      <c r="R181" s="15"/>
    </row>
    <row r="182" spans="1:18" s="34" customFormat="1" hidden="1" x14ac:dyDescent="0.25">
      <c r="A182" s="34" t="s">
        <v>309</v>
      </c>
      <c r="B182"/>
      <c r="C182" s="34" t="s">
        <v>24</v>
      </c>
      <c r="E182" s="46" t="s">
        <v>310</v>
      </c>
      <c r="F182" s="47"/>
      <c r="H182" s="15"/>
      <c r="I182" s="48">
        <f>SUM(I181:I181)</f>
        <v>0</v>
      </c>
      <c r="J182" s="15"/>
      <c r="K182" s="15"/>
      <c r="L182" s="48">
        <f>SUM(L181:L181)</f>
        <v>0</v>
      </c>
      <c r="M182" s="15"/>
      <c r="N182" s="48">
        <f>SUM(N181:N181)</f>
        <v>0</v>
      </c>
      <c r="O182" s="15"/>
      <c r="P182" s="15"/>
      <c r="Q182" s="15"/>
      <c r="R182" s="15"/>
    </row>
    <row r="183" spans="1:18" hidden="1" x14ac:dyDescent="0.25">
      <c r="A183" t="s">
        <v>311</v>
      </c>
      <c r="C183" t="s">
        <v>49</v>
      </c>
      <c r="I183" s="33"/>
      <c r="K183" s="10"/>
      <c r="L183" s="33"/>
      <c r="N183" s="33"/>
      <c r="P183" s="10"/>
    </row>
    <row r="184" spans="1:18" s="34" customFormat="1" x14ac:dyDescent="0.25">
      <c r="A184" s="34" t="s">
        <v>312</v>
      </c>
      <c r="B184"/>
      <c r="C184" s="34" t="s">
        <v>24</v>
      </c>
      <c r="E184" s="39" t="s">
        <v>72</v>
      </c>
      <c r="F184" s="40"/>
      <c r="H184" s="15"/>
      <c r="I184" s="37"/>
      <c r="J184" s="15"/>
      <c r="K184" s="15"/>
      <c r="L184" s="37"/>
      <c r="M184" s="15"/>
      <c r="N184" s="37"/>
      <c r="O184" s="15"/>
      <c r="P184" s="15"/>
      <c r="Q184" s="15"/>
      <c r="R184" s="15"/>
    </row>
    <row r="185" spans="1:18" s="41" customFormat="1" collapsed="1" x14ac:dyDescent="0.25">
      <c r="A185" s="41" t="s">
        <v>313</v>
      </c>
      <c r="B185"/>
      <c r="C185" s="41" t="s">
        <v>28</v>
      </c>
      <c r="E185" s="42" t="s">
        <v>314</v>
      </c>
      <c r="F185" s="42" t="s">
        <v>315</v>
      </c>
      <c r="H185" s="43"/>
      <c r="I185" s="44">
        <v>-23063</v>
      </c>
      <c r="J185" s="43"/>
      <c r="K185" s="43"/>
      <c r="L185" s="44"/>
      <c r="M185" s="43"/>
      <c r="N185" s="44">
        <f>I185+L185</f>
        <v>-23063</v>
      </c>
      <c r="O185" s="15"/>
      <c r="P185" s="43"/>
      <c r="Q185" s="43"/>
      <c r="R185" s="43"/>
    </row>
    <row r="186" spans="1:18" s="41" customFormat="1" hidden="1" outlineLevel="1" x14ac:dyDescent="0.25">
      <c r="B186"/>
      <c r="C186" s="41" t="s">
        <v>86</v>
      </c>
      <c r="E186" s="42"/>
      <c r="F186" s="42"/>
      <c r="H186" s="43"/>
      <c r="I186" s="44"/>
      <c r="J186" s="43"/>
      <c r="K186" s="43">
        <v>13</v>
      </c>
      <c r="L186" s="50"/>
      <c r="M186" s="43"/>
      <c r="N186" s="44">
        <f>I186+L186</f>
        <v>0</v>
      </c>
      <c r="O186" s="15"/>
      <c r="P186" s="43"/>
      <c r="Q186" s="43"/>
      <c r="R186" s="43"/>
    </row>
    <row r="187" spans="1:18" s="41" customFormat="1" hidden="1" outlineLevel="1" x14ac:dyDescent="0.25">
      <c r="B187"/>
      <c r="C187" s="41" t="s">
        <v>86</v>
      </c>
      <c r="E187" s="42"/>
      <c r="F187" s="42"/>
      <c r="H187" s="43"/>
      <c r="I187" s="44"/>
      <c r="J187" s="43"/>
      <c r="K187" s="43">
        <v>54</v>
      </c>
      <c r="L187" s="50"/>
      <c r="M187" s="43"/>
      <c r="N187" s="44">
        <f>I187+L187</f>
        <v>0</v>
      </c>
      <c r="O187" s="15"/>
      <c r="P187" s="43"/>
      <c r="Q187" s="43"/>
      <c r="R187" s="43"/>
    </row>
    <row r="188" spans="1:18" s="41" customFormat="1" hidden="1" outlineLevel="1" x14ac:dyDescent="0.25">
      <c r="B188"/>
      <c r="C188" s="41" t="s">
        <v>86</v>
      </c>
      <c r="E188" s="42"/>
      <c r="F188" s="42"/>
      <c r="H188" s="43"/>
      <c r="I188" s="44"/>
      <c r="J188" s="43"/>
      <c r="K188" s="43">
        <v>85</v>
      </c>
      <c r="L188" s="52"/>
      <c r="M188" s="43"/>
      <c r="N188" s="44">
        <f>I188+L188</f>
        <v>0</v>
      </c>
      <c r="O188" s="15"/>
      <c r="P188" s="43"/>
      <c r="Q188" s="43"/>
      <c r="R188" s="43"/>
    </row>
    <row r="189" spans="1:18" s="41" customFormat="1" hidden="1" x14ac:dyDescent="0.25">
      <c r="A189" s="41" t="s">
        <v>316</v>
      </c>
      <c r="B189"/>
      <c r="C189" s="41" t="s">
        <v>28</v>
      </c>
      <c r="E189" s="42" t="s">
        <v>317</v>
      </c>
      <c r="F189" s="42" t="s">
        <v>318</v>
      </c>
      <c r="H189" s="43"/>
      <c r="I189" s="44">
        <v>0</v>
      </c>
      <c r="J189" s="43"/>
      <c r="K189" s="43"/>
      <c r="L189" s="44">
        <v>0</v>
      </c>
      <c r="M189" s="43"/>
      <c r="N189" s="44">
        <v>0</v>
      </c>
      <c r="O189" s="15"/>
      <c r="P189" s="43"/>
      <c r="Q189" s="43"/>
      <c r="R189" s="43"/>
    </row>
    <row r="190" spans="1:18" s="34" customFormat="1" x14ac:dyDescent="0.25">
      <c r="A190" s="34" t="s">
        <v>319</v>
      </c>
      <c r="B190"/>
      <c r="C190" s="34" t="s">
        <v>74</v>
      </c>
      <c r="E190" s="46" t="s">
        <v>75</v>
      </c>
      <c r="F190" s="47"/>
      <c r="H190" s="15"/>
      <c r="I190" s="49">
        <f>SUM(I185:I189)</f>
        <v>-23063</v>
      </c>
      <c r="J190" s="15"/>
      <c r="K190" s="15"/>
      <c r="L190" s="49">
        <f>L186+L187+L188</f>
        <v>0</v>
      </c>
      <c r="M190" s="15"/>
      <c r="N190" s="49">
        <f>N186+N187+N188+N185</f>
        <v>-23063</v>
      </c>
      <c r="O190" s="15"/>
      <c r="P190" s="15"/>
      <c r="Q190" s="15"/>
      <c r="R190" s="15"/>
    </row>
    <row r="191" spans="1:18" s="34" customFormat="1" x14ac:dyDescent="0.25">
      <c r="A191" s="34" t="s">
        <v>320</v>
      </c>
      <c r="B191"/>
      <c r="C191" s="34" t="s">
        <v>20</v>
      </c>
      <c r="E191" s="46" t="s">
        <v>321</v>
      </c>
      <c r="F191" s="47"/>
      <c r="H191" s="15"/>
      <c r="I191" s="48">
        <f>I182+I190</f>
        <v>-23063</v>
      </c>
      <c r="J191" s="15"/>
      <c r="K191" s="15"/>
      <c r="L191" s="48">
        <f>L182+L190</f>
        <v>0</v>
      </c>
      <c r="M191" s="15"/>
      <c r="N191" s="48">
        <f>N182+N190</f>
        <v>-23063</v>
      </c>
      <c r="O191" s="15"/>
      <c r="P191" s="15"/>
      <c r="Q191" s="15"/>
      <c r="R191" s="15"/>
    </row>
    <row r="192" spans="1:18" x14ac:dyDescent="0.25">
      <c r="A192" t="s">
        <v>322</v>
      </c>
      <c r="C192" t="s">
        <v>49</v>
      </c>
      <c r="I192" s="33"/>
      <c r="K192" s="10"/>
      <c r="L192" s="33"/>
      <c r="N192" s="33"/>
      <c r="P192" s="10"/>
    </row>
    <row r="193" spans="1:18" s="34" customFormat="1" x14ac:dyDescent="0.25">
      <c r="A193" s="34" t="s">
        <v>323</v>
      </c>
      <c r="B193"/>
      <c r="C193" s="34" t="s">
        <v>20</v>
      </c>
      <c r="E193" s="35" t="s">
        <v>324</v>
      </c>
      <c r="F193" s="36" t="s">
        <v>325</v>
      </c>
      <c r="H193" s="15"/>
      <c r="I193" s="37"/>
      <c r="J193" s="15"/>
      <c r="K193" s="15"/>
      <c r="L193" s="37"/>
      <c r="M193" s="15"/>
      <c r="N193" s="37"/>
      <c r="O193" s="15"/>
      <c r="P193" s="15"/>
      <c r="Q193" s="15"/>
      <c r="R193" s="15"/>
    </row>
    <row r="194" spans="1:18" s="34" customFormat="1" x14ac:dyDescent="0.25">
      <c r="A194" s="34" t="s">
        <v>326</v>
      </c>
      <c r="B194"/>
      <c r="C194" s="34" t="s">
        <v>24</v>
      </c>
      <c r="E194" s="39" t="s">
        <v>25</v>
      </c>
      <c r="F194" s="40" t="s">
        <v>327</v>
      </c>
      <c r="H194" s="15"/>
      <c r="I194" s="37"/>
      <c r="J194" s="15"/>
      <c r="K194" s="15"/>
      <c r="L194" s="37"/>
      <c r="M194" s="15"/>
      <c r="N194" s="37"/>
      <c r="O194" s="15"/>
      <c r="P194" s="15"/>
      <c r="Q194" s="15"/>
      <c r="R194" s="15"/>
    </row>
    <row r="195" spans="1:18" s="41" customFormat="1" x14ac:dyDescent="0.25">
      <c r="A195" s="41" t="s">
        <v>328</v>
      </c>
      <c r="B195"/>
      <c r="C195" s="41" t="s">
        <v>28</v>
      </c>
      <c r="E195" s="42" t="s">
        <v>329</v>
      </c>
      <c r="F195" s="42" t="s">
        <v>330</v>
      </c>
      <c r="H195" s="43"/>
      <c r="I195" s="44">
        <v>0</v>
      </c>
      <c r="J195" s="43"/>
      <c r="K195" s="43"/>
      <c r="L195" s="44"/>
      <c r="M195" s="43"/>
      <c r="N195" s="44">
        <f t="shared" ref="N195:N201" si="4">I195+L195</f>
        <v>0</v>
      </c>
      <c r="O195" s="15"/>
      <c r="P195" s="43"/>
      <c r="Q195" s="43"/>
      <c r="R195" s="43"/>
    </row>
    <row r="196" spans="1:18" s="41" customFormat="1" x14ac:dyDescent="0.25">
      <c r="A196" s="41" t="s">
        <v>331</v>
      </c>
      <c r="B196"/>
      <c r="C196" s="41" t="s">
        <v>28</v>
      </c>
      <c r="E196" s="42" t="s">
        <v>332</v>
      </c>
      <c r="F196" s="42" t="s">
        <v>333</v>
      </c>
      <c r="H196" s="43"/>
      <c r="I196" s="44">
        <v>0</v>
      </c>
      <c r="J196" s="43"/>
      <c r="K196" s="43"/>
      <c r="L196" s="44"/>
      <c r="M196" s="43"/>
      <c r="N196" s="44">
        <f t="shared" si="4"/>
        <v>0</v>
      </c>
      <c r="O196" s="15"/>
      <c r="P196" s="43"/>
      <c r="Q196" s="43"/>
      <c r="R196" s="43"/>
    </row>
    <row r="197" spans="1:18" s="41" customFormat="1" x14ac:dyDescent="0.25">
      <c r="A197" s="41" t="s">
        <v>334</v>
      </c>
      <c r="B197"/>
      <c r="C197" s="41" t="s">
        <v>28</v>
      </c>
      <c r="E197" s="42" t="s">
        <v>335</v>
      </c>
      <c r="F197" s="42" t="s">
        <v>336</v>
      </c>
      <c r="H197" s="43"/>
      <c r="I197" s="44">
        <v>0</v>
      </c>
      <c r="J197" s="43"/>
      <c r="K197" s="43"/>
      <c r="L197" s="44"/>
      <c r="M197" s="43"/>
      <c r="N197" s="44">
        <f t="shared" si="4"/>
        <v>0</v>
      </c>
      <c r="O197" s="15"/>
      <c r="P197" s="43"/>
      <c r="Q197" s="43"/>
      <c r="R197" s="43"/>
    </row>
    <row r="198" spans="1:18" s="41" customFormat="1" x14ac:dyDescent="0.25">
      <c r="A198" s="41" t="s">
        <v>337</v>
      </c>
      <c r="B198"/>
      <c r="C198" s="41" t="s">
        <v>28</v>
      </c>
      <c r="E198" s="42" t="s">
        <v>338</v>
      </c>
      <c r="F198" s="42" t="s">
        <v>339</v>
      </c>
      <c r="H198" s="43"/>
      <c r="I198" s="44">
        <v>0</v>
      </c>
      <c r="J198" s="43"/>
      <c r="K198" s="43"/>
      <c r="L198" s="44"/>
      <c r="M198" s="43"/>
      <c r="N198" s="44">
        <f t="shared" si="4"/>
        <v>0</v>
      </c>
      <c r="O198" s="15"/>
      <c r="P198" s="43"/>
      <c r="Q198" s="43"/>
      <c r="R198" s="43"/>
    </row>
    <row r="199" spans="1:18" s="41" customFormat="1" x14ac:dyDescent="0.25">
      <c r="A199" s="41" t="s">
        <v>340</v>
      </c>
      <c r="B199"/>
      <c r="C199" s="41" t="s">
        <v>28</v>
      </c>
      <c r="E199" s="42" t="s">
        <v>341</v>
      </c>
      <c r="F199" s="42" t="s">
        <v>342</v>
      </c>
      <c r="H199" s="43"/>
      <c r="I199" s="44">
        <v>0</v>
      </c>
      <c r="J199" s="43"/>
      <c r="K199" s="43"/>
      <c r="L199" s="44"/>
      <c r="M199" s="43"/>
      <c r="N199" s="44">
        <f t="shared" si="4"/>
        <v>0</v>
      </c>
      <c r="O199" s="15"/>
      <c r="P199" s="43"/>
      <c r="Q199" s="43"/>
      <c r="R199" s="43"/>
    </row>
    <row r="200" spans="1:18" s="41" customFormat="1" x14ac:dyDescent="0.25">
      <c r="A200" s="41" t="s">
        <v>343</v>
      </c>
      <c r="B200"/>
      <c r="C200" s="41" t="s">
        <v>28</v>
      </c>
      <c r="E200" s="42" t="s">
        <v>344</v>
      </c>
      <c r="F200" s="42" t="s">
        <v>345</v>
      </c>
      <c r="H200" s="43"/>
      <c r="I200" s="44">
        <v>-4560</v>
      </c>
      <c r="J200" s="43"/>
      <c r="K200" s="43"/>
      <c r="L200" s="44">
        <v>4560</v>
      </c>
      <c r="M200" s="43"/>
      <c r="N200" s="44">
        <f t="shared" si="4"/>
        <v>0</v>
      </c>
      <c r="O200" s="15"/>
      <c r="P200" s="43"/>
      <c r="Q200" s="43"/>
      <c r="R200" s="43"/>
    </row>
    <row r="201" spans="1:18" s="41" customFormat="1" x14ac:dyDescent="0.25">
      <c r="A201" s="41" t="s">
        <v>346</v>
      </c>
      <c r="B201"/>
      <c r="C201" s="41" t="s">
        <v>28</v>
      </c>
      <c r="E201" s="42" t="s">
        <v>347</v>
      </c>
      <c r="F201" s="42" t="s">
        <v>348</v>
      </c>
      <c r="H201" s="43"/>
      <c r="I201" s="44">
        <v>0</v>
      </c>
      <c r="J201" s="43"/>
      <c r="K201" s="43"/>
      <c r="L201" s="44"/>
      <c r="M201" s="43"/>
      <c r="N201" s="44">
        <f t="shared" si="4"/>
        <v>0</v>
      </c>
      <c r="O201" s="15"/>
      <c r="P201" s="43"/>
      <c r="Q201" s="43"/>
      <c r="R201" s="43"/>
    </row>
    <row r="202" spans="1:18" s="41" customFormat="1" hidden="1" x14ac:dyDescent="0.25">
      <c r="A202" s="41" t="s">
        <v>349</v>
      </c>
      <c r="B202"/>
      <c r="C202" s="41" t="s">
        <v>28</v>
      </c>
      <c r="E202" s="42" t="s">
        <v>350</v>
      </c>
      <c r="F202" s="42" t="s">
        <v>351</v>
      </c>
      <c r="H202" s="43"/>
      <c r="I202" s="44">
        <v>0</v>
      </c>
      <c r="J202" s="43"/>
      <c r="K202" s="43"/>
      <c r="L202" s="44">
        <v>0</v>
      </c>
      <c r="M202" s="43"/>
      <c r="N202" s="44">
        <v>0</v>
      </c>
      <c r="O202" s="15"/>
      <c r="P202" s="43"/>
      <c r="Q202" s="43"/>
      <c r="R202" s="43"/>
    </row>
    <row r="203" spans="1:18" s="34" customFormat="1" x14ac:dyDescent="0.25">
      <c r="A203" s="34" t="s">
        <v>352</v>
      </c>
      <c r="B203"/>
      <c r="C203" s="34" t="s">
        <v>24</v>
      </c>
      <c r="E203" s="46" t="s">
        <v>353</v>
      </c>
      <c r="F203" s="47"/>
      <c r="H203" s="15"/>
      <c r="I203" s="48">
        <f>SUM(I195:I202)</f>
        <v>-4560</v>
      </c>
      <c r="J203" s="15"/>
      <c r="K203" s="15"/>
      <c r="L203" s="48">
        <f>SUM(L195:L202)</f>
        <v>4560</v>
      </c>
      <c r="M203" s="15"/>
      <c r="N203" s="48">
        <f>SUM(N195:N202)</f>
        <v>0</v>
      </c>
      <c r="O203" s="15"/>
      <c r="P203" s="15"/>
      <c r="Q203" s="15"/>
      <c r="R203" s="15"/>
    </row>
    <row r="204" spans="1:18" x14ac:dyDescent="0.25">
      <c r="A204" t="s">
        <v>354</v>
      </c>
      <c r="C204" t="s">
        <v>49</v>
      </c>
      <c r="I204" s="33"/>
      <c r="K204" s="10"/>
      <c r="L204" s="33"/>
      <c r="N204" s="33"/>
      <c r="P204" s="10"/>
    </row>
    <row r="205" spans="1:18" s="34" customFormat="1" x14ac:dyDescent="0.25">
      <c r="A205" s="34" t="s">
        <v>355</v>
      </c>
      <c r="B205"/>
      <c r="C205" s="34" t="s">
        <v>24</v>
      </c>
      <c r="E205" s="39" t="s">
        <v>209</v>
      </c>
      <c r="F205" s="40" t="s">
        <v>356</v>
      </c>
      <c r="H205" s="15"/>
      <c r="I205" s="37"/>
      <c r="J205" s="15"/>
      <c r="K205" s="15"/>
      <c r="L205" s="37"/>
      <c r="M205" s="15"/>
      <c r="N205" s="37"/>
      <c r="O205" s="15"/>
      <c r="P205" s="15"/>
      <c r="Q205" s="15"/>
      <c r="R205" s="15"/>
    </row>
    <row r="206" spans="1:18" s="41" customFormat="1" x14ac:dyDescent="0.25">
      <c r="A206" s="41" t="s">
        <v>357</v>
      </c>
      <c r="B206"/>
      <c r="C206" s="41" t="s">
        <v>28</v>
      </c>
      <c r="E206" s="42" t="s">
        <v>358</v>
      </c>
      <c r="F206" s="42" t="s">
        <v>359</v>
      </c>
      <c r="H206" s="43"/>
      <c r="I206" s="44">
        <v>80</v>
      </c>
      <c r="J206" s="43"/>
      <c r="K206" s="43"/>
      <c r="L206" s="44"/>
      <c r="M206" s="43"/>
      <c r="N206" s="44">
        <f t="shared" ref="N206:N212" si="5">I206+L206</f>
        <v>80</v>
      </c>
      <c r="O206" s="15"/>
      <c r="P206" s="43"/>
      <c r="Q206" s="43"/>
      <c r="R206" s="43"/>
    </row>
    <row r="207" spans="1:18" s="41" customFormat="1" x14ac:dyDescent="0.25">
      <c r="A207" s="41" t="s">
        <v>360</v>
      </c>
      <c r="B207"/>
      <c r="C207" s="41" t="s">
        <v>28</v>
      </c>
      <c r="E207" s="42" t="s">
        <v>361</v>
      </c>
      <c r="F207" s="42" t="s">
        <v>362</v>
      </c>
      <c r="H207" s="43"/>
      <c r="I207" s="44">
        <v>-3019</v>
      </c>
      <c r="J207" s="43"/>
      <c r="K207" s="43"/>
      <c r="L207" s="44"/>
      <c r="M207" s="43"/>
      <c r="N207" s="44">
        <f t="shared" si="5"/>
        <v>-3019</v>
      </c>
      <c r="O207" s="15"/>
      <c r="P207" s="43"/>
      <c r="Q207" s="43"/>
      <c r="R207" s="43"/>
    </row>
    <row r="208" spans="1:18" s="41" customFormat="1" x14ac:dyDescent="0.25">
      <c r="A208" s="41" t="s">
        <v>363</v>
      </c>
      <c r="B208"/>
      <c r="C208" s="41" t="s">
        <v>28</v>
      </c>
      <c r="E208" s="42" t="s">
        <v>364</v>
      </c>
      <c r="F208" s="42" t="s">
        <v>365</v>
      </c>
      <c r="H208" s="43"/>
      <c r="I208" s="44">
        <v>-586</v>
      </c>
      <c r="J208" s="43"/>
      <c r="K208" s="43"/>
      <c r="L208" s="44"/>
      <c r="M208" s="43"/>
      <c r="N208" s="44">
        <f t="shared" si="5"/>
        <v>-586</v>
      </c>
      <c r="O208" s="15"/>
      <c r="P208" s="43"/>
      <c r="Q208" s="43"/>
      <c r="R208" s="43"/>
    </row>
    <row r="209" spans="1:18" s="41" customFormat="1" x14ac:dyDescent="0.25">
      <c r="A209" s="41" t="s">
        <v>366</v>
      </c>
      <c r="B209"/>
      <c r="C209" s="41" t="s">
        <v>28</v>
      </c>
      <c r="E209" s="42" t="s">
        <v>367</v>
      </c>
      <c r="F209" s="42" t="s">
        <v>368</v>
      </c>
      <c r="H209" s="43"/>
      <c r="I209" s="44">
        <v>-17599</v>
      </c>
      <c r="J209" s="43"/>
      <c r="K209" s="43"/>
      <c r="L209" s="44">
        <v>2559</v>
      </c>
      <c r="M209" s="43"/>
      <c r="N209" s="44">
        <f t="shared" si="5"/>
        <v>-15040</v>
      </c>
      <c r="O209" s="15"/>
      <c r="P209" s="43"/>
      <c r="Q209" s="43"/>
      <c r="R209" s="43"/>
    </row>
    <row r="210" spans="1:18" s="41" customFormat="1" x14ac:dyDescent="0.25">
      <c r="A210" s="41" t="s">
        <v>369</v>
      </c>
      <c r="B210"/>
      <c r="C210" s="41" t="s">
        <v>28</v>
      </c>
      <c r="E210" s="42" t="s">
        <v>370</v>
      </c>
      <c r="F210" s="42" t="s">
        <v>371</v>
      </c>
      <c r="H210" s="43"/>
      <c r="I210" s="44">
        <v>82</v>
      </c>
      <c r="J210" s="43"/>
      <c r="K210" s="43"/>
      <c r="L210" s="44">
        <v>-82</v>
      </c>
      <c r="M210" s="43"/>
      <c r="N210" s="44">
        <f t="shared" si="5"/>
        <v>0</v>
      </c>
      <c r="O210" s="15"/>
      <c r="P210" s="43"/>
      <c r="Q210" s="43"/>
      <c r="R210" s="43"/>
    </row>
    <row r="211" spans="1:18" s="41" customFormat="1" x14ac:dyDescent="0.25">
      <c r="A211" s="41" t="s">
        <v>372</v>
      </c>
      <c r="B211"/>
      <c r="C211" s="41" t="s">
        <v>28</v>
      </c>
      <c r="E211" s="42" t="s">
        <v>373</v>
      </c>
      <c r="F211" s="42" t="s">
        <v>374</v>
      </c>
      <c r="H211" s="43"/>
      <c r="I211" s="44">
        <v>-92731</v>
      </c>
      <c r="J211" s="43"/>
      <c r="K211" s="43"/>
      <c r="L211" s="44">
        <v>-10964</v>
      </c>
      <c r="M211" s="43"/>
      <c r="N211" s="44">
        <f t="shared" si="5"/>
        <v>-103695</v>
      </c>
      <c r="O211" s="5"/>
      <c r="P211" s="43"/>
      <c r="Q211" s="43"/>
      <c r="R211" s="43"/>
    </row>
    <row r="212" spans="1:18" s="41" customFormat="1" x14ac:dyDescent="0.25">
      <c r="A212" s="41" t="s">
        <v>375</v>
      </c>
      <c r="B212"/>
      <c r="C212" s="41" t="s">
        <v>28</v>
      </c>
      <c r="E212" s="42" t="s">
        <v>376</v>
      </c>
      <c r="F212" s="42" t="s">
        <v>377</v>
      </c>
      <c r="H212" s="43"/>
      <c r="I212" s="44">
        <v>-39206</v>
      </c>
      <c r="J212" s="43"/>
      <c r="K212" s="43"/>
      <c r="L212" s="44">
        <v>0</v>
      </c>
      <c r="M212" s="43"/>
      <c r="N212" s="44">
        <f t="shared" si="5"/>
        <v>-39206</v>
      </c>
      <c r="O212" s="5"/>
      <c r="P212" s="43"/>
      <c r="Q212" s="43"/>
      <c r="R212" s="43"/>
    </row>
    <row r="213" spans="1:18" s="34" customFormat="1" x14ac:dyDescent="0.25">
      <c r="A213" s="34" t="s">
        <v>378</v>
      </c>
      <c r="B213"/>
      <c r="C213" s="34" t="s">
        <v>24</v>
      </c>
      <c r="E213" s="46" t="s">
        <v>379</v>
      </c>
      <c r="F213" s="47"/>
      <c r="H213" s="15"/>
      <c r="I213" s="48">
        <f>SUM(I206:I212)</f>
        <v>-152979</v>
      </c>
      <c r="J213" s="15"/>
      <c r="K213" s="15"/>
      <c r="L213" s="48">
        <f>SUM(L206:L212)</f>
        <v>-8487</v>
      </c>
      <c r="M213" s="15"/>
      <c r="N213" s="48">
        <f>SUM(N206:N212)</f>
        <v>-161466</v>
      </c>
      <c r="O213" s="15"/>
      <c r="P213" s="15"/>
      <c r="Q213" s="15"/>
      <c r="R213" s="15"/>
    </row>
    <row r="214" spans="1:18" x14ac:dyDescent="0.25">
      <c r="A214" t="s">
        <v>380</v>
      </c>
      <c r="C214" t="s">
        <v>49</v>
      </c>
      <c r="I214" s="33"/>
      <c r="K214" s="10"/>
      <c r="L214" s="33"/>
      <c r="N214" s="33"/>
      <c r="P214" s="10"/>
    </row>
    <row r="215" spans="1:18" s="34" customFormat="1" hidden="1" x14ac:dyDescent="0.25">
      <c r="A215" s="34" t="s">
        <v>381</v>
      </c>
      <c r="B215"/>
      <c r="C215" s="34" t="s">
        <v>24</v>
      </c>
      <c r="E215" s="39" t="s">
        <v>72</v>
      </c>
      <c r="F215" s="40"/>
      <c r="H215" s="15"/>
      <c r="I215" s="37"/>
      <c r="J215" s="15"/>
      <c r="K215" s="15"/>
      <c r="L215" s="37"/>
      <c r="M215" s="15"/>
      <c r="N215" s="37"/>
      <c r="O215" s="15"/>
      <c r="P215" s="15"/>
      <c r="Q215" s="15"/>
      <c r="R215" s="15"/>
    </row>
    <row r="216" spans="1:18" s="34" customFormat="1" hidden="1" x14ac:dyDescent="0.25">
      <c r="A216" s="34" t="s">
        <v>382</v>
      </c>
      <c r="B216"/>
      <c r="C216" s="34" t="s">
        <v>74</v>
      </c>
      <c r="E216" s="46" t="s">
        <v>75</v>
      </c>
      <c r="F216" s="47"/>
      <c r="H216" s="15"/>
      <c r="I216" s="49">
        <f>SUM(I215:I215)</f>
        <v>0</v>
      </c>
      <c r="J216" s="15"/>
      <c r="K216" s="15"/>
      <c r="L216" s="49">
        <f>SUM(L215:L215)</f>
        <v>0</v>
      </c>
      <c r="M216" s="15"/>
      <c r="N216" s="49">
        <f>SUM(N215:N215)</f>
        <v>0</v>
      </c>
      <c r="O216" s="15"/>
      <c r="P216" s="15"/>
      <c r="Q216" s="15"/>
      <c r="R216" s="15"/>
    </row>
    <row r="217" spans="1:18" s="34" customFormat="1" x14ac:dyDescent="0.25">
      <c r="A217" s="34" t="s">
        <v>383</v>
      </c>
      <c r="B217"/>
      <c r="C217" s="34" t="s">
        <v>20</v>
      </c>
      <c r="E217" s="46" t="s">
        <v>384</v>
      </c>
      <c r="F217" s="47"/>
      <c r="H217" s="15"/>
      <c r="I217" s="48">
        <f>I203+I213+I216</f>
        <v>-157539</v>
      </c>
      <c r="J217" s="15"/>
      <c r="K217" s="15"/>
      <c r="L217" s="48">
        <f>L203+L213+L216</f>
        <v>-3927</v>
      </c>
      <c r="M217" s="15"/>
      <c r="N217" s="48">
        <f>N203+N213+N216</f>
        <v>-161466</v>
      </c>
      <c r="O217" s="15"/>
      <c r="P217" s="15"/>
      <c r="Q217" s="15"/>
      <c r="R217" s="15"/>
    </row>
    <row r="218" spans="1:18" x14ac:dyDescent="0.25">
      <c r="A218" t="s">
        <v>385</v>
      </c>
      <c r="C218" t="s">
        <v>49</v>
      </c>
      <c r="I218" s="33"/>
      <c r="K218" s="10"/>
      <c r="L218" s="33"/>
      <c r="N218" s="33"/>
      <c r="P218" s="10"/>
    </row>
    <row r="219" spans="1:18" s="34" customFormat="1" hidden="1" x14ac:dyDescent="0.25">
      <c r="A219" s="34" t="s">
        <v>386</v>
      </c>
      <c r="B219"/>
      <c r="C219" s="34" t="s">
        <v>20</v>
      </c>
      <c r="E219" s="35" t="s">
        <v>387</v>
      </c>
      <c r="F219" s="36" t="s">
        <v>388</v>
      </c>
      <c r="H219" s="15"/>
      <c r="I219" s="37"/>
      <c r="J219" s="15"/>
      <c r="K219" s="15"/>
      <c r="L219" s="37"/>
      <c r="M219" s="15"/>
      <c r="N219" s="37"/>
      <c r="O219" s="15"/>
      <c r="P219" s="15"/>
      <c r="Q219" s="15"/>
      <c r="R219" s="15"/>
    </row>
    <row r="220" spans="1:18" s="34" customFormat="1" hidden="1" x14ac:dyDescent="0.25">
      <c r="A220" s="34" t="s">
        <v>389</v>
      </c>
      <c r="B220"/>
      <c r="C220" s="34" t="s">
        <v>24</v>
      </c>
      <c r="E220" s="39" t="s">
        <v>25</v>
      </c>
      <c r="F220" s="40" t="s">
        <v>390</v>
      </c>
      <c r="H220" s="15"/>
      <c r="I220" s="37"/>
      <c r="J220" s="15"/>
      <c r="K220" s="15"/>
      <c r="L220" s="37"/>
      <c r="M220" s="15"/>
      <c r="N220" s="37"/>
      <c r="O220" s="15"/>
      <c r="P220" s="15"/>
      <c r="Q220" s="15"/>
      <c r="R220" s="15"/>
    </row>
    <row r="221" spans="1:18" s="34" customFormat="1" hidden="1" x14ac:dyDescent="0.25">
      <c r="A221" s="34" t="s">
        <v>391</v>
      </c>
      <c r="B221"/>
      <c r="C221" s="34" t="s">
        <v>24</v>
      </c>
      <c r="E221" s="46" t="s">
        <v>392</v>
      </c>
      <c r="F221" s="47"/>
      <c r="H221" s="15"/>
      <c r="I221" s="48">
        <f>SUM(I220:I220)</f>
        <v>0</v>
      </c>
      <c r="J221" s="15"/>
      <c r="K221" s="15"/>
      <c r="L221" s="48">
        <f>SUM(L220:L220)</f>
        <v>0</v>
      </c>
      <c r="M221" s="15"/>
      <c r="N221" s="48">
        <f>SUM(N220:N220)</f>
        <v>0</v>
      </c>
      <c r="O221" s="15"/>
      <c r="P221" s="15"/>
      <c r="Q221" s="15"/>
      <c r="R221" s="15"/>
    </row>
    <row r="222" spans="1:18" hidden="1" x14ac:dyDescent="0.25">
      <c r="A222" t="s">
        <v>393</v>
      </c>
      <c r="C222" t="s">
        <v>49</v>
      </c>
      <c r="I222" s="33"/>
      <c r="K222" s="10"/>
      <c r="L222" s="33"/>
      <c r="N222" s="33"/>
      <c r="P222" s="10"/>
    </row>
    <row r="223" spans="1:18" s="34" customFormat="1" hidden="1" x14ac:dyDescent="0.25">
      <c r="A223" s="34" t="s">
        <v>394</v>
      </c>
      <c r="B223"/>
      <c r="C223" s="34" t="s">
        <v>24</v>
      </c>
      <c r="E223" s="39" t="s">
        <v>72</v>
      </c>
      <c r="F223" s="40"/>
      <c r="H223" s="15"/>
      <c r="I223" s="37"/>
      <c r="J223" s="15"/>
      <c r="K223" s="15"/>
      <c r="L223" s="37"/>
      <c r="M223" s="15"/>
      <c r="N223" s="37"/>
      <c r="O223" s="15"/>
      <c r="P223" s="15"/>
      <c r="Q223" s="15"/>
      <c r="R223" s="15"/>
    </row>
    <row r="224" spans="1:18" s="34" customFormat="1" hidden="1" x14ac:dyDescent="0.25">
      <c r="A224" s="34" t="s">
        <v>395</v>
      </c>
      <c r="B224"/>
      <c r="C224" s="34" t="s">
        <v>74</v>
      </c>
      <c r="E224" s="46" t="s">
        <v>75</v>
      </c>
      <c r="F224" s="47"/>
      <c r="H224" s="15"/>
      <c r="I224" s="49">
        <f>SUM(I223:I223)</f>
        <v>0</v>
      </c>
      <c r="J224" s="15"/>
      <c r="K224" s="15"/>
      <c r="L224" s="49">
        <f>SUM(L223:L223)</f>
        <v>0</v>
      </c>
      <c r="M224" s="15"/>
      <c r="N224" s="49">
        <f>SUM(N223:N223)</f>
        <v>0</v>
      </c>
      <c r="O224" s="15"/>
      <c r="P224" s="15"/>
      <c r="Q224" s="15"/>
      <c r="R224" s="15"/>
    </row>
    <row r="225" spans="1:18" s="34" customFormat="1" hidden="1" x14ac:dyDescent="0.25">
      <c r="A225" s="34" t="s">
        <v>396</v>
      </c>
      <c r="B225"/>
      <c r="C225" s="34" t="s">
        <v>20</v>
      </c>
      <c r="E225" s="46" t="s">
        <v>397</v>
      </c>
      <c r="F225" s="47"/>
      <c r="H225" s="15"/>
      <c r="I225" s="48">
        <f>I221+I224</f>
        <v>0</v>
      </c>
      <c r="J225" s="15"/>
      <c r="K225" s="15"/>
      <c r="L225" s="48">
        <f>L221+L224</f>
        <v>0</v>
      </c>
      <c r="M225" s="15"/>
      <c r="N225" s="48">
        <f>N221+N224</f>
        <v>0</v>
      </c>
      <c r="O225" s="15"/>
      <c r="P225" s="15"/>
      <c r="Q225" s="15"/>
      <c r="R225" s="15"/>
    </row>
    <row r="226" spans="1:18" hidden="1" x14ac:dyDescent="0.25">
      <c r="A226" t="s">
        <v>398</v>
      </c>
      <c r="C226" t="s">
        <v>49</v>
      </c>
      <c r="I226" s="33"/>
      <c r="K226" s="10"/>
      <c r="L226" s="33"/>
      <c r="N226" s="33"/>
      <c r="P226" s="10"/>
    </row>
    <row r="227" spans="1:18" s="34" customFormat="1" x14ac:dyDescent="0.25">
      <c r="A227" s="34" t="s">
        <v>399</v>
      </c>
      <c r="B227"/>
      <c r="C227" s="34" t="s">
        <v>167</v>
      </c>
      <c r="E227" s="53"/>
      <c r="F227" s="54" t="s">
        <v>400</v>
      </c>
      <c r="H227" s="15"/>
      <c r="I227" s="55">
        <f>I203+I213+I191</f>
        <v>-180602</v>
      </c>
      <c r="J227" s="15"/>
      <c r="K227" s="15"/>
      <c r="L227" s="55">
        <f>L203+L213+L191</f>
        <v>-3927</v>
      </c>
      <c r="M227" s="15"/>
      <c r="N227" s="55">
        <f>N203+N213+N191</f>
        <v>-184529</v>
      </c>
      <c r="O227" s="15"/>
      <c r="P227" s="15"/>
      <c r="Q227" s="15"/>
      <c r="R227" s="15"/>
    </row>
    <row r="228" spans="1:18" x14ac:dyDescent="0.25">
      <c r="A228" t="s">
        <v>401</v>
      </c>
      <c r="C228" t="s">
        <v>49</v>
      </c>
      <c r="I228" s="33"/>
      <c r="K228" s="10"/>
      <c r="L228" s="33"/>
      <c r="N228" s="33"/>
      <c r="P228" s="10"/>
    </row>
    <row r="229" spans="1:18" s="34" customFormat="1" x14ac:dyDescent="0.25">
      <c r="A229" s="34" t="s">
        <v>402</v>
      </c>
      <c r="B229"/>
      <c r="C229" s="34" t="s">
        <v>20</v>
      </c>
      <c r="E229" s="35" t="s">
        <v>403</v>
      </c>
      <c r="F229" s="36" t="s">
        <v>404</v>
      </c>
      <c r="H229" s="15"/>
      <c r="I229" s="37"/>
      <c r="J229" s="15"/>
      <c r="K229" s="15"/>
      <c r="L229" s="37"/>
      <c r="M229" s="15"/>
      <c r="N229" s="37"/>
      <c r="O229" s="15"/>
      <c r="P229" s="15"/>
      <c r="Q229" s="15"/>
      <c r="R229" s="15"/>
    </row>
    <row r="230" spans="1:18" s="34" customFormat="1" hidden="1" x14ac:dyDescent="0.25">
      <c r="A230" s="34" t="s">
        <v>405</v>
      </c>
      <c r="B230"/>
      <c r="C230" s="34" t="s">
        <v>24</v>
      </c>
      <c r="E230" s="39" t="s">
        <v>25</v>
      </c>
      <c r="F230" s="40" t="s">
        <v>406</v>
      </c>
      <c r="H230" s="15"/>
      <c r="I230" s="37"/>
      <c r="J230" s="15"/>
      <c r="K230" s="15"/>
      <c r="L230" s="37"/>
      <c r="M230" s="15"/>
      <c r="N230" s="37"/>
      <c r="O230" s="15"/>
      <c r="P230" s="15"/>
      <c r="Q230" s="15"/>
      <c r="R230" s="15"/>
    </row>
    <row r="231" spans="1:18" s="34" customFormat="1" hidden="1" x14ac:dyDescent="0.25">
      <c r="A231" s="34" t="s">
        <v>407</v>
      </c>
      <c r="B231"/>
      <c r="C231" s="34" t="s">
        <v>24</v>
      </c>
      <c r="E231" s="46" t="s">
        <v>408</v>
      </c>
      <c r="F231" s="47"/>
      <c r="H231" s="15"/>
      <c r="I231" s="48">
        <f>SUM(I230:I230)</f>
        <v>0</v>
      </c>
      <c r="J231" s="15"/>
      <c r="K231" s="15"/>
      <c r="L231" s="48">
        <f>SUM(L230:L230)</f>
        <v>0</v>
      </c>
      <c r="M231" s="15"/>
      <c r="N231" s="48">
        <f>SUM(N230:N230)</f>
        <v>0</v>
      </c>
      <c r="O231" s="15"/>
      <c r="P231" s="15"/>
      <c r="Q231" s="15"/>
      <c r="R231" s="15"/>
    </row>
    <row r="232" spans="1:18" hidden="1" x14ac:dyDescent="0.25">
      <c r="A232" t="s">
        <v>409</v>
      </c>
      <c r="C232" t="s">
        <v>49</v>
      </c>
      <c r="I232" s="33"/>
      <c r="K232" s="10"/>
      <c r="L232" s="33"/>
      <c r="N232" s="33"/>
      <c r="P232" s="10"/>
    </row>
    <row r="233" spans="1:18" s="34" customFormat="1" x14ac:dyDescent="0.25">
      <c r="A233" s="34" t="s">
        <v>410</v>
      </c>
      <c r="B233"/>
      <c r="C233" s="34" t="s">
        <v>24</v>
      </c>
      <c r="E233" s="39" t="s">
        <v>72</v>
      </c>
      <c r="F233" s="40"/>
      <c r="H233" s="15"/>
      <c r="I233" s="37"/>
      <c r="J233" s="15"/>
      <c r="K233" s="15"/>
      <c r="L233" s="37"/>
      <c r="M233" s="15"/>
      <c r="N233" s="37"/>
      <c r="O233" s="15"/>
      <c r="P233" s="15"/>
      <c r="Q233" s="15"/>
      <c r="R233" s="15"/>
    </row>
    <row r="234" spans="1:18" s="41" customFormat="1" collapsed="1" x14ac:dyDescent="0.25">
      <c r="A234" s="41" t="s">
        <v>411</v>
      </c>
      <c r="B234"/>
      <c r="C234" s="41" t="s">
        <v>28</v>
      </c>
      <c r="E234" s="42" t="s">
        <v>412</v>
      </c>
      <c r="F234" s="42" t="s">
        <v>413</v>
      </c>
      <c r="H234" s="43"/>
      <c r="I234" s="44">
        <v>0</v>
      </c>
      <c r="J234" s="43"/>
      <c r="K234" s="43"/>
      <c r="L234" s="44">
        <v>0</v>
      </c>
      <c r="M234" s="43"/>
      <c r="N234" s="44">
        <f t="shared" ref="N234:N243" si="6">I234+L234</f>
        <v>0</v>
      </c>
      <c r="O234" s="15"/>
      <c r="P234" s="43"/>
      <c r="Q234" s="43"/>
      <c r="R234" s="43"/>
    </row>
    <row r="235" spans="1:18" s="41" customFormat="1" hidden="1" outlineLevel="1" x14ac:dyDescent="0.25">
      <c r="B235"/>
      <c r="C235" s="41" t="s">
        <v>86</v>
      </c>
      <c r="E235" s="42"/>
      <c r="F235" s="42"/>
      <c r="H235" s="43"/>
      <c r="I235" s="44"/>
      <c r="J235" s="43"/>
      <c r="K235" s="43"/>
      <c r="L235" s="44"/>
      <c r="M235" s="43"/>
      <c r="N235" s="44">
        <f t="shared" si="6"/>
        <v>0</v>
      </c>
      <c r="O235" s="15"/>
      <c r="P235" s="43">
        <v>30</v>
      </c>
      <c r="Q235" s="43"/>
      <c r="R235" s="43"/>
    </row>
    <row r="236" spans="1:18" s="41" customFormat="1" x14ac:dyDescent="0.25">
      <c r="A236" s="41" t="s">
        <v>414</v>
      </c>
      <c r="B236"/>
      <c r="C236" s="41" t="s">
        <v>28</v>
      </c>
      <c r="E236" s="42" t="s">
        <v>415</v>
      </c>
      <c r="F236" s="51" t="s">
        <v>416</v>
      </c>
      <c r="H236" s="43"/>
      <c r="I236" s="44">
        <v>-15178</v>
      </c>
      <c r="J236" s="43"/>
      <c r="K236" s="43"/>
      <c r="L236" s="44">
        <v>4871</v>
      </c>
      <c r="M236" s="43"/>
      <c r="N236" s="44">
        <f t="shared" si="6"/>
        <v>-10307</v>
      </c>
      <c r="O236" s="15"/>
      <c r="P236" s="43"/>
      <c r="Q236" s="43"/>
      <c r="R236" s="43"/>
    </row>
    <row r="237" spans="1:18" s="41" customFormat="1" collapsed="1" x14ac:dyDescent="0.25">
      <c r="A237" s="41" t="s">
        <v>417</v>
      </c>
      <c r="B237"/>
      <c r="C237" s="41" t="s">
        <v>28</v>
      </c>
      <c r="E237" s="42" t="s">
        <v>418</v>
      </c>
      <c r="F237" s="42" t="s">
        <v>419</v>
      </c>
      <c r="H237" s="43"/>
      <c r="I237" s="44">
        <v>-594485</v>
      </c>
      <c r="J237" s="43"/>
      <c r="K237" s="43"/>
      <c r="L237" s="44">
        <v>-3515</v>
      </c>
      <c r="M237" s="43"/>
      <c r="N237" s="44">
        <f t="shared" si="6"/>
        <v>-598000</v>
      </c>
      <c r="O237" s="5"/>
      <c r="P237" s="43"/>
      <c r="Q237" s="43"/>
      <c r="R237" s="43"/>
    </row>
    <row r="238" spans="1:18" s="41" customFormat="1" hidden="1" outlineLevel="1" x14ac:dyDescent="0.25">
      <c r="B238"/>
      <c r="C238" s="41" t="s">
        <v>86</v>
      </c>
      <c r="E238" s="42"/>
      <c r="F238" s="42"/>
      <c r="H238" s="43"/>
      <c r="I238" s="44"/>
      <c r="J238" s="43"/>
      <c r="K238" s="43">
        <v>12</v>
      </c>
      <c r="L238" s="50"/>
      <c r="M238" s="43"/>
      <c r="N238" s="44">
        <f t="shared" si="6"/>
        <v>0</v>
      </c>
      <c r="O238" s="5"/>
      <c r="P238" s="43">
        <v>28</v>
      </c>
      <c r="Q238" s="43"/>
      <c r="R238" s="43"/>
    </row>
    <row r="239" spans="1:18" s="41" customFormat="1" hidden="1" outlineLevel="1" x14ac:dyDescent="0.25">
      <c r="B239"/>
      <c r="C239" s="41" t="s">
        <v>86</v>
      </c>
      <c r="E239" s="42"/>
      <c r="F239" s="42"/>
      <c r="H239" s="43"/>
      <c r="I239" s="44"/>
      <c r="J239" s="43"/>
      <c r="K239" s="43">
        <v>27</v>
      </c>
      <c r="L239" s="50"/>
      <c r="M239" s="43"/>
      <c r="N239" s="44">
        <f t="shared" si="6"/>
        <v>0</v>
      </c>
      <c r="O239" s="5"/>
      <c r="P239" s="43"/>
      <c r="Q239" s="43"/>
      <c r="R239" s="43"/>
    </row>
    <row r="240" spans="1:18" s="41" customFormat="1" hidden="1" x14ac:dyDescent="0.25">
      <c r="A240" s="41" t="s">
        <v>420</v>
      </c>
      <c r="B240"/>
      <c r="C240" s="41" t="s">
        <v>28</v>
      </c>
      <c r="E240" s="42" t="s">
        <v>421</v>
      </c>
      <c r="F240" s="42" t="s">
        <v>422</v>
      </c>
      <c r="H240" s="43"/>
      <c r="I240" s="44"/>
      <c r="J240" s="43"/>
      <c r="K240" s="43"/>
      <c r="L240" s="44"/>
      <c r="M240" s="43"/>
      <c r="N240" s="44">
        <f t="shared" si="6"/>
        <v>0</v>
      </c>
      <c r="O240" s="5"/>
      <c r="P240" s="43"/>
      <c r="Q240" s="43"/>
      <c r="R240" s="43"/>
    </row>
    <row r="241" spans="1:18" s="41" customFormat="1" collapsed="1" x14ac:dyDescent="0.25">
      <c r="A241" s="41" t="s">
        <v>423</v>
      </c>
      <c r="B241"/>
      <c r="C241" s="41" t="s">
        <v>28</v>
      </c>
      <c r="E241" s="42" t="s">
        <v>424</v>
      </c>
      <c r="F241" s="42" t="s">
        <v>425</v>
      </c>
      <c r="H241" s="43"/>
      <c r="I241" s="44">
        <v>-105000</v>
      </c>
      <c r="J241" s="43"/>
      <c r="K241" s="43"/>
      <c r="L241" s="44">
        <v>-5000</v>
      </c>
      <c r="M241" s="43"/>
      <c r="N241" s="44">
        <f t="shared" si="6"/>
        <v>-110000</v>
      </c>
      <c r="O241" s="5"/>
      <c r="P241" s="43"/>
      <c r="Q241" s="43"/>
      <c r="R241" s="43"/>
    </row>
    <row r="242" spans="1:18" s="41" customFormat="1" hidden="1" outlineLevel="1" x14ac:dyDescent="0.25">
      <c r="B242"/>
      <c r="C242" s="41" t="s">
        <v>86</v>
      </c>
      <c r="E242" s="42"/>
      <c r="F242" s="42"/>
      <c r="H242" s="43"/>
      <c r="I242" s="44"/>
      <c r="J242" s="43"/>
      <c r="K242" s="43">
        <v>18</v>
      </c>
      <c r="L242" s="50"/>
      <c r="M242" s="43"/>
      <c r="N242" s="44">
        <f t="shared" si="6"/>
        <v>0</v>
      </c>
      <c r="O242" s="15"/>
      <c r="P242" s="43">
        <v>29</v>
      </c>
      <c r="Q242" s="43"/>
      <c r="R242" s="43"/>
    </row>
    <row r="243" spans="1:18" s="41" customFormat="1" hidden="1" outlineLevel="1" x14ac:dyDescent="0.25">
      <c r="B243"/>
      <c r="C243" s="41" t="s">
        <v>86</v>
      </c>
      <c r="E243" s="42"/>
      <c r="F243" s="42"/>
      <c r="H243" s="43"/>
      <c r="I243" s="44"/>
      <c r="J243" s="43"/>
      <c r="K243" s="43">
        <v>25</v>
      </c>
      <c r="L243" s="52"/>
      <c r="M243" s="43"/>
      <c r="N243" s="44">
        <f t="shared" si="6"/>
        <v>0</v>
      </c>
      <c r="O243" s="15"/>
      <c r="P243" s="43"/>
      <c r="Q243" s="43"/>
      <c r="R243" s="43"/>
    </row>
    <row r="244" spans="1:18" s="34" customFormat="1" x14ac:dyDescent="0.25">
      <c r="A244" s="34" t="s">
        <v>426</v>
      </c>
      <c r="B244"/>
      <c r="C244" s="34" t="s">
        <v>74</v>
      </c>
      <c r="E244" s="46" t="s">
        <v>75</v>
      </c>
      <c r="F244" s="47"/>
      <c r="H244" s="15"/>
      <c r="I244" s="49">
        <f>SUM(I234:I241)</f>
        <v>-714663</v>
      </c>
      <c r="J244" s="15"/>
      <c r="K244" s="15"/>
      <c r="L244" s="49">
        <f>SUM(L234:L241)</f>
        <v>-3644</v>
      </c>
      <c r="M244" s="15"/>
      <c r="N244" s="49">
        <f>SUM(N234:N241)+N242+N243</f>
        <v>-718307</v>
      </c>
      <c r="O244" s="15"/>
      <c r="P244" s="15"/>
      <c r="Q244" s="15"/>
      <c r="R244" s="15"/>
    </row>
    <row r="245" spans="1:18" s="34" customFormat="1" x14ac:dyDescent="0.25">
      <c r="A245" s="34" t="s">
        <v>427</v>
      </c>
      <c r="B245"/>
      <c r="C245" s="34" t="s">
        <v>20</v>
      </c>
      <c r="E245" s="46" t="s">
        <v>428</v>
      </c>
      <c r="F245" s="47"/>
      <c r="H245" s="15"/>
      <c r="I245" s="48">
        <f>I231+I244</f>
        <v>-714663</v>
      </c>
      <c r="J245" s="15"/>
      <c r="K245" s="15"/>
      <c r="L245" s="48">
        <f>L231+L244</f>
        <v>-3644</v>
      </c>
      <c r="M245" s="15"/>
      <c r="N245" s="48">
        <f>N231+N244</f>
        <v>-718307</v>
      </c>
      <c r="O245" s="15"/>
      <c r="P245" s="15"/>
      <c r="Q245" s="15"/>
      <c r="R245" s="15"/>
    </row>
    <row r="246" spans="1:18" x14ac:dyDescent="0.25">
      <c r="A246" t="s">
        <v>429</v>
      </c>
      <c r="C246" t="s">
        <v>49</v>
      </c>
      <c r="I246" s="33"/>
      <c r="K246" s="10"/>
      <c r="L246" s="33"/>
      <c r="N246" s="33"/>
      <c r="P246" s="10"/>
    </row>
    <row r="247" spans="1:18" s="34" customFormat="1" x14ac:dyDescent="0.25">
      <c r="A247" s="34" t="s">
        <v>430</v>
      </c>
      <c r="B247"/>
      <c r="C247" s="34" t="s">
        <v>20</v>
      </c>
      <c r="E247" s="35" t="s">
        <v>431</v>
      </c>
      <c r="F247" s="36" t="s">
        <v>432</v>
      </c>
      <c r="H247" s="15"/>
      <c r="I247" s="37"/>
      <c r="J247" s="15"/>
      <c r="K247" s="15"/>
      <c r="L247" s="37"/>
      <c r="M247" s="15"/>
      <c r="N247" s="37"/>
      <c r="O247" s="15"/>
      <c r="P247" s="15"/>
      <c r="Q247" s="15"/>
      <c r="R247" s="15"/>
    </row>
    <row r="248" spans="1:18" s="34" customFormat="1" x14ac:dyDescent="0.25">
      <c r="A248" s="34" t="s">
        <v>433</v>
      </c>
      <c r="B248"/>
      <c r="C248" s="34" t="s">
        <v>24</v>
      </c>
      <c r="E248" s="39" t="s">
        <v>72</v>
      </c>
      <c r="F248" s="40"/>
      <c r="H248" s="15"/>
      <c r="I248" s="37"/>
      <c r="J248" s="15"/>
      <c r="K248" s="15"/>
      <c r="L248" s="37"/>
      <c r="M248" s="15"/>
      <c r="N248" s="37"/>
      <c r="O248" s="15"/>
      <c r="P248" s="15"/>
      <c r="Q248" s="15"/>
      <c r="R248" s="15"/>
    </row>
    <row r="249" spans="1:18" s="41" customFormat="1" collapsed="1" x14ac:dyDescent="0.25">
      <c r="A249" s="41" t="s">
        <v>434</v>
      </c>
      <c r="B249"/>
      <c r="C249" s="41" t="s">
        <v>28</v>
      </c>
      <c r="E249" s="42" t="s">
        <v>435</v>
      </c>
      <c r="F249" s="42" t="s">
        <v>436</v>
      </c>
      <c r="H249" s="43"/>
      <c r="I249" s="44">
        <v>-627418</v>
      </c>
      <c r="J249" s="43"/>
      <c r="K249" s="43"/>
      <c r="L249" s="44">
        <v>-53594</v>
      </c>
      <c r="M249" s="43"/>
      <c r="N249" s="44">
        <f t="shared" ref="N249:N254" si="7">I249+L249</f>
        <v>-681012</v>
      </c>
      <c r="O249" s="5"/>
      <c r="P249" s="43"/>
      <c r="Q249" s="43"/>
      <c r="R249" s="43"/>
    </row>
    <row r="250" spans="1:18" s="41" customFormat="1" hidden="1" outlineLevel="1" x14ac:dyDescent="0.25">
      <c r="B250"/>
      <c r="C250" s="41" t="s">
        <v>86</v>
      </c>
      <c r="E250" s="42"/>
      <c r="F250" s="42"/>
      <c r="H250" s="43"/>
      <c r="I250" s="44"/>
      <c r="J250" s="43"/>
      <c r="K250" s="43">
        <v>16</v>
      </c>
      <c r="L250" s="50"/>
      <c r="M250" s="43"/>
      <c r="N250" s="44">
        <f t="shared" si="7"/>
        <v>0</v>
      </c>
      <c r="O250" s="15"/>
      <c r="P250" s="43"/>
      <c r="Q250" s="43"/>
      <c r="R250" s="43"/>
    </row>
    <row r="251" spans="1:18" s="41" customFormat="1" hidden="1" outlineLevel="1" x14ac:dyDescent="0.25">
      <c r="B251"/>
      <c r="C251" s="41" t="s">
        <v>86</v>
      </c>
      <c r="E251" s="42"/>
      <c r="F251" s="42"/>
      <c r="H251" s="43"/>
      <c r="I251" s="44"/>
      <c r="J251" s="43"/>
      <c r="K251" s="43">
        <v>104</v>
      </c>
      <c r="L251" s="50"/>
      <c r="M251" s="43"/>
      <c r="N251" s="44">
        <f t="shared" si="7"/>
        <v>0</v>
      </c>
      <c r="O251" s="15"/>
      <c r="P251" s="43"/>
      <c r="Q251" s="43"/>
      <c r="R251" s="43"/>
    </row>
    <row r="252" spans="1:18" s="41" customFormat="1" collapsed="1" x14ac:dyDescent="0.25">
      <c r="A252" s="41" t="s">
        <v>437</v>
      </c>
      <c r="B252"/>
      <c r="C252" s="41" t="s">
        <v>28</v>
      </c>
      <c r="E252" s="42" t="s">
        <v>438</v>
      </c>
      <c r="F252" s="42" t="s">
        <v>439</v>
      </c>
      <c r="H252" s="43"/>
      <c r="I252" s="44">
        <v>-150014</v>
      </c>
      <c r="J252" s="43"/>
      <c r="K252" s="43"/>
      <c r="L252" s="44">
        <v>-64339</v>
      </c>
      <c r="M252" s="43"/>
      <c r="N252" s="44">
        <f t="shared" si="7"/>
        <v>-214353</v>
      </c>
      <c r="O252" s="5"/>
      <c r="P252" s="43"/>
      <c r="Q252" s="43"/>
      <c r="R252" s="43"/>
    </row>
    <row r="253" spans="1:18" s="41" customFormat="1" hidden="1" outlineLevel="1" x14ac:dyDescent="0.25">
      <c r="B253"/>
      <c r="C253" s="41" t="s">
        <v>86</v>
      </c>
      <c r="E253" s="42"/>
      <c r="F253" s="42"/>
      <c r="H253" s="43"/>
      <c r="I253" s="44"/>
      <c r="J253" s="43"/>
      <c r="K253" s="43">
        <v>111</v>
      </c>
      <c r="L253" s="50"/>
      <c r="M253" s="43"/>
      <c r="N253" s="44">
        <f t="shared" si="7"/>
        <v>0</v>
      </c>
      <c r="O253" s="15"/>
      <c r="P253" s="43"/>
      <c r="Q253" s="43"/>
      <c r="R253" s="43"/>
    </row>
    <row r="254" spans="1:18" s="41" customFormat="1" hidden="1" outlineLevel="1" x14ac:dyDescent="0.25">
      <c r="B254"/>
      <c r="C254" s="41" t="s">
        <v>86</v>
      </c>
      <c r="E254" s="42"/>
      <c r="F254" s="42"/>
      <c r="H254" s="43"/>
      <c r="I254" s="44"/>
      <c r="J254" s="43"/>
      <c r="K254" s="43">
        <v>112</v>
      </c>
      <c r="L254" s="50"/>
      <c r="M254" s="43"/>
      <c r="N254" s="44">
        <f t="shared" si="7"/>
        <v>0</v>
      </c>
      <c r="O254" s="15"/>
      <c r="P254" s="43"/>
      <c r="Q254" s="43"/>
      <c r="R254" s="43"/>
    </row>
    <row r="255" spans="1:18" s="34" customFormat="1" x14ac:dyDescent="0.25">
      <c r="A255" s="34" t="s">
        <v>440</v>
      </c>
      <c r="B255"/>
      <c r="C255" s="34" t="s">
        <v>74</v>
      </c>
      <c r="E255" s="46" t="s">
        <v>75</v>
      </c>
      <c r="F255" s="47"/>
      <c r="H255" s="15"/>
      <c r="I255" s="49">
        <f>SUM(I249:I252)</f>
        <v>-777432</v>
      </c>
      <c r="J255" s="15"/>
      <c r="K255" s="15"/>
      <c r="L255" s="49">
        <f>SUM(L249:L253)</f>
        <v>-117933</v>
      </c>
      <c r="M255" s="15"/>
      <c r="N255" s="49">
        <f>SUM(N249:N254)</f>
        <v>-895365</v>
      </c>
      <c r="O255" s="15"/>
      <c r="P255" s="15"/>
      <c r="Q255" s="15"/>
      <c r="R255" s="15"/>
    </row>
    <row r="256" spans="1:18" s="34" customFormat="1" x14ac:dyDescent="0.25">
      <c r="A256" s="34" t="s">
        <v>441</v>
      </c>
      <c r="B256"/>
      <c r="C256" s="34" t="s">
        <v>20</v>
      </c>
      <c r="E256" s="46" t="s">
        <v>442</v>
      </c>
      <c r="F256" s="47"/>
      <c r="H256" s="15"/>
      <c r="I256" s="48">
        <f>I255</f>
        <v>-777432</v>
      </c>
      <c r="J256" s="15"/>
      <c r="K256" s="15"/>
      <c r="L256" s="48">
        <f>L255</f>
        <v>-117933</v>
      </c>
      <c r="M256" s="15"/>
      <c r="N256" s="48">
        <f>N255</f>
        <v>-895365</v>
      </c>
      <c r="O256" s="15"/>
      <c r="P256" s="15"/>
      <c r="Q256" s="15"/>
      <c r="R256" s="15"/>
    </row>
    <row r="257" spans="1:18" x14ac:dyDescent="0.25">
      <c r="A257" t="s">
        <v>443</v>
      </c>
      <c r="C257" t="s">
        <v>49</v>
      </c>
      <c r="F257"/>
      <c r="H257"/>
      <c r="I257"/>
      <c r="J257"/>
      <c r="K257"/>
      <c r="L257"/>
      <c r="M257"/>
      <c r="N257"/>
      <c r="O257" s="34"/>
      <c r="P257"/>
      <c r="Q257"/>
      <c r="R257"/>
    </row>
    <row r="258" spans="1:18" s="34" customFormat="1" x14ac:dyDescent="0.25">
      <c r="A258" s="34" t="s">
        <v>444</v>
      </c>
      <c r="B258"/>
      <c r="C258" s="34" t="s">
        <v>20</v>
      </c>
      <c r="E258" s="35" t="s">
        <v>445</v>
      </c>
      <c r="F258" s="57" t="s">
        <v>446</v>
      </c>
    </row>
    <row r="259" spans="1:18" s="34" customFormat="1" x14ac:dyDescent="0.25">
      <c r="A259" s="34" t="s">
        <v>447</v>
      </c>
      <c r="B259"/>
      <c r="C259" s="34" t="s">
        <v>24</v>
      </c>
      <c r="E259" s="39" t="s">
        <v>72</v>
      </c>
      <c r="F259" s="40"/>
      <c r="I259" s="37"/>
      <c r="L259" s="37"/>
      <c r="N259" s="37"/>
    </row>
    <row r="260" spans="1:18" s="41" customFormat="1" collapsed="1" x14ac:dyDescent="0.25">
      <c r="A260" s="41" t="s">
        <v>448</v>
      </c>
      <c r="B260"/>
      <c r="C260" s="41" t="s">
        <v>28</v>
      </c>
      <c r="E260" s="42" t="s">
        <v>449</v>
      </c>
      <c r="F260" s="42" t="s">
        <v>450</v>
      </c>
      <c r="I260" s="44">
        <v>-26711</v>
      </c>
      <c r="L260" s="44">
        <v>12472</v>
      </c>
      <c r="N260" s="44">
        <f t="shared" ref="N260:N265" si="8">I260+L260</f>
        <v>-14239</v>
      </c>
      <c r="O260" s="34"/>
    </row>
    <row r="261" spans="1:18" s="41" customFormat="1" hidden="1" outlineLevel="1" x14ac:dyDescent="0.25">
      <c r="B261"/>
      <c r="C261" s="41" t="s">
        <v>86</v>
      </c>
      <c r="E261" s="42"/>
      <c r="F261" s="42"/>
      <c r="I261" s="44"/>
      <c r="K261" s="41">
        <v>15</v>
      </c>
      <c r="L261" s="50"/>
      <c r="N261" s="44">
        <f t="shared" si="8"/>
        <v>0</v>
      </c>
      <c r="O261" s="34"/>
    </row>
    <row r="262" spans="1:18" s="41" customFormat="1" hidden="1" outlineLevel="1" x14ac:dyDescent="0.25">
      <c r="B262"/>
      <c r="C262" s="41" t="s">
        <v>86</v>
      </c>
      <c r="E262" s="42"/>
      <c r="F262" s="42"/>
      <c r="I262" s="44"/>
      <c r="K262" s="41">
        <v>103</v>
      </c>
      <c r="L262" s="52"/>
      <c r="N262" s="44">
        <f t="shared" si="8"/>
        <v>0</v>
      </c>
      <c r="O262" s="34"/>
    </row>
    <row r="263" spans="1:18" s="41" customFormat="1" collapsed="1" x14ac:dyDescent="0.25">
      <c r="A263" s="41" t="s">
        <v>451</v>
      </c>
      <c r="B263"/>
      <c r="C263" s="41" t="s">
        <v>28</v>
      </c>
      <c r="E263" s="42" t="s">
        <v>452</v>
      </c>
      <c r="F263" s="42" t="s">
        <v>453</v>
      </c>
      <c r="I263" s="44">
        <v>-55096</v>
      </c>
      <c r="L263" s="44">
        <v>12042</v>
      </c>
      <c r="N263" s="44">
        <f t="shared" si="8"/>
        <v>-43054</v>
      </c>
      <c r="O263" s="5"/>
    </row>
    <row r="264" spans="1:18" s="41" customFormat="1" hidden="1" outlineLevel="1" x14ac:dyDescent="0.25">
      <c r="B264"/>
      <c r="C264" s="41" t="s">
        <v>86</v>
      </c>
      <c r="E264" s="42"/>
      <c r="F264" s="42"/>
      <c r="I264" s="44"/>
      <c r="K264" s="41">
        <v>109</v>
      </c>
      <c r="L264" s="50"/>
      <c r="N264" s="44">
        <f t="shared" si="8"/>
        <v>0</v>
      </c>
      <c r="O264" s="34"/>
    </row>
    <row r="265" spans="1:18" s="41" customFormat="1" hidden="1" outlineLevel="1" x14ac:dyDescent="0.25">
      <c r="B265"/>
      <c r="C265" s="41" t="s">
        <v>86</v>
      </c>
      <c r="E265" s="42"/>
      <c r="F265" s="42"/>
      <c r="I265" s="44"/>
      <c r="K265" s="41">
        <v>115</v>
      </c>
      <c r="L265" s="50"/>
      <c r="N265" s="44">
        <f t="shared" si="8"/>
        <v>0</v>
      </c>
      <c r="O265" s="34"/>
    </row>
    <row r="266" spans="1:18" s="34" customFormat="1" x14ac:dyDescent="0.25">
      <c r="A266" s="34" t="s">
        <v>454</v>
      </c>
      <c r="B266"/>
      <c r="C266" s="34" t="s">
        <v>74</v>
      </c>
      <c r="E266" s="46" t="s">
        <v>75</v>
      </c>
      <c r="F266" s="47"/>
      <c r="I266" s="49">
        <f>SUM(I260:I263)</f>
        <v>-81807</v>
      </c>
      <c r="L266" s="49">
        <f>SUM(L260:L264)</f>
        <v>24514</v>
      </c>
      <c r="N266" s="49">
        <f>SUM(N260:N265)</f>
        <v>-57293</v>
      </c>
    </row>
    <row r="267" spans="1:18" s="34" customFormat="1" x14ac:dyDescent="0.25">
      <c r="A267" s="34" t="s">
        <v>455</v>
      </c>
      <c r="B267"/>
      <c r="C267" s="34" t="s">
        <v>20</v>
      </c>
      <c r="E267" s="46" t="s">
        <v>456</v>
      </c>
      <c r="F267" s="47"/>
      <c r="I267" s="48">
        <f>I266</f>
        <v>-81807</v>
      </c>
      <c r="L267" s="48">
        <f>L266</f>
        <v>24514</v>
      </c>
      <c r="N267" s="48">
        <f>N266</f>
        <v>-57293</v>
      </c>
    </row>
    <row r="268" spans="1:18" x14ac:dyDescent="0.25">
      <c r="A268" t="s">
        <v>457</v>
      </c>
      <c r="C268" t="s">
        <v>49</v>
      </c>
      <c r="F268"/>
      <c r="H268"/>
      <c r="I268"/>
      <c r="J268"/>
      <c r="K268"/>
      <c r="L268"/>
      <c r="M268"/>
      <c r="N268"/>
      <c r="O268" s="34"/>
      <c r="P268"/>
      <c r="Q268"/>
      <c r="R268"/>
    </row>
    <row r="269" spans="1:18" s="34" customFormat="1" x14ac:dyDescent="0.25">
      <c r="A269" s="34" t="s">
        <v>458</v>
      </c>
      <c r="B269"/>
      <c r="C269" s="34" t="s">
        <v>167</v>
      </c>
      <c r="E269" s="53"/>
      <c r="F269" s="54" t="s">
        <v>459</v>
      </c>
      <c r="H269" s="15"/>
      <c r="I269" s="55">
        <f>I245+I255+I266</f>
        <v>-1573902</v>
      </c>
      <c r="J269" s="15"/>
      <c r="K269" s="15"/>
      <c r="L269" s="55">
        <f>L245+L255+L266</f>
        <v>-97063</v>
      </c>
      <c r="M269" s="15"/>
      <c r="N269" s="55">
        <f>N245+N255+N266</f>
        <v>-1670965</v>
      </c>
      <c r="O269" s="15"/>
      <c r="P269" s="15"/>
      <c r="Q269" s="15"/>
      <c r="R269" s="15"/>
    </row>
    <row r="270" spans="1:18" x14ac:dyDescent="0.25">
      <c r="A270" t="s">
        <v>460</v>
      </c>
      <c r="C270" t="s">
        <v>49</v>
      </c>
      <c r="I270" s="33"/>
      <c r="K270" s="10"/>
      <c r="L270" s="33"/>
      <c r="N270" s="33"/>
      <c r="P270" s="10"/>
    </row>
    <row r="271" spans="1:18" s="34" customFormat="1" x14ac:dyDescent="0.25">
      <c r="A271" s="34" t="s">
        <v>461</v>
      </c>
      <c r="B271"/>
      <c r="C271" s="34" t="s">
        <v>302</v>
      </c>
      <c r="E271" s="53"/>
      <c r="F271" s="54" t="s">
        <v>462</v>
      </c>
      <c r="H271" s="15"/>
      <c r="I271" s="55">
        <f>I227+I269</f>
        <v>-1754504</v>
      </c>
      <c r="J271" s="15"/>
      <c r="K271" s="15"/>
      <c r="L271" s="55">
        <f>L227+L269</f>
        <v>-100990</v>
      </c>
      <c r="M271" s="15"/>
      <c r="N271" s="55">
        <f>N227+N269</f>
        <v>-1855494</v>
      </c>
      <c r="O271" s="15"/>
      <c r="P271" s="15"/>
      <c r="Q271" s="15"/>
      <c r="R271" s="15"/>
    </row>
    <row r="272" spans="1:18" x14ac:dyDescent="0.25">
      <c r="A272" t="s">
        <v>463</v>
      </c>
      <c r="C272" t="s">
        <v>49</v>
      </c>
      <c r="I272" s="33"/>
      <c r="K272" s="10"/>
      <c r="L272" s="33"/>
      <c r="N272" s="33"/>
      <c r="P272" s="10"/>
    </row>
    <row r="273" spans="1:18" s="34" customFormat="1" x14ac:dyDescent="0.25">
      <c r="A273" s="34" t="s">
        <v>464</v>
      </c>
      <c r="B273"/>
      <c r="C273" s="34" t="s">
        <v>20</v>
      </c>
      <c r="E273" s="35" t="s">
        <v>465</v>
      </c>
      <c r="F273" s="36" t="s">
        <v>466</v>
      </c>
      <c r="H273" s="15"/>
      <c r="I273" s="37"/>
      <c r="J273" s="15"/>
      <c r="K273" s="15"/>
      <c r="L273" s="37"/>
      <c r="M273" s="15"/>
      <c r="N273" s="37"/>
      <c r="O273" s="15"/>
      <c r="P273" s="15"/>
      <c r="Q273" s="15"/>
      <c r="R273" s="15"/>
    </row>
    <row r="274" spans="1:18" s="34" customFormat="1" x14ac:dyDescent="0.25">
      <c r="A274" s="34" t="s">
        <v>467</v>
      </c>
      <c r="B274"/>
      <c r="C274" s="34" t="s">
        <v>24</v>
      </c>
      <c r="E274" s="39" t="s">
        <v>25</v>
      </c>
      <c r="F274" s="40" t="s">
        <v>468</v>
      </c>
      <c r="H274" s="15"/>
      <c r="I274" s="37"/>
      <c r="J274" s="15"/>
      <c r="K274" s="15"/>
      <c r="L274" s="37"/>
      <c r="M274" s="15"/>
      <c r="N274" s="37"/>
      <c r="O274" s="15"/>
      <c r="P274" s="15"/>
      <c r="Q274" s="15"/>
      <c r="R274" s="15"/>
    </row>
    <row r="275" spans="1:18" s="41" customFormat="1" x14ac:dyDescent="0.25">
      <c r="A275" s="41" t="s">
        <v>469</v>
      </c>
      <c r="B275"/>
      <c r="C275" s="41" t="s">
        <v>28</v>
      </c>
      <c r="E275" s="42" t="s">
        <v>470</v>
      </c>
      <c r="F275" s="42" t="s">
        <v>471</v>
      </c>
      <c r="H275" s="43"/>
      <c r="I275" s="44">
        <v>-1392061</v>
      </c>
      <c r="J275" s="43"/>
      <c r="K275" s="43"/>
      <c r="L275" s="44"/>
      <c r="M275" s="43"/>
      <c r="N275" s="44">
        <f t="shared" ref="N275:N280" si="9">I275+L275</f>
        <v>-1392061</v>
      </c>
      <c r="O275" s="5"/>
      <c r="P275" s="43"/>
      <c r="Q275" s="43"/>
      <c r="R275" s="43"/>
    </row>
    <row r="276" spans="1:18" s="41" customFormat="1" x14ac:dyDescent="0.25">
      <c r="A276" s="41" t="s">
        <v>472</v>
      </c>
      <c r="B276"/>
      <c r="C276" s="41" t="s">
        <v>28</v>
      </c>
      <c r="E276" s="42" t="s">
        <v>473</v>
      </c>
      <c r="F276" s="42" t="s">
        <v>474</v>
      </c>
      <c r="H276" s="43"/>
      <c r="I276" s="44">
        <v>-1804684</v>
      </c>
      <c r="J276" s="43"/>
      <c r="K276" s="43"/>
      <c r="L276" s="44"/>
      <c r="M276" s="43"/>
      <c r="N276" s="44">
        <f t="shared" si="9"/>
        <v>-1804684</v>
      </c>
      <c r="O276" s="5"/>
      <c r="P276" s="43"/>
      <c r="Q276" s="43"/>
      <c r="R276" s="43"/>
    </row>
    <row r="277" spans="1:18" s="41" customFormat="1" x14ac:dyDescent="0.25">
      <c r="A277" s="41" t="s">
        <v>475</v>
      </c>
      <c r="B277"/>
      <c r="C277" s="41" t="s">
        <v>28</v>
      </c>
      <c r="E277" s="42" t="s">
        <v>476</v>
      </c>
      <c r="F277" s="42" t="s">
        <v>477</v>
      </c>
      <c r="H277" s="43"/>
      <c r="I277" s="44">
        <v>-7344168</v>
      </c>
      <c r="J277" s="43"/>
      <c r="K277" s="43"/>
      <c r="L277" s="44"/>
      <c r="M277" s="43"/>
      <c r="N277" s="44">
        <f t="shared" si="9"/>
        <v>-7344168</v>
      </c>
      <c r="O277" s="5"/>
      <c r="P277" s="43"/>
      <c r="Q277" s="43"/>
      <c r="R277" s="43"/>
    </row>
    <row r="278" spans="1:18" s="41" customFormat="1" collapsed="1" x14ac:dyDescent="0.25">
      <c r="A278" s="41" t="s">
        <v>478</v>
      </c>
      <c r="B278"/>
      <c r="C278" s="41" t="s">
        <v>28</v>
      </c>
      <c r="E278" s="42" t="s">
        <v>479</v>
      </c>
      <c r="F278" s="42" t="s">
        <v>480</v>
      </c>
      <c r="H278" s="43"/>
      <c r="I278" s="44">
        <v>-637320</v>
      </c>
      <c r="J278" s="43"/>
      <c r="K278" s="43"/>
      <c r="L278" s="44"/>
      <c r="M278" s="43"/>
      <c r="N278" s="44">
        <f t="shared" si="9"/>
        <v>-637320</v>
      </c>
      <c r="O278" s="5"/>
      <c r="P278" s="43"/>
      <c r="Q278" s="43"/>
      <c r="R278" s="43"/>
    </row>
    <row r="279" spans="1:18" s="41" customFormat="1" hidden="1" outlineLevel="1" x14ac:dyDescent="0.25">
      <c r="B279"/>
      <c r="C279" s="41" t="s">
        <v>86</v>
      </c>
      <c r="E279" s="42"/>
      <c r="F279" s="42"/>
      <c r="H279" s="43"/>
      <c r="I279" s="44"/>
      <c r="J279" s="43"/>
      <c r="K279" s="43">
        <v>19</v>
      </c>
      <c r="L279" s="52"/>
      <c r="M279" s="43"/>
      <c r="N279" s="44">
        <f t="shared" si="9"/>
        <v>0</v>
      </c>
      <c r="O279" s="15"/>
      <c r="P279" s="43"/>
      <c r="Q279" s="43"/>
      <c r="R279" s="43"/>
    </row>
    <row r="280" spans="1:18" s="41" customFormat="1" hidden="1" outlineLevel="1" x14ac:dyDescent="0.25">
      <c r="B280"/>
      <c r="C280" s="41" t="s">
        <v>86</v>
      </c>
      <c r="E280" s="42"/>
      <c r="F280" s="42"/>
      <c r="H280" s="43"/>
      <c r="I280" s="44"/>
      <c r="J280" s="43"/>
      <c r="K280" s="43">
        <v>108</v>
      </c>
      <c r="L280" s="52"/>
      <c r="M280" s="43"/>
      <c r="N280" s="44">
        <f t="shared" si="9"/>
        <v>0</v>
      </c>
      <c r="O280" s="15"/>
      <c r="P280" s="43"/>
      <c r="Q280" s="43"/>
      <c r="R280" s="43"/>
    </row>
    <row r="281" spans="1:18" s="34" customFormat="1" x14ac:dyDescent="0.25">
      <c r="A281" s="34" t="s">
        <v>481</v>
      </c>
      <c r="B281"/>
      <c r="C281" s="34" t="s">
        <v>24</v>
      </c>
      <c r="E281" s="46" t="s">
        <v>482</v>
      </c>
      <c r="F281" s="47"/>
      <c r="H281" s="15"/>
      <c r="I281" s="48">
        <f>SUM(I275:I278)</f>
        <v>-11178233</v>
      </c>
      <c r="J281" s="15"/>
      <c r="K281" s="15"/>
      <c r="L281" s="48">
        <f>L279+L280</f>
        <v>0</v>
      </c>
      <c r="M281" s="15"/>
      <c r="N281" s="48">
        <f>SUM(N275:N280)</f>
        <v>-11178233</v>
      </c>
      <c r="O281" s="15"/>
      <c r="P281" s="15"/>
      <c r="Q281" s="15"/>
      <c r="R281" s="15"/>
    </row>
    <row r="282" spans="1:18" x14ac:dyDescent="0.25">
      <c r="A282" t="s">
        <v>483</v>
      </c>
      <c r="C282" t="s">
        <v>49</v>
      </c>
      <c r="I282" s="33"/>
      <c r="K282" s="10"/>
      <c r="L282" s="33"/>
      <c r="N282" s="33"/>
      <c r="P282" s="10"/>
    </row>
    <row r="283" spans="1:18" s="34" customFormat="1" hidden="1" x14ac:dyDescent="0.25">
      <c r="A283" s="34" t="s">
        <v>484</v>
      </c>
      <c r="B283"/>
      <c r="C283" s="34" t="s">
        <v>24</v>
      </c>
      <c r="E283" s="39" t="s">
        <v>51</v>
      </c>
      <c r="F283" s="40" t="s">
        <v>485</v>
      </c>
      <c r="H283" s="15"/>
      <c r="I283" s="37"/>
      <c r="J283" s="15"/>
      <c r="K283" s="15"/>
      <c r="L283" s="37"/>
      <c r="M283" s="15"/>
      <c r="N283" s="37"/>
      <c r="O283" s="15"/>
      <c r="P283" s="15"/>
      <c r="Q283" s="15"/>
      <c r="R283" s="15"/>
    </row>
    <row r="284" spans="1:18" s="34" customFormat="1" hidden="1" x14ac:dyDescent="0.25">
      <c r="A284" s="34" t="s">
        <v>486</v>
      </c>
      <c r="B284"/>
      <c r="C284" s="34" t="s">
        <v>24</v>
      </c>
      <c r="E284" s="46" t="s">
        <v>487</v>
      </c>
      <c r="F284" s="47"/>
      <c r="H284" s="15"/>
      <c r="I284" s="48">
        <f>SUM(I283:I283)</f>
        <v>0</v>
      </c>
      <c r="J284" s="15"/>
      <c r="K284" s="15"/>
      <c r="L284" s="48">
        <f>SUM(L283:L283)</f>
        <v>0</v>
      </c>
      <c r="M284" s="15"/>
      <c r="N284" s="48">
        <f>SUM(N283:N283)</f>
        <v>0</v>
      </c>
      <c r="O284" s="15"/>
      <c r="P284" s="15"/>
      <c r="Q284" s="15"/>
      <c r="R284" s="15"/>
    </row>
    <row r="285" spans="1:18" hidden="1" x14ac:dyDescent="0.25">
      <c r="A285" t="s">
        <v>488</v>
      </c>
      <c r="C285" t="s">
        <v>49</v>
      </c>
      <c r="F285"/>
      <c r="H285"/>
      <c r="I285"/>
      <c r="J285"/>
      <c r="K285"/>
      <c r="L285"/>
      <c r="M285"/>
      <c r="N285"/>
      <c r="O285" s="34"/>
      <c r="P285"/>
      <c r="Q285"/>
      <c r="R285"/>
    </row>
    <row r="286" spans="1:18" s="34" customFormat="1" hidden="1" x14ac:dyDescent="0.25">
      <c r="A286" s="34" t="s">
        <v>489</v>
      </c>
      <c r="B286"/>
      <c r="C286" s="34" t="s">
        <v>24</v>
      </c>
      <c r="E286" s="39" t="s">
        <v>72</v>
      </c>
      <c r="F286" s="40"/>
      <c r="H286" s="15"/>
      <c r="I286" s="37"/>
      <c r="J286" s="15"/>
      <c r="K286" s="15"/>
      <c r="L286" s="37"/>
      <c r="M286" s="15"/>
      <c r="N286" s="37"/>
      <c r="O286" s="15"/>
      <c r="P286" s="15"/>
      <c r="Q286" s="15"/>
      <c r="R286" s="15"/>
    </row>
    <row r="287" spans="1:18" s="34" customFormat="1" hidden="1" x14ac:dyDescent="0.25">
      <c r="A287" s="34" t="s">
        <v>490</v>
      </c>
      <c r="B287"/>
      <c r="C287" s="34" t="s">
        <v>74</v>
      </c>
      <c r="E287" s="46" t="s">
        <v>75</v>
      </c>
      <c r="F287" s="47"/>
      <c r="H287" s="15"/>
      <c r="I287" s="49">
        <f>SUM(I286:I286)</f>
        <v>0</v>
      </c>
      <c r="J287" s="15"/>
      <c r="K287" s="15"/>
      <c r="L287" s="49">
        <f>SUM(L286:L286)</f>
        <v>0</v>
      </c>
      <c r="M287" s="15"/>
      <c r="N287" s="49">
        <f>SUM(N286:N286)</f>
        <v>0</v>
      </c>
      <c r="O287" s="15"/>
      <c r="P287" s="15"/>
      <c r="Q287" s="15"/>
      <c r="R287" s="15"/>
    </row>
    <row r="288" spans="1:18" s="34" customFormat="1" x14ac:dyDescent="0.25">
      <c r="A288" s="34" t="s">
        <v>491</v>
      </c>
      <c r="B288"/>
      <c r="C288" s="34" t="s">
        <v>20</v>
      </c>
      <c r="E288" s="46" t="s">
        <v>492</v>
      </c>
      <c r="F288" s="47"/>
      <c r="H288" s="15"/>
      <c r="I288" s="48">
        <f>I281+I284+I287</f>
        <v>-11178233</v>
      </c>
      <c r="J288" s="15"/>
      <c r="K288" s="15"/>
      <c r="L288" s="48">
        <f>L281+L284+L287</f>
        <v>0</v>
      </c>
      <c r="M288" s="15"/>
      <c r="N288" s="48">
        <f>N281+N284+N287</f>
        <v>-11178233</v>
      </c>
      <c r="O288" s="15"/>
      <c r="P288" s="15"/>
      <c r="Q288" s="15"/>
      <c r="R288" s="15"/>
    </row>
    <row r="289" spans="1:18" x14ac:dyDescent="0.25">
      <c r="A289" t="s">
        <v>493</v>
      </c>
      <c r="C289" t="s">
        <v>49</v>
      </c>
      <c r="I289" s="33"/>
      <c r="K289" s="10"/>
      <c r="L289" s="33"/>
      <c r="N289" s="33"/>
      <c r="P289" s="10"/>
    </row>
    <row r="290" spans="1:18" s="34" customFormat="1" x14ac:dyDescent="0.25">
      <c r="A290" s="34" t="s">
        <v>494</v>
      </c>
      <c r="B290"/>
      <c r="C290" s="34" t="s">
        <v>167</v>
      </c>
      <c r="E290" s="53"/>
      <c r="F290" s="54" t="s">
        <v>466</v>
      </c>
      <c r="H290" s="15"/>
      <c r="I290" s="37">
        <f>I288</f>
        <v>-11178233</v>
      </c>
      <c r="J290" s="15"/>
      <c r="K290" s="15"/>
      <c r="L290" s="37">
        <f>L288</f>
        <v>0</v>
      </c>
      <c r="M290" s="15"/>
      <c r="N290" s="37">
        <f>N288</f>
        <v>-11178233</v>
      </c>
      <c r="O290" s="15"/>
      <c r="P290" s="15"/>
      <c r="Q290" s="15"/>
      <c r="R290" s="15"/>
    </row>
    <row r="291" spans="1:18" s="34" customFormat="1" x14ac:dyDescent="0.25">
      <c r="A291" s="34" t="s">
        <v>495</v>
      </c>
      <c r="B291"/>
      <c r="C291" s="34" t="s">
        <v>496</v>
      </c>
      <c r="E291" s="53"/>
      <c r="F291" s="54" t="s">
        <v>497</v>
      </c>
      <c r="H291" s="15"/>
      <c r="I291" s="55">
        <f>I322+I460</f>
        <v>319584</v>
      </c>
      <c r="J291" s="15"/>
      <c r="K291" s="15"/>
      <c r="L291" s="55">
        <f>L322+L460</f>
        <v>109589</v>
      </c>
      <c r="M291" s="15"/>
      <c r="N291" s="55">
        <f>N322+N460</f>
        <v>429173</v>
      </c>
      <c r="O291" s="15"/>
      <c r="P291" s="15"/>
      <c r="Q291" s="15"/>
      <c r="R291" s="15"/>
    </row>
    <row r="292" spans="1:18" x14ac:dyDescent="0.25">
      <c r="A292" t="s">
        <v>498</v>
      </c>
      <c r="C292" t="s">
        <v>49</v>
      </c>
      <c r="I292" s="33"/>
      <c r="K292" s="10"/>
      <c r="L292" s="33"/>
      <c r="N292" s="33"/>
      <c r="P292" s="10"/>
    </row>
    <row r="293" spans="1:18" s="34" customFormat="1" x14ac:dyDescent="0.25">
      <c r="A293" s="34" t="s">
        <v>499</v>
      </c>
      <c r="B293"/>
      <c r="C293" s="34" t="s">
        <v>302</v>
      </c>
      <c r="E293" s="53"/>
      <c r="F293" s="54" t="s">
        <v>500</v>
      </c>
      <c r="H293" s="15"/>
      <c r="I293" s="55">
        <f>I290+I291</f>
        <v>-10858649</v>
      </c>
      <c r="J293" s="15"/>
      <c r="K293" s="15"/>
      <c r="L293" s="55">
        <f>L290+L291</f>
        <v>109589</v>
      </c>
      <c r="M293" s="15"/>
      <c r="N293" s="55">
        <f>N290+N291</f>
        <v>-10749060</v>
      </c>
      <c r="O293" s="15"/>
      <c r="P293" s="15"/>
      <c r="Q293" s="15"/>
      <c r="R293" s="15"/>
    </row>
    <row r="294" spans="1:18" x14ac:dyDescent="0.25">
      <c r="A294" t="s">
        <v>501</v>
      </c>
      <c r="C294" t="s">
        <v>49</v>
      </c>
      <c r="I294" s="33"/>
      <c r="K294" s="10"/>
      <c r="L294" s="33"/>
      <c r="N294" s="33"/>
      <c r="P294" s="10"/>
    </row>
    <row r="295" spans="1:18" s="34" customFormat="1" ht="15.75" thickBot="1" x14ac:dyDescent="0.3">
      <c r="A295" s="34" t="s">
        <v>502</v>
      </c>
      <c r="B295"/>
      <c r="C295" s="34" t="s">
        <v>503</v>
      </c>
      <c r="E295" s="53"/>
      <c r="F295" s="54" t="s">
        <v>504</v>
      </c>
      <c r="H295" s="15"/>
      <c r="I295" s="56">
        <f>I271+I293</f>
        <v>-12613153</v>
      </c>
      <c r="J295" s="15"/>
      <c r="K295" s="15"/>
      <c r="L295" s="56">
        <f>L271+L293</f>
        <v>8599</v>
      </c>
      <c r="M295" s="15"/>
      <c r="N295" s="56">
        <f>N271+N293</f>
        <v>-12604554</v>
      </c>
      <c r="O295" s="15"/>
      <c r="P295" s="15"/>
      <c r="Q295" s="15"/>
      <c r="R295" s="15"/>
    </row>
    <row r="296" spans="1:18" ht="15.75" thickTop="1" x14ac:dyDescent="0.25">
      <c r="A296" t="s">
        <v>505</v>
      </c>
      <c r="C296" t="s">
        <v>49</v>
      </c>
      <c r="I296" s="33"/>
      <c r="K296" s="10"/>
      <c r="L296" s="33"/>
      <c r="N296" s="33"/>
      <c r="P296" s="10"/>
    </row>
    <row r="297" spans="1:18" s="34" customFormat="1" x14ac:dyDescent="0.25">
      <c r="A297" s="34" t="s">
        <v>506</v>
      </c>
      <c r="B297"/>
      <c r="C297" s="34" t="s">
        <v>20</v>
      </c>
      <c r="E297" s="35" t="s">
        <v>507</v>
      </c>
      <c r="F297" s="36" t="s">
        <v>508</v>
      </c>
      <c r="H297" s="15"/>
      <c r="I297" s="37"/>
      <c r="J297" s="15"/>
      <c r="K297" s="15"/>
      <c r="L297" s="37"/>
      <c r="M297" s="15"/>
      <c r="N297" s="37"/>
      <c r="O297" s="15"/>
      <c r="P297" s="15"/>
      <c r="Q297" s="15"/>
      <c r="R297" s="15"/>
    </row>
    <row r="298" spans="1:18" s="34" customFormat="1" x14ac:dyDescent="0.25">
      <c r="A298" s="34" t="s">
        <v>509</v>
      </c>
      <c r="B298"/>
      <c r="C298" s="34" t="s">
        <v>24</v>
      </c>
      <c r="E298" s="39" t="s">
        <v>25</v>
      </c>
      <c r="F298" s="40" t="s">
        <v>510</v>
      </c>
      <c r="H298" s="15"/>
      <c r="I298" s="37"/>
      <c r="J298" s="15"/>
      <c r="K298" s="15"/>
      <c r="L298" s="37"/>
      <c r="M298" s="15"/>
      <c r="N298" s="37"/>
      <c r="O298" s="15"/>
      <c r="P298" s="15"/>
      <c r="Q298" s="15"/>
      <c r="R298" s="15"/>
    </row>
    <row r="299" spans="1:18" s="41" customFormat="1" x14ac:dyDescent="0.25">
      <c r="A299" s="41" t="s">
        <v>511</v>
      </c>
      <c r="B299"/>
      <c r="C299" s="41" t="s">
        <v>28</v>
      </c>
      <c r="E299" s="42" t="s">
        <v>512</v>
      </c>
      <c r="F299" s="42" t="s">
        <v>513</v>
      </c>
      <c r="H299" s="43"/>
      <c r="I299" s="44">
        <v>-878018</v>
      </c>
      <c r="J299" s="43"/>
      <c r="K299" s="43"/>
      <c r="L299" s="44">
        <v>11046</v>
      </c>
      <c r="M299" s="43"/>
      <c r="N299" s="44">
        <f t="shared" ref="N299:N304" si="10">I299+L299</f>
        <v>-866972</v>
      </c>
      <c r="O299" s="5"/>
      <c r="P299" s="43"/>
      <c r="Q299" s="43"/>
      <c r="R299" s="43"/>
    </row>
    <row r="300" spans="1:18" s="41" customFormat="1" x14ac:dyDescent="0.25">
      <c r="A300" s="41" t="s">
        <v>514</v>
      </c>
      <c r="B300"/>
      <c r="C300" s="41" t="s">
        <v>28</v>
      </c>
      <c r="E300" s="42" t="s">
        <v>515</v>
      </c>
      <c r="F300" s="42" t="s">
        <v>516</v>
      </c>
      <c r="H300" s="43"/>
      <c r="I300" s="44">
        <v>-201996</v>
      </c>
      <c r="J300" s="43"/>
      <c r="K300" s="43"/>
      <c r="L300" s="44">
        <v>0</v>
      </c>
      <c r="M300" s="43"/>
      <c r="N300" s="44">
        <f t="shared" si="10"/>
        <v>-201996</v>
      </c>
      <c r="O300" s="5"/>
      <c r="P300" s="43"/>
      <c r="Q300" s="43"/>
      <c r="R300" s="43"/>
    </row>
    <row r="301" spans="1:18" s="41" customFormat="1" x14ac:dyDescent="0.25">
      <c r="A301" s="41" t="s">
        <v>517</v>
      </c>
      <c r="B301"/>
      <c r="C301" s="41" t="s">
        <v>28</v>
      </c>
      <c r="E301" s="42" t="s">
        <v>518</v>
      </c>
      <c r="F301" s="42" t="s">
        <v>519</v>
      </c>
      <c r="H301" s="43"/>
      <c r="I301" s="44">
        <v>-358399</v>
      </c>
      <c r="J301" s="43"/>
      <c r="K301" s="43"/>
      <c r="L301" s="44">
        <v>0</v>
      </c>
      <c r="M301" s="43"/>
      <c r="N301" s="44">
        <f t="shared" si="10"/>
        <v>-358399</v>
      </c>
      <c r="O301" s="5"/>
      <c r="P301" s="43"/>
      <c r="Q301" s="43"/>
      <c r="R301" s="43"/>
    </row>
    <row r="302" spans="1:18" s="41" customFormat="1" x14ac:dyDescent="0.25">
      <c r="A302" s="41" t="s">
        <v>520</v>
      </c>
      <c r="B302"/>
      <c r="C302" s="41" t="s">
        <v>28</v>
      </c>
      <c r="E302" s="42" t="s">
        <v>521</v>
      </c>
      <c r="F302" s="42" t="s">
        <v>522</v>
      </c>
      <c r="H302" s="43"/>
      <c r="I302" s="44">
        <v>-37207</v>
      </c>
      <c r="J302" s="43"/>
      <c r="K302" s="43"/>
      <c r="L302" s="44">
        <v>0</v>
      </c>
      <c r="M302" s="43"/>
      <c r="N302" s="44">
        <f t="shared" si="10"/>
        <v>-37207</v>
      </c>
      <c r="O302" s="5"/>
      <c r="P302" s="43"/>
      <c r="Q302" s="43"/>
      <c r="R302" s="43"/>
    </row>
    <row r="303" spans="1:18" s="41" customFormat="1" x14ac:dyDescent="0.25">
      <c r="A303" s="41" t="s">
        <v>523</v>
      </c>
      <c r="B303"/>
      <c r="C303" s="41" t="s">
        <v>28</v>
      </c>
      <c r="E303" s="42" t="s">
        <v>524</v>
      </c>
      <c r="F303" s="42" t="s">
        <v>525</v>
      </c>
      <c r="H303" s="43"/>
      <c r="I303" s="44">
        <v>-109277</v>
      </c>
      <c r="J303" s="43"/>
      <c r="K303" s="43"/>
      <c r="L303" s="44">
        <v>0</v>
      </c>
      <c r="M303" s="43"/>
      <c r="N303" s="44">
        <f t="shared" si="10"/>
        <v>-109277</v>
      </c>
      <c r="O303" s="5"/>
      <c r="P303" s="43"/>
      <c r="Q303" s="43"/>
      <c r="R303" s="43"/>
    </row>
    <row r="304" spans="1:18" s="41" customFormat="1" x14ac:dyDescent="0.25">
      <c r="A304" s="41" t="s">
        <v>526</v>
      </c>
      <c r="B304"/>
      <c r="C304" s="41" t="s">
        <v>28</v>
      </c>
      <c r="E304" s="42" t="s">
        <v>527</v>
      </c>
      <c r="F304" s="42" t="s">
        <v>528</v>
      </c>
      <c r="H304" s="43"/>
      <c r="I304" s="44">
        <v>-81947</v>
      </c>
      <c r="J304" s="43"/>
      <c r="K304" s="43"/>
      <c r="L304" s="44">
        <v>0</v>
      </c>
      <c r="M304" s="43"/>
      <c r="N304" s="44">
        <f t="shared" si="10"/>
        <v>-81947</v>
      </c>
      <c r="O304" s="5"/>
      <c r="P304" s="43"/>
      <c r="Q304" s="43"/>
      <c r="R304" s="43"/>
    </row>
    <row r="305" spans="1:18" s="34" customFormat="1" x14ac:dyDescent="0.25">
      <c r="A305" s="34" t="s">
        <v>529</v>
      </c>
      <c r="B305"/>
      <c r="C305" s="34" t="s">
        <v>24</v>
      </c>
      <c r="E305" s="46" t="s">
        <v>530</v>
      </c>
      <c r="F305" s="47"/>
      <c r="H305" s="15"/>
      <c r="I305" s="48">
        <f>SUM(I299:I304)</f>
        <v>-1666844</v>
      </c>
      <c r="J305" s="15"/>
      <c r="K305" s="15"/>
      <c r="L305" s="48">
        <f>SUM(L299:L304)</f>
        <v>11046</v>
      </c>
      <c r="M305" s="15"/>
      <c r="N305" s="48">
        <f>SUM(N299:N304)</f>
        <v>-1655798</v>
      </c>
      <c r="O305" s="15"/>
      <c r="P305" s="15"/>
      <c r="Q305" s="15"/>
      <c r="R305" s="15"/>
    </row>
    <row r="306" spans="1:18" x14ac:dyDescent="0.25">
      <c r="A306" t="s">
        <v>531</v>
      </c>
      <c r="C306" t="s">
        <v>49</v>
      </c>
      <c r="I306" s="33"/>
      <c r="K306" s="10"/>
      <c r="L306" s="33"/>
      <c r="N306" s="33"/>
      <c r="P306" s="10"/>
    </row>
    <row r="307" spans="1:18" s="34" customFormat="1" x14ac:dyDescent="0.25">
      <c r="A307" s="34" t="s">
        <v>532</v>
      </c>
      <c r="B307"/>
      <c r="C307" s="34" t="s">
        <v>24</v>
      </c>
      <c r="E307" s="39" t="s">
        <v>51</v>
      </c>
      <c r="F307" s="40" t="s">
        <v>533</v>
      </c>
      <c r="H307" s="15"/>
      <c r="I307" s="37"/>
      <c r="J307" s="15"/>
      <c r="K307" s="15"/>
      <c r="L307" s="37"/>
      <c r="M307" s="15"/>
      <c r="N307" s="37"/>
      <c r="O307" s="15"/>
      <c r="P307" s="15"/>
      <c r="Q307" s="15"/>
      <c r="R307" s="15"/>
    </row>
    <row r="308" spans="1:18" s="41" customFormat="1" x14ac:dyDescent="0.25">
      <c r="A308" s="41" t="s">
        <v>534</v>
      </c>
      <c r="B308"/>
      <c r="C308" s="41" t="s">
        <v>28</v>
      </c>
      <c r="E308" s="42" t="s">
        <v>535</v>
      </c>
      <c r="F308" s="42" t="s">
        <v>536</v>
      </c>
      <c r="H308" s="43"/>
      <c r="I308" s="44">
        <v>-2661</v>
      </c>
      <c r="J308" s="43"/>
      <c r="K308" s="43"/>
      <c r="L308" s="44">
        <v>-310</v>
      </c>
      <c r="M308" s="43"/>
      <c r="N308" s="44">
        <f t="shared" ref="N308:N313" si="11">I308+L308</f>
        <v>-2971</v>
      </c>
      <c r="O308" s="15"/>
      <c r="P308" s="43"/>
      <c r="Q308" s="43"/>
      <c r="R308" s="43"/>
    </row>
    <row r="309" spans="1:18" s="41" customFormat="1" x14ac:dyDescent="0.25">
      <c r="A309" s="41" t="s">
        <v>537</v>
      </c>
      <c r="B309"/>
      <c r="C309" s="41" t="s">
        <v>28</v>
      </c>
      <c r="E309" s="42" t="s">
        <v>538</v>
      </c>
      <c r="F309" s="42" t="s">
        <v>539</v>
      </c>
      <c r="H309" s="43"/>
      <c r="I309" s="44">
        <v>-6750</v>
      </c>
      <c r="J309" s="43"/>
      <c r="K309" s="43"/>
      <c r="L309" s="44">
        <v>0</v>
      </c>
      <c r="M309" s="43"/>
      <c r="N309" s="44">
        <f t="shared" si="11"/>
        <v>-6750</v>
      </c>
      <c r="O309" s="15"/>
      <c r="P309" s="43"/>
      <c r="Q309" s="43"/>
      <c r="R309" s="43"/>
    </row>
    <row r="310" spans="1:18" s="41" customFormat="1" x14ac:dyDescent="0.25">
      <c r="A310" s="41" t="s">
        <v>540</v>
      </c>
      <c r="B310"/>
      <c r="C310" s="41" t="s">
        <v>28</v>
      </c>
      <c r="E310" s="42" t="s">
        <v>541</v>
      </c>
      <c r="F310" s="42" t="s">
        <v>542</v>
      </c>
      <c r="H310" s="43"/>
      <c r="I310" s="44">
        <v>-7291</v>
      </c>
      <c r="J310" s="43"/>
      <c r="K310" s="43"/>
      <c r="L310" s="44">
        <v>0</v>
      </c>
      <c r="M310" s="43"/>
      <c r="N310" s="44">
        <f t="shared" si="11"/>
        <v>-7291</v>
      </c>
      <c r="O310" s="15"/>
      <c r="P310" s="43"/>
      <c r="Q310" s="43"/>
      <c r="R310" s="43"/>
    </row>
    <row r="311" spans="1:18" s="41" customFormat="1" x14ac:dyDescent="0.25">
      <c r="A311" s="41" t="s">
        <v>543</v>
      </c>
      <c r="B311"/>
      <c r="C311" s="41" t="s">
        <v>28</v>
      </c>
      <c r="E311" s="42" t="s">
        <v>544</v>
      </c>
      <c r="F311" s="42" t="s">
        <v>545</v>
      </c>
      <c r="H311" s="43"/>
      <c r="I311" s="44">
        <v>-2490</v>
      </c>
      <c r="J311" s="43"/>
      <c r="K311" s="43"/>
      <c r="L311" s="44">
        <v>0</v>
      </c>
      <c r="M311" s="43"/>
      <c r="N311" s="44">
        <f t="shared" si="11"/>
        <v>-2490</v>
      </c>
      <c r="O311" s="15"/>
      <c r="P311" s="43"/>
      <c r="Q311" s="43"/>
      <c r="R311" s="43"/>
    </row>
    <row r="312" spans="1:18" s="41" customFormat="1" collapsed="1" x14ac:dyDescent="0.25">
      <c r="A312" s="41" t="s">
        <v>546</v>
      </c>
      <c r="B312"/>
      <c r="C312" s="41" t="s">
        <v>28</v>
      </c>
      <c r="E312" s="42" t="s">
        <v>547</v>
      </c>
      <c r="F312" s="42" t="s">
        <v>548</v>
      </c>
      <c r="H312" s="43"/>
      <c r="I312" s="44">
        <v>-11075</v>
      </c>
      <c r="J312" s="43"/>
      <c r="K312" s="43"/>
      <c r="L312" s="44">
        <v>-5636</v>
      </c>
      <c r="M312" s="43"/>
      <c r="N312" s="44">
        <f t="shared" si="11"/>
        <v>-16711</v>
      </c>
      <c r="O312" s="5"/>
      <c r="P312" s="43"/>
      <c r="Q312" s="43"/>
      <c r="R312" s="43"/>
    </row>
    <row r="313" spans="1:18" s="41" customFormat="1" hidden="1" outlineLevel="1" x14ac:dyDescent="0.25">
      <c r="B313"/>
      <c r="C313" s="41" t="s">
        <v>86</v>
      </c>
      <c r="E313" s="42"/>
      <c r="F313" s="42"/>
      <c r="H313" s="43"/>
      <c r="I313" s="44"/>
      <c r="J313" s="43"/>
      <c r="K313" s="43">
        <v>46</v>
      </c>
      <c r="L313" s="52"/>
      <c r="M313" s="43"/>
      <c r="N313" s="44">
        <f t="shared" si="11"/>
        <v>0</v>
      </c>
      <c r="O313" s="15"/>
      <c r="P313" s="43"/>
      <c r="Q313" s="43"/>
      <c r="R313" s="43"/>
    </row>
    <row r="314" spans="1:18" s="34" customFormat="1" x14ac:dyDescent="0.25">
      <c r="A314" s="34" t="s">
        <v>549</v>
      </c>
      <c r="B314"/>
      <c r="C314" s="34" t="s">
        <v>24</v>
      </c>
      <c r="E314" s="46" t="s">
        <v>550</v>
      </c>
      <c r="F314" s="47"/>
      <c r="H314" s="15"/>
      <c r="I314" s="48">
        <f>SUM(I308:I312)</f>
        <v>-30267</v>
      </c>
      <c r="J314" s="15"/>
      <c r="K314" s="15"/>
      <c r="L314" s="48">
        <f>SUM(L308:L312)</f>
        <v>-5946</v>
      </c>
      <c r="M314" s="15"/>
      <c r="N314" s="48">
        <f>SUM(N308:N313)</f>
        <v>-36213</v>
      </c>
      <c r="O314" s="15"/>
      <c r="P314" s="15"/>
      <c r="Q314" s="15"/>
      <c r="R314" s="15"/>
    </row>
    <row r="315" spans="1:18" x14ac:dyDescent="0.25">
      <c r="A315" t="s">
        <v>551</v>
      </c>
      <c r="C315" t="s">
        <v>49</v>
      </c>
      <c r="F315"/>
      <c r="H315"/>
      <c r="I315"/>
      <c r="J315"/>
      <c r="K315"/>
      <c r="L315"/>
      <c r="M315"/>
      <c r="N315"/>
      <c r="O315" s="34"/>
      <c r="P315"/>
      <c r="Q315"/>
      <c r="R315"/>
    </row>
    <row r="316" spans="1:18" s="34" customFormat="1" hidden="1" x14ac:dyDescent="0.25">
      <c r="A316" s="34" t="s">
        <v>552</v>
      </c>
      <c r="B316"/>
      <c r="C316" s="34" t="s">
        <v>24</v>
      </c>
      <c r="E316" s="39" t="s">
        <v>72</v>
      </c>
      <c r="F316" s="40"/>
      <c r="H316" s="15"/>
      <c r="I316" s="37"/>
      <c r="J316" s="15"/>
      <c r="K316" s="15"/>
      <c r="L316" s="37"/>
      <c r="M316" s="15"/>
      <c r="N316" s="37"/>
      <c r="O316" s="15"/>
      <c r="P316" s="15"/>
      <c r="Q316" s="15"/>
      <c r="R316" s="15"/>
    </row>
    <row r="317" spans="1:18" s="34" customFormat="1" hidden="1" x14ac:dyDescent="0.25">
      <c r="A317" s="34" t="s">
        <v>553</v>
      </c>
      <c r="B317"/>
      <c r="C317" s="34" t="s">
        <v>74</v>
      </c>
      <c r="E317" s="46" t="s">
        <v>75</v>
      </c>
      <c r="F317" s="47"/>
      <c r="H317" s="15"/>
      <c r="I317" s="49">
        <f>SUM(I316:I316)</f>
        <v>0</v>
      </c>
      <c r="J317" s="15"/>
      <c r="K317" s="15"/>
      <c r="L317" s="49">
        <f>SUM(L316:L316)</f>
        <v>0</v>
      </c>
      <c r="M317" s="15"/>
      <c r="N317" s="49">
        <f>SUM(N316:N316)</f>
        <v>0</v>
      </c>
      <c r="O317" s="15"/>
      <c r="P317" s="15"/>
      <c r="Q317" s="15"/>
      <c r="R317" s="15"/>
    </row>
    <row r="318" spans="1:18" s="34" customFormat="1" x14ac:dyDescent="0.25">
      <c r="A318" s="34" t="s">
        <v>554</v>
      </c>
      <c r="B318"/>
      <c r="C318" s="34" t="s">
        <v>20</v>
      </c>
      <c r="E318" s="46" t="s">
        <v>555</v>
      </c>
      <c r="F318" s="47"/>
      <c r="H318" s="15"/>
      <c r="I318" s="48">
        <f>I305+I314+I317</f>
        <v>-1697111</v>
      </c>
      <c r="J318" s="15"/>
      <c r="K318" s="15"/>
      <c r="L318" s="48">
        <f>L305+L314+L317</f>
        <v>5100</v>
      </c>
      <c r="M318" s="15"/>
      <c r="N318" s="48">
        <f>N305+N314+N317</f>
        <v>-1692011</v>
      </c>
      <c r="O318" s="15"/>
      <c r="P318" s="15"/>
      <c r="Q318" s="15"/>
      <c r="R318" s="15"/>
    </row>
    <row r="319" spans="1:18" x14ac:dyDescent="0.25">
      <c r="A319" t="s">
        <v>556</v>
      </c>
      <c r="C319" t="s">
        <v>49</v>
      </c>
      <c r="I319" s="33"/>
      <c r="K319" s="10"/>
      <c r="L319" s="33"/>
      <c r="N319" s="33"/>
      <c r="P319" s="10"/>
    </row>
    <row r="320" spans="1:18" s="34" customFormat="1" x14ac:dyDescent="0.25">
      <c r="A320" s="34" t="s">
        <v>557</v>
      </c>
      <c r="B320"/>
      <c r="C320" s="34" t="s">
        <v>167</v>
      </c>
      <c r="E320" s="53"/>
      <c r="F320" s="54" t="s">
        <v>508</v>
      </c>
      <c r="H320" s="15"/>
      <c r="I320" s="55">
        <f>I318</f>
        <v>-1697111</v>
      </c>
      <c r="J320" s="15"/>
      <c r="K320" s="15"/>
      <c r="L320" s="55">
        <f>L318</f>
        <v>5100</v>
      </c>
      <c r="M320" s="15"/>
      <c r="N320" s="55">
        <f>N318</f>
        <v>-1692011</v>
      </c>
      <c r="O320" s="15"/>
      <c r="P320" s="15"/>
      <c r="Q320" s="15"/>
      <c r="R320" s="15"/>
    </row>
    <row r="321" spans="1:18" x14ac:dyDescent="0.25">
      <c r="A321" t="s">
        <v>558</v>
      </c>
      <c r="C321" t="s">
        <v>49</v>
      </c>
      <c r="I321" s="33"/>
      <c r="K321" s="10"/>
      <c r="L321" s="33"/>
      <c r="N321" s="33"/>
      <c r="P321" s="10"/>
    </row>
    <row r="322" spans="1:18" s="34" customFormat="1" x14ac:dyDescent="0.25">
      <c r="A322" s="34" t="s">
        <v>559</v>
      </c>
      <c r="B322"/>
      <c r="C322" s="34" t="s">
        <v>302</v>
      </c>
      <c r="E322" s="53"/>
      <c r="F322" s="54" t="s">
        <v>560</v>
      </c>
      <c r="H322" s="15"/>
      <c r="I322" s="55">
        <f>I320</f>
        <v>-1697111</v>
      </c>
      <c r="J322" s="15"/>
      <c r="K322" s="15"/>
      <c r="L322" s="55">
        <f>L320</f>
        <v>5100</v>
      </c>
      <c r="M322" s="15"/>
      <c r="N322" s="55">
        <f>N320</f>
        <v>-1692011</v>
      </c>
      <c r="O322" s="15"/>
      <c r="P322" s="15"/>
      <c r="Q322" s="15"/>
      <c r="R322" s="15"/>
    </row>
    <row r="323" spans="1:18" x14ac:dyDescent="0.25">
      <c r="A323" t="s">
        <v>561</v>
      </c>
      <c r="C323" t="s">
        <v>49</v>
      </c>
      <c r="I323" s="33"/>
      <c r="K323" s="10"/>
      <c r="L323" s="33"/>
      <c r="N323" s="33"/>
      <c r="P323" s="10"/>
    </row>
    <row r="324" spans="1:18" s="34" customFormat="1" x14ac:dyDescent="0.25">
      <c r="A324" s="34" t="s">
        <v>562</v>
      </c>
      <c r="B324"/>
      <c r="C324" s="34" t="s">
        <v>20</v>
      </c>
      <c r="E324" s="35" t="s">
        <v>563</v>
      </c>
      <c r="F324" s="36" t="s">
        <v>564</v>
      </c>
      <c r="H324" s="15"/>
      <c r="I324" s="37"/>
      <c r="J324" s="15"/>
      <c r="K324" s="15"/>
      <c r="L324" s="37"/>
      <c r="M324" s="15"/>
      <c r="N324" s="37"/>
      <c r="O324" s="15"/>
      <c r="P324" s="15"/>
      <c r="Q324" s="15"/>
      <c r="R324" s="15"/>
    </row>
    <row r="325" spans="1:18" s="34" customFormat="1" x14ac:dyDescent="0.25">
      <c r="A325" s="34" t="s">
        <v>565</v>
      </c>
      <c r="B325"/>
      <c r="C325" s="34" t="s">
        <v>24</v>
      </c>
      <c r="E325" s="39" t="s">
        <v>25</v>
      </c>
      <c r="F325" s="40" t="s">
        <v>566</v>
      </c>
      <c r="H325" s="15"/>
      <c r="I325" s="37"/>
      <c r="J325" s="15"/>
      <c r="K325" s="15"/>
      <c r="L325" s="37"/>
      <c r="M325" s="15"/>
      <c r="N325" s="37"/>
      <c r="O325" s="15"/>
      <c r="P325" s="15"/>
      <c r="Q325" s="15"/>
      <c r="R325" s="15"/>
    </row>
    <row r="326" spans="1:18" s="41" customFormat="1" x14ac:dyDescent="0.25">
      <c r="A326" s="41" t="s">
        <v>567</v>
      </c>
      <c r="B326"/>
      <c r="C326" s="41" t="s">
        <v>28</v>
      </c>
      <c r="E326" s="42" t="s">
        <v>568</v>
      </c>
      <c r="F326" s="42" t="s">
        <v>569</v>
      </c>
      <c r="H326" s="43"/>
      <c r="I326" s="44">
        <v>2474</v>
      </c>
      <c r="J326" s="43"/>
      <c r="K326" s="43"/>
      <c r="L326" s="44">
        <v>0</v>
      </c>
      <c r="M326" s="43"/>
      <c r="N326" s="44">
        <f t="shared" ref="N326:N331" si="12">I326+L326</f>
        <v>2474</v>
      </c>
      <c r="P326" s="43"/>
      <c r="Q326" s="43"/>
      <c r="R326" s="43"/>
    </row>
    <row r="327" spans="1:18" s="41" customFormat="1" x14ac:dyDescent="0.25">
      <c r="A327" s="41" t="s">
        <v>570</v>
      </c>
      <c r="B327"/>
      <c r="C327" s="41" t="s">
        <v>28</v>
      </c>
      <c r="E327" s="42" t="s">
        <v>571</v>
      </c>
      <c r="F327" s="42" t="s">
        <v>572</v>
      </c>
      <c r="H327" s="43"/>
      <c r="I327" s="44">
        <v>2246</v>
      </c>
      <c r="J327" s="43"/>
      <c r="K327" s="43"/>
      <c r="L327" s="44">
        <v>0</v>
      </c>
      <c r="M327" s="43"/>
      <c r="N327" s="44">
        <f t="shared" si="12"/>
        <v>2246</v>
      </c>
      <c r="P327" s="43"/>
      <c r="Q327" s="43"/>
      <c r="R327" s="43"/>
    </row>
    <row r="328" spans="1:18" s="41" customFormat="1" x14ac:dyDescent="0.25">
      <c r="A328" s="41" t="s">
        <v>573</v>
      </c>
      <c r="B328"/>
      <c r="C328" s="41" t="s">
        <v>28</v>
      </c>
      <c r="E328" s="42" t="s">
        <v>574</v>
      </c>
      <c r="F328" s="42" t="s">
        <v>575</v>
      </c>
      <c r="H328" s="43"/>
      <c r="I328" s="44">
        <v>126174</v>
      </c>
      <c r="J328" s="43"/>
      <c r="K328" s="43"/>
      <c r="L328" s="44">
        <v>0</v>
      </c>
      <c r="M328" s="43"/>
      <c r="N328" s="44">
        <f t="shared" si="12"/>
        <v>126174</v>
      </c>
      <c r="O328" s="5"/>
      <c r="P328" s="43"/>
      <c r="Q328" s="43"/>
      <c r="R328" s="43"/>
    </row>
    <row r="329" spans="1:18" s="41" customFormat="1" x14ac:dyDescent="0.25">
      <c r="A329" s="41" t="s">
        <v>576</v>
      </c>
      <c r="B329"/>
      <c r="C329" s="41" t="s">
        <v>28</v>
      </c>
      <c r="E329" s="42" t="s">
        <v>577</v>
      </c>
      <c r="F329" s="42" t="s">
        <v>578</v>
      </c>
      <c r="H329" s="43"/>
      <c r="I329" s="44">
        <v>60629</v>
      </c>
      <c r="J329" s="43"/>
      <c r="K329" s="43"/>
      <c r="L329" s="44">
        <v>0</v>
      </c>
      <c r="M329" s="43"/>
      <c r="N329" s="44">
        <f t="shared" si="12"/>
        <v>60629</v>
      </c>
      <c r="O329" s="5"/>
      <c r="P329" s="43"/>
      <c r="Q329" s="43"/>
      <c r="R329" s="43"/>
    </row>
    <row r="330" spans="1:18" s="41" customFormat="1" x14ac:dyDescent="0.25">
      <c r="A330" s="41" t="s">
        <v>579</v>
      </c>
      <c r="B330"/>
      <c r="C330" s="41" t="s">
        <v>28</v>
      </c>
      <c r="E330" s="42" t="s">
        <v>580</v>
      </c>
      <c r="F330" s="42" t="s">
        <v>581</v>
      </c>
      <c r="H330" s="43"/>
      <c r="I330" s="44">
        <v>28</v>
      </c>
      <c r="J330" s="43"/>
      <c r="K330" s="43"/>
      <c r="L330" s="44">
        <v>0</v>
      </c>
      <c r="M330" s="43"/>
      <c r="N330" s="44">
        <f t="shared" si="12"/>
        <v>28</v>
      </c>
      <c r="P330" s="43"/>
      <c r="Q330" s="43"/>
      <c r="R330" s="43"/>
    </row>
    <row r="331" spans="1:18" s="41" customFormat="1" x14ac:dyDescent="0.25">
      <c r="A331" s="41" t="s">
        <v>582</v>
      </c>
      <c r="B331"/>
      <c r="C331" s="41" t="s">
        <v>28</v>
      </c>
      <c r="E331" s="42" t="s">
        <v>583</v>
      </c>
      <c r="F331" s="42" t="s">
        <v>584</v>
      </c>
      <c r="H331" s="43"/>
      <c r="I331" s="44">
        <v>231</v>
      </c>
      <c r="J331" s="43"/>
      <c r="K331" s="43"/>
      <c r="L331" s="44">
        <v>0</v>
      </c>
      <c r="M331" s="43"/>
      <c r="N331" s="44">
        <f t="shared" si="12"/>
        <v>231</v>
      </c>
      <c r="P331" s="43"/>
      <c r="Q331" s="43"/>
      <c r="R331" s="43"/>
    </row>
    <row r="332" spans="1:18" s="34" customFormat="1" x14ac:dyDescent="0.25">
      <c r="A332" s="34" t="s">
        <v>585</v>
      </c>
      <c r="B332"/>
      <c r="C332" s="34" t="s">
        <v>24</v>
      </c>
      <c r="E332" s="46" t="s">
        <v>586</v>
      </c>
      <c r="F332" s="47"/>
      <c r="H332" s="15"/>
      <c r="I332" s="48">
        <f>SUM(I326:I331)</f>
        <v>191782</v>
      </c>
      <c r="J332" s="15"/>
      <c r="K332" s="15"/>
      <c r="L332" s="48">
        <f>SUM(L326:L331)</f>
        <v>0</v>
      </c>
      <c r="M332" s="15"/>
      <c r="N332" s="48">
        <f>SUM(N326:N331)</f>
        <v>191782</v>
      </c>
      <c r="O332" s="15"/>
      <c r="P332" s="15"/>
      <c r="Q332" s="15"/>
      <c r="R332" s="15"/>
    </row>
    <row r="333" spans="1:18" x14ac:dyDescent="0.25">
      <c r="A333" t="s">
        <v>587</v>
      </c>
      <c r="C333" t="s">
        <v>49</v>
      </c>
      <c r="F333"/>
      <c r="H333"/>
      <c r="I333"/>
      <c r="J333"/>
      <c r="K333"/>
      <c r="L333"/>
      <c r="M333"/>
      <c r="N333"/>
      <c r="O333" s="34"/>
      <c r="P333"/>
      <c r="Q333"/>
      <c r="R333"/>
    </row>
    <row r="334" spans="1:18" s="34" customFormat="1" x14ac:dyDescent="0.25">
      <c r="A334" s="34" t="s">
        <v>588</v>
      </c>
      <c r="B334"/>
      <c r="C334" s="34" t="s">
        <v>24</v>
      </c>
      <c r="E334" s="39" t="s">
        <v>51</v>
      </c>
      <c r="F334" s="40" t="s">
        <v>589</v>
      </c>
      <c r="I334" s="37"/>
      <c r="L334" s="37"/>
      <c r="N334" s="37"/>
    </row>
    <row r="335" spans="1:18" s="41" customFormat="1" x14ac:dyDescent="0.25">
      <c r="A335" s="41" t="s">
        <v>590</v>
      </c>
      <c r="B335"/>
      <c r="C335" s="41" t="s">
        <v>28</v>
      </c>
      <c r="E335" s="42" t="s">
        <v>591</v>
      </c>
      <c r="F335" s="42" t="s">
        <v>592</v>
      </c>
      <c r="I335" s="44"/>
      <c r="L335" s="44">
        <v>0</v>
      </c>
      <c r="N335" s="44">
        <f t="shared" ref="N335:N343" si="13">I335+L335</f>
        <v>0</v>
      </c>
      <c r="O335" s="34"/>
    </row>
    <row r="336" spans="1:18" s="41" customFormat="1" x14ac:dyDescent="0.25">
      <c r="A336" s="41" t="s">
        <v>593</v>
      </c>
      <c r="B336"/>
      <c r="C336" s="41" t="s">
        <v>28</v>
      </c>
      <c r="E336" s="42" t="s">
        <v>594</v>
      </c>
      <c r="F336" s="42" t="s">
        <v>595</v>
      </c>
      <c r="I336" s="44">
        <v>7669</v>
      </c>
      <c r="L336" s="44">
        <v>0</v>
      </c>
      <c r="N336" s="44">
        <f t="shared" si="13"/>
        <v>7669</v>
      </c>
      <c r="O336" s="34"/>
    </row>
    <row r="337" spans="1:18" s="41" customFormat="1" ht="15.75" customHeight="1" collapsed="1" x14ac:dyDescent="0.25">
      <c r="A337" s="41" t="s">
        <v>596</v>
      </c>
      <c r="B337"/>
      <c r="C337" s="41" t="s">
        <v>28</v>
      </c>
      <c r="E337" s="42" t="s">
        <v>597</v>
      </c>
      <c r="F337" s="42" t="s">
        <v>598</v>
      </c>
      <c r="I337" s="44">
        <v>8115</v>
      </c>
      <c r="L337" s="44">
        <v>4218</v>
      </c>
      <c r="N337" s="44">
        <f t="shared" si="13"/>
        <v>12333</v>
      </c>
      <c r="O337" s="34"/>
    </row>
    <row r="338" spans="1:18" s="41" customFormat="1" hidden="1" outlineLevel="1" x14ac:dyDescent="0.25">
      <c r="B338"/>
      <c r="C338" s="41" t="s">
        <v>86</v>
      </c>
      <c r="E338" s="42"/>
      <c r="F338" s="42"/>
      <c r="I338" s="44"/>
      <c r="K338" s="41">
        <v>86</v>
      </c>
      <c r="L338" s="50"/>
      <c r="N338" s="44">
        <f t="shared" si="13"/>
        <v>0</v>
      </c>
      <c r="O338" s="34"/>
    </row>
    <row r="339" spans="1:18" s="41" customFormat="1" x14ac:dyDescent="0.25">
      <c r="A339" s="41" t="s">
        <v>599</v>
      </c>
      <c r="B339"/>
      <c r="C339" s="41" t="s">
        <v>28</v>
      </c>
      <c r="E339" s="42" t="s">
        <v>600</v>
      </c>
      <c r="F339" s="42" t="s">
        <v>595</v>
      </c>
      <c r="I339" s="44">
        <v>37343</v>
      </c>
      <c r="L339" s="44">
        <v>0</v>
      </c>
      <c r="N339" s="44">
        <f t="shared" si="13"/>
        <v>37343</v>
      </c>
      <c r="O339" s="5"/>
      <c r="P339" s="58"/>
    </row>
    <row r="340" spans="1:18" s="41" customFormat="1" x14ac:dyDescent="0.25">
      <c r="A340" s="41" t="s">
        <v>601</v>
      </c>
      <c r="B340"/>
      <c r="C340" s="41" t="s">
        <v>28</v>
      </c>
      <c r="E340" s="42" t="s">
        <v>602</v>
      </c>
      <c r="F340" s="42" t="s">
        <v>603</v>
      </c>
      <c r="I340" s="44">
        <v>4026</v>
      </c>
      <c r="L340" s="44">
        <v>0</v>
      </c>
      <c r="N340" s="44">
        <f t="shared" si="13"/>
        <v>4026</v>
      </c>
      <c r="O340" s="34"/>
    </row>
    <row r="341" spans="1:18" s="41" customFormat="1" collapsed="1" x14ac:dyDescent="0.25">
      <c r="A341" s="41" t="s">
        <v>604</v>
      </c>
      <c r="B341"/>
      <c r="C341" s="41" t="s">
        <v>28</v>
      </c>
      <c r="E341" s="42" t="s">
        <v>605</v>
      </c>
      <c r="F341" s="42" t="s">
        <v>606</v>
      </c>
      <c r="I341" s="44">
        <v>9310</v>
      </c>
      <c r="L341" s="44"/>
      <c r="N341" s="44">
        <f t="shared" si="13"/>
        <v>9310</v>
      </c>
      <c r="O341" s="5"/>
    </row>
    <row r="342" spans="1:18" s="41" customFormat="1" hidden="1" outlineLevel="1" x14ac:dyDescent="0.25">
      <c r="B342"/>
      <c r="C342" s="41" t="s">
        <v>86</v>
      </c>
      <c r="E342" s="42"/>
      <c r="F342" s="42"/>
      <c r="I342" s="44"/>
      <c r="K342" s="41">
        <v>55</v>
      </c>
      <c r="L342" s="52"/>
      <c r="N342" s="44">
        <f t="shared" si="13"/>
        <v>0</v>
      </c>
      <c r="O342" s="34"/>
    </row>
    <row r="343" spans="1:18" s="41" customFormat="1" hidden="1" outlineLevel="1" x14ac:dyDescent="0.25">
      <c r="B343"/>
      <c r="C343" s="41" t="s">
        <v>86</v>
      </c>
      <c r="E343" s="42"/>
      <c r="F343" s="42"/>
      <c r="I343" s="44"/>
      <c r="K343" s="41">
        <v>61</v>
      </c>
      <c r="L343" s="52"/>
      <c r="N343" s="44">
        <f t="shared" si="13"/>
        <v>0</v>
      </c>
      <c r="O343" s="34"/>
    </row>
    <row r="344" spans="1:18" s="34" customFormat="1" x14ac:dyDescent="0.25">
      <c r="A344" s="34" t="s">
        <v>607</v>
      </c>
      <c r="B344"/>
      <c r="C344" s="34" t="s">
        <v>24</v>
      </c>
      <c r="E344" s="46" t="s">
        <v>608</v>
      </c>
      <c r="F344" s="47"/>
      <c r="I344" s="48">
        <f>SUM(I335:I341)</f>
        <v>66463</v>
      </c>
      <c r="L344" s="48">
        <f>SUM(L335:L340)</f>
        <v>4218</v>
      </c>
      <c r="N344" s="48">
        <f>SUM(N335:N343)</f>
        <v>70681</v>
      </c>
    </row>
    <row r="345" spans="1:18" x14ac:dyDescent="0.25">
      <c r="A345" t="s">
        <v>609</v>
      </c>
      <c r="C345" t="s">
        <v>49</v>
      </c>
      <c r="F345"/>
      <c r="H345"/>
      <c r="I345"/>
      <c r="J345"/>
      <c r="K345"/>
      <c r="L345"/>
      <c r="M345"/>
      <c r="N345"/>
      <c r="O345" s="34"/>
      <c r="P345"/>
      <c r="Q345"/>
      <c r="R345"/>
    </row>
    <row r="346" spans="1:18" s="34" customFormat="1" x14ac:dyDescent="0.25">
      <c r="A346" s="34" t="s">
        <v>610</v>
      </c>
      <c r="B346"/>
      <c r="C346" s="34" t="s">
        <v>24</v>
      </c>
      <c r="E346" s="39" t="s">
        <v>72</v>
      </c>
      <c r="F346" s="40"/>
      <c r="H346" s="15"/>
      <c r="I346" s="37"/>
      <c r="J346" s="15"/>
      <c r="K346" s="15"/>
      <c r="L346" s="37"/>
      <c r="M346" s="15"/>
      <c r="N346" s="37"/>
      <c r="O346" s="15"/>
      <c r="P346" s="15"/>
      <c r="Q346" s="15"/>
      <c r="R346" s="15"/>
    </row>
    <row r="347" spans="1:18" s="41" customFormat="1" collapsed="1" x14ac:dyDescent="0.25">
      <c r="A347" s="41" t="s">
        <v>611</v>
      </c>
      <c r="B347"/>
      <c r="C347" s="41" t="s">
        <v>28</v>
      </c>
      <c r="E347" s="42" t="s">
        <v>612</v>
      </c>
      <c r="F347" s="42" t="s">
        <v>613</v>
      </c>
      <c r="H347" s="43"/>
      <c r="I347" s="44">
        <v>741625</v>
      </c>
      <c r="J347" s="43"/>
      <c r="K347" s="43"/>
      <c r="L347" s="44"/>
      <c r="M347" s="43"/>
      <c r="N347" s="44">
        <f t="shared" ref="N347:N354" si="14">I347+L347</f>
        <v>741625</v>
      </c>
      <c r="O347" s="5"/>
      <c r="P347" s="43"/>
      <c r="Q347" s="43"/>
      <c r="R347" s="43"/>
    </row>
    <row r="348" spans="1:18" s="41" customFormat="1" hidden="1" outlineLevel="1" x14ac:dyDescent="0.25">
      <c r="B348"/>
      <c r="C348" s="41" t="s">
        <v>86</v>
      </c>
      <c r="E348" s="42"/>
      <c r="F348" s="42"/>
      <c r="H348" s="43"/>
      <c r="I348" s="44"/>
      <c r="J348" s="43"/>
      <c r="K348" s="43">
        <v>71</v>
      </c>
      <c r="L348" s="52"/>
      <c r="M348" s="43"/>
      <c r="N348" s="44">
        <f t="shared" si="14"/>
        <v>0</v>
      </c>
      <c r="O348" s="15"/>
      <c r="P348" s="43"/>
      <c r="Q348" s="43"/>
      <c r="R348" s="43"/>
    </row>
    <row r="349" spans="1:18" s="41" customFormat="1" hidden="1" outlineLevel="1" x14ac:dyDescent="0.25">
      <c r="B349"/>
      <c r="C349" s="41" t="s">
        <v>86</v>
      </c>
      <c r="E349" s="42"/>
      <c r="F349" s="42"/>
      <c r="H349" s="43"/>
      <c r="I349" s="44"/>
      <c r="J349" s="43"/>
      <c r="K349" s="43">
        <v>78</v>
      </c>
      <c r="L349" s="52"/>
      <c r="M349" s="43"/>
      <c r="N349" s="44">
        <f t="shared" si="14"/>
        <v>0</v>
      </c>
      <c r="O349" s="15"/>
      <c r="P349" s="43"/>
      <c r="Q349" s="43"/>
      <c r="R349" s="43"/>
    </row>
    <row r="350" spans="1:18" s="41" customFormat="1" hidden="1" outlineLevel="1" x14ac:dyDescent="0.25">
      <c r="B350"/>
      <c r="C350" s="41" t="s">
        <v>86</v>
      </c>
      <c r="E350" s="42"/>
      <c r="F350" s="42"/>
      <c r="H350" s="43"/>
      <c r="I350" s="44"/>
      <c r="J350" s="43"/>
      <c r="K350" s="43">
        <v>79</v>
      </c>
      <c r="L350" s="52"/>
      <c r="M350" s="43"/>
      <c r="N350" s="44">
        <f t="shared" si="14"/>
        <v>0</v>
      </c>
      <c r="O350" s="15"/>
      <c r="P350" s="43"/>
      <c r="Q350" s="43"/>
      <c r="R350" s="43"/>
    </row>
    <row r="351" spans="1:18" s="41" customFormat="1" hidden="1" outlineLevel="1" x14ac:dyDescent="0.25">
      <c r="B351"/>
      <c r="C351" s="41" t="s">
        <v>86</v>
      </c>
      <c r="E351" s="42"/>
      <c r="F351" s="42"/>
      <c r="H351" s="43"/>
      <c r="I351" s="44"/>
      <c r="J351" s="43"/>
      <c r="K351" s="43">
        <v>99</v>
      </c>
      <c r="L351" s="50"/>
      <c r="M351" s="43"/>
      <c r="N351" s="44">
        <f t="shared" si="14"/>
        <v>0</v>
      </c>
      <c r="O351" s="15"/>
      <c r="P351" s="43"/>
      <c r="Q351" s="43"/>
      <c r="R351" s="43"/>
    </row>
    <row r="352" spans="1:18" s="41" customFormat="1" collapsed="1" x14ac:dyDescent="0.25">
      <c r="A352" s="41" t="s">
        <v>614</v>
      </c>
      <c r="B352"/>
      <c r="C352" s="41" t="s">
        <v>28</v>
      </c>
      <c r="E352" s="42" t="s">
        <v>615</v>
      </c>
      <c r="F352" s="42" t="s">
        <v>616</v>
      </c>
      <c r="H352" s="43"/>
      <c r="I352" s="44">
        <v>11636</v>
      </c>
      <c r="J352" s="43"/>
      <c r="K352" s="43"/>
      <c r="L352" s="44"/>
      <c r="M352" s="43"/>
      <c r="N352" s="44">
        <f t="shared" si="14"/>
        <v>11636</v>
      </c>
      <c r="O352" s="5"/>
      <c r="P352" s="43"/>
      <c r="Q352" s="43"/>
      <c r="R352" s="43"/>
    </row>
    <row r="353" spans="1:18" s="41" customFormat="1" hidden="1" outlineLevel="1" x14ac:dyDescent="0.25">
      <c r="B353"/>
      <c r="C353" s="41" t="s">
        <v>86</v>
      </c>
      <c r="E353" s="42"/>
      <c r="F353" s="42"/>
      <c r="H353" s="43"/>
      <c r="I353" s="44"/>
      <c r="J353" s="43"/>
      <c r="K353" s="43">
        <v>65</v>
      </c>
      <c r="L353" s="52"/>
      <c r="M353" s="43"/>
      <c r="N353" s="44">
        <f t="shared" si="14"/>
        <v>0</v>
      </c>
      <c r="O353" s="15"/>
      <c r="P353" s="43"/>
      <c r="Q353" s="43"/>
      <c r="R353" s="43"/>
    </row>
    <row r="354" spans="1:18" s="41" customFormat="1" hidden="1" outlineLevel="1" x14ac:dyDescent="0.25">
      <c r="B354"/>
      <c r="C354" s="41" t="s">
        <v>86</v>
      </c>
      <c r="E354" s="42"/>
      <c r="F354" s="42"/>
      <c r="H354" s="43"/>
      <c r="I354" s="44"/>
      <c r="J354" s="43"/>
      <c r="K354" s="43">
        <v>67</v>
      </c>
      <c r="L354" s="52"/>
      <c r="M354" s="43"/>
      <c r="N354" s="44">
        <f t="shared" si="14"/>
        <v>0</v>
      </c>
      <c r="O354" s="15"/>
      <c r="P354" s="43"/>
      <c r="Q354" s="43"/>
      <c r="R354" s="43"/>
    </row>
    <row r="355" spans="1:18" s="41" customFormat="1" x14ac:dyDescent="0.25">
      <c r="A355" s="41" t="s">
        <v>617</v>
      </c>
      <c r="B355"/>
      <c r="C355" s="41" t="s">
        <v>28</v>
      </c>
      <c r="E355" s="42" t="s">
        <v>618</v>
      </c>
      <c r="F355" s="42" t="s">
        <v>619</v>
      </c>
      <c r="H355" s="43"/>
      <c r="I355" s="44">
        <v>16500</v>
      </c>
      <c r="J355" s="43"/>
      <c r="K355" s="43"/>
      <c r="L355" s="44"/>
      <c r="M355" s="43"/>
      <c r="N355" s="44">
        <f>I355+L355+L356</f>
        <v>16500</v>
      </c>
      <c r="O355" s="15"/>
      <c r="P355" s="43"/>
      <c r="Q355" s="43"/>
      <c r="R355" s="43"/>
    </row>
    <row r="356" spans="1:18" s="41" customFormat="1" outlineLevel="1" x14ac:dyDescent="0.25">
      <c r="B356"/>
      <c r="C356" s="41" t="s">
        <v>86</v>
      </c>
      <c r="E356" s="42"/>
      <c r="F356" s="42"/>
      <c r="H356" s="43"/>
      <c r="I356" s="44"/>
      <c r="J356" s="43"/>
      <c r="K356" s="43">
        <v>56</v>
      </c>
      <c r="L356" s="52"/>
      <c r="M356" s="43"/>
      <c r="N356" s="44"/>
      <c r="O356" s="15"/>
      <c r="P356" s="43"/>
      <c r="Q356" s="43"/>
      <c r="R356" s="43"/>
    </row>
    <row r="357" spans="1:18" s="34" customFormat="1" x14ac:dyDescent="0.25">
      <c r="A357" s="34" t="s">
        <v>620</v>
      </c>
      <c r="B357"/>
      <c r="C357" s="34" t="s">
        <v>74</v>
      </c>
      <c r="E357" s="46" t="s">
        <v>75</v>
      </c>
      <c r="F357" s="47"/>
      <c r="H357" s="15"/>
      <c r="I357" s="49">
        <f>SUM(I347:I355)</f>
        <v>769761</v>
      </c>
      <c r="J357" s="15"/>
      <c r="K357" s="15"/>
      <c r="L357" s="49">
        <f>L348+L349+L350+L351+L353+L354+L356</f>
        <v>0</v>
      </c>
      <c r="M357" s="15"/>
      <c r="N357" s="49">
        <f>SUM(N347:N356)</f>
        <v>769761</v>
      </c>
      <c r="O357" s="15"/>
      <c r="P357" s="15"/>
      <c r="Q357" s="15"/>
      <c r="R357" s="15"/>
    </row>
    <row r="358" spans="1:18" s="34" customFormat="1" x14ac:dyDescent="0.25">
      <c r="A358" s="34" t="s">
        <v>621</v>
      </c>
      <c r="B358"/>
      <c r="C358" s="34" t="s">
        <v>20</v>
      </c>
      <c r="E358" s="46" t="s">
        <v>622</v>
      </c>
      <c r="F358" s="47"/>
      <c r="H358" s="15"/>
      <c r="I358" s="48">
        <f>I332+I344+I357</f>
        <v>1028006</v>
      </c>
      <c r="J358" s="15"/>
      <c r="K358" s="15"/>
      <c r="L358" s="48">
        <f>L332+L344+L357</f>
        <v>4218</v>
      </c>
      <c r="M358" s="15"/>
      <c r="N358" s="48">
        <f>N332+N344+N357</f>
        <v>1032224</v>
      </c>
      <c r="O358" s="15"/>
      <c r="P358" s="15"/>
      <c r="Q358" s="15"/>
      <c r="R358" s="15"/>
    </row>
    <row r="359" spans="1:18" x14ac:dyDescent="0.25">
      <c r="A359" t="s">
        <v>623</v>
      </c>
      <c r="C359" t="s">
        <v>49</v>
      </c>
      <c r="I359" s="33"/>
      <c r="K359" s="10"/>
      <c r="L359" s="33"/>
      <c r="N359" s="33"/>
      <c r="P359" s="10"/>
    </row>
    <row r="360" spans="1:18" s="34" customFormat="1" x14ac:dyDescent="0.25">
      <c r="A360" s="34" t="s">
        <v>624</v>
      </c>
      <c r="B360"/>
      <c r="C360" s="34" t="s">
        <v>20</v>
      </c>
      <c r="E360" s="35" t="s">
        <v>625</v>
      </c>
      <c r="F360" s="36" t="s">
        <v>626</v>
      </c>
      <c r="H360" s="15"/>
      <c r="I360" s="37"/>
      <c r="J360" s="15"/>
      <c r="K360" s="15"/>
      <c r="L360" s="37"/>
      <c r="M360" s="15"/>
      <c r="N360" s="37"/>
      <c r="O360" s="15"/>
      <c r="P360" s="15"/>
      <c r="Q360" s="15"/>
      <c r="R360" s="15"/>
    </row>
    <row r="361" spans="1:18" s="34" customFormat="1" x14ac:dyDescent="0.25">
      <c r="A361" s="34" t="s">
        <v>627</v>
      </c>
      <c r="B361"/>
      <c r="C361" s="34" t="s">
        <v>24</v>
      </c>
      <c r="E361" s="39" t="s">
        <v>25</v>
      </c>
      <c r="F361" s="40" t="s">
        <v>628</v>
      </c>
      <c r="H361" s="15"/>
      <c r="I361" s="37"/>
      <c r="J361" s="15"/>
      <c r="K361" s="15"/>
      <c r="L361" s="37"/>
      <c r="M361" s="15"/>
      <c r="N361" s="37"/>
      <c r="O361" s="15"/>
      <c r="P361" s="15"/>
      <c r="Q361" s="15"/>
      <c r="R361" s="15"/>
    </row>
    <row r="362" spans="1:18" s="41" customFormat="1" x14ac:dyDescent="0.25">
      <c r="A362" s="41" t="s">
        <v>629</v>
      </c>
      <c r="B362"/>
      <c r="C362" s="41" t="s">
        <v>28</v>
      </c>
      <c r="E362" s="42" t="s">
        <v>630</v>
      </c>
      <c r="F362" s="42" t="s">
        <v>631</v>
      </c>
      <c r="H362" s="43"/>
      <c r="I362" s="44">
        <v>59687</v>
      </c>
      <c r="J362" s="43"/>
      <c r="K362" s="43"/>
      <c r="L362" s="44">
        <v>98379</v>
      </c>
      <c r="M362" s="43"/>
      <c r="N362" s="44">
        <f>I362+L362+L363</f>
        <v>134231</v>
      </c>
      <c r="O362" s="5"/>
      <c r="P362" s="43"/>
      <c r="Q362" s="43"/>
      <c r="R362" s="43"/>
    </row>
    <row r="363" spans="1:18" s="41" customFormat="1" outlineLevel="1" x14ac:dyDescent="0.25">
      <c r="B363"/>
      <c r="C363" s="41" t="s">
        <v>86</v>
      </c>
      <c r="E363" s="42"/>
      <c r="F363" s="42"/>
      <c r="H363" s="43"/>
      <c r="I363" s="44"/>
      <c r="J363" s="43"/>
      <c r="K363" s="43">
        <v>102</v>
      </c>
      <c r="L363" s="52">
        <v>-23835</v>
      </c>
      <c r="M363" s="43"/>
      <c r="N363" s="44"/>
      <c r="O363" s="15"/>
      <c r="P363" s="43"/>
      <c r="Q363" s="43"/>
      <c r="R363" s="43"/>
    </row>
    <row r="364" spans="1:18" s="41" customFormat="1" hidden="1" outlineLevel="1" x14ac:dyDescent="0.25">
      <c r="B364"/>
      <c r="C364" s="41" t="s">
        <v>86</v>
      </c>
      <c r="E364" s="42"/>
      <c r="F364" s="42"/>
      <c r="H364" s="43"/>
      <c r="I364" s="44"/>
      <c r="J364" s="43"/>
      <c r="K364" s="43">
        <v>107</v>
      </c>
      <c r="L364" s="50"/>
      <c r="M364" s="43"/>
      <c r="N364" s="44">
        <f t="shared" ref="N364:N373" si="15">I364+L364</f>
        <v>0</v>
      </c>
      <c r="O364" s="15"/>
      <c r="P364" s="43"/>
      <c r="Q364" s="43"/>
      <c r="R364" s="43"/>
    </row>
    <row r="365" spans="1:18" s="41" customFormat="1" x14ac:dyDescent="0.25">
      <c r="A365" s="41" t="s">
        <v>632</v>
      </c>
      <c r="B365"/>
      <c r="C365" s="41" t="s">
        <v>28</v>
      </c>
      <c r="E365" s="42" t="s">
        <v>633</v>
      </c>
      <c r="F365" s="42" t="s">
        <v>634</v>
      </c>
      <c r="H365" s="43"/>
      <c r="I365" s="44">
        <v>90071</v>
      </c>
      <c r="J365" s="43"/>
      <c r="K365" s="43"/>
      <c r="L365" s="44">
        <v>-4560</v>
      </c>
      <c r="M365" s="43"/>
      <c r="N365" s="44">
        <f t="shared" si="15"/>
        <v>85511</v>
      </c>
      <c r="O365" s="5"/>
      <c r="P365" s="43"/>
      <c r="Q365" s="43"/>
      <c r="R365" s="43"/>
    </row>
    <row r="366" spans="1:18" s="41" customFormat="1" outlineLevel="1" x14ac:dyDescent="0.25">
      <c r="B366"/>
      <c r="C366" s="41" t="s">
        <v>86</v>
      </c>
      <c r="E366" s="42"/>
      <c r="F366" s="42"/>
      <c r="H366" s="43"/>
      <c r="I366" s="44"/>
      <c r="J366" s="43"/>
      <c r="K366" s="43">
        <v>66</v>
      </c>
      <c r="L366" s="52"/>
      <c r="M366" s="43"/>
      <c r="N366" s="44">
        <f t="shared" si="15"/>
        <v>0</v>
      </c>
      <c r="O366" s="15"/>
      <c r="P366" s="43"/>
      <c r="Q366" s="43"/>
      <c r="R366" s="43"/>
    </row>
    <row r="367" spans="1:18" s="41" customFormat="1" hidden="1" x14ac:dyDescent="0.25">
      <c r="A367" s="41" t="s">
        <v>635</v>
      </c>
      <c r="B367"/>
      <c r="C367" s="41" t="s">
        <v>28</v>
      </c>
      <c r="E367" s="42" t="s">
        <v>636</v>
      </c>
      <c r="F367" s="42" t="s">
        <v>637</v>
      </c>
      <c r="H367" s="43"/>
      <c r="I367" s="44"/>
      <c r="J367" s="43"/>
      <c r="K367" s="43"/>
      <c r="L367" s="44"/>
      <c r="M367" s="43"/>
      <c r="N367" s="44">
        <f t="shared" si="15"/>
        <v>0</v>
      </c>
      <c r="O367" s="15"/>
      <c r="P367" s="43"/>
      <c r="Q367" s="43"/>
      <c r="R367" s="43"/>
    </row>
    <row r="368" spans="1:18" s="41" customFormat="1" collapsed="1" x14ac:dyDescent="0.25">
      <c r="A368" s="41" t="s">
        <v>638</v>
      </c>
      <c r="B368"/>
      <c r="C368" s="41" t="s">
        <v>28</v>
      </c>
      <c r="E368" s="42" t="s">
        <v>639</v>
      </c>
      <c r="F368" s="42" t="s">
        <v>640</v>
      </c>
      <c r="H368" s="43"/>
      <c r="I368" s="44">
        <v>3264</v>
      </c>
      <c r="J368" s="43"/>
      <c r="K368" s="43"/>
      <c r="L368" s="44"/>
      <c r="M368" s="43"/>
      <c r="N368" s="44">
        <f t="shared" si="15"/>
        <v>3264</v>
      </c>
      <c r="O368" s="15"/>
      <c r="P368" s="43"/>
      <c r="Q368" s="43"/>
      <c r="R368" s="43"/>
    </row>
    <row r="369" spans="1:18" s="41" customFormat="1" hidden="1" outlineLevel="1" x14ac:dyDescent="0.25">
      <c r="B369"/>
      <c r="C369" s="41" t="s">
        <v>86</v>
      </c>
      <c r="E369" s="42"/>
      <c r="F369" s="42"/>
      <c r="H369" s="43"/>
      <c r="I369" s="44"/>
      <c r="J369" s="43"/>
      <c r="K369" s="43">
        <v>63</v>
      </c>
      <c r="L369" s="52"/>
      <c r="M369" s="43"/>
      <c r="N369" s="44">
        <f t="shared" si="15"/>
        <v>0</v>
      </c>
      <c r="O369" s="15"/>
      <c r="P369" s="43"/>
      <c r="Q369" s="43"/>
      <c r="R369" s="43"/>
    </row>
    <row r="370" spans="1:18" s="41" customFormat="1" hidden="1" outlineLevel="1" x14ac:dyDescent="0.25">
      <c r="B370"/>
      <c r="C370" s="41" t="s">
        <v>86</v>
      </c>
      <c r="E370" s="42"/>
      <c r="F370" s="42"/>
      <c r="H370" s="43"/>
      <c r="I370" s="44"/>
      <c r="J370" s="43"/>
      <c r="K370" s="43">
        <v>93</v>
      </c>
      <c r="L370" s="50"/>
      <c r="M370" s="43"/>
      <c r="N370" s="44">
        <f t="shared" si="15"/>
        <v>0</v>
      </c>
      <c r="O370" s="15"/>
      <c r="P370" s="43"/>
      <c r="Q370" s="43"/>
      <c r="R370" s="43"/>
    </row>
    <row r="371" spans="1:18" s="41" customFormat="1" hidden="1" outlineLevel="1" x14ac:dyDescent="0.25">
      <c r="B371"/>
      <c r="C371" s="41" t="s">
        <v>86</v>
      </c>
      <c r="E371" s="42"/>
      <c r="F371" s="42"/>
      <c r="H371" s="43"/>
      <c r="I371" s="44"/>
      <c r="J371" s="43"/>
      <c r="K371" s="43">
        <v>95</v>
      </c>
      <c r="L371" s="50"/>
      <c r="M371" s="43"/>
      <c r="N371" s="44">
        <f t="shared" si="15"/>
        <v>0</v>
      </c>
      <c r="O371" s="15"/>
      <c r="P371" s="43"/>
      <c r="Q371" s="43"/>
      <c r="R371" s="43"/>
    </row>
    <row r="372" spans="1:18" s="41" customFormat="1" hidden="1" outlineLevel="1" x14ac:dyDescent="0.25">
      <c r="B372"/>
      <c r="C372" s="41" t="s">
        <v>86</v>
      </c>
      <c r="E372" s="42"/>
      <c r="F372" s="42"/>
      <c r="H372" s="43"/>
      <c r="I372" s="44"/>
      <c r="J372" s="43"/>
      <c r="K372" s="43">
        <v>96</v>
      </c>
      <c r="L372" s="50"/>
      <c r="M372" s="43"/>
      <c r="N372" s="44">
        <f t="shared" si="15"/>
        <v>0</v>
      </c>
      <c r="O372" s="15"/>
      <c r="P372" s="43"/>
      <c r="Q372" s="43"/>
      <c r="R372" s="43"/>
    </row>
    <row r="373" spans="1:18" s="41" customFormat="1" hidden="1" x14ac:dyDescent="0.25">
      <c r="A373" s="41" t="s">
        <v>641</v>
      </c>
      <c r="B373"/>
      <c r="C373" s="41" t="s">
        <v>28</v>
      </c>
      <c r="E373" s="42" t="s">
        <v>642</v>
      </c>
      <c r="F373" s="42" t="s">
        <v>643</v>
      </c>
      <c r="H373" s="43"/>
      <c r="I373" s="44"/>
      <c r="J373" s="43"/>
      <c r="K373" s="43"/>
      <c r="L373" s="44"/>
      <c r="M373" s="43"/>
      <c r="N373" s="44">
        <f t="shared" si="15"/>
        <v>0</v>
      </c>
      <c r="O373" s="15"/>
      <c r="P373" s="43"/>
      <c r="Q373" s="43"/>
      <c r="R373" s="43"/>
    </row>
    <row r="374" spans="1:18" s="41" customFormat="1" x14ac:dyDescent="0.25">
      <c r="A374" s="41" t="s">
        <v>644</v>
      </c>
      <c r="B374"/>
      <c r="C374" s="41" t="s">
        <v>28</v>
      </c>
      <c r="E374" s="42" t="s">
        <v>645</v>
      </c>
      <c r="F374" s="42" t="s">
        <v>646</v>
      </c>
      <c r="H374" s="43"/>
      <c r="I374" s="44">
        <v>8779</v>
      </c>
      <c r="J374" s="43"/>
      <c r="K374" s="43"/>
      <c r="L374" s="44">
        <v>21403</v>
      </c>
      <c r="M374" s="43"/>
      <c r="N374" s="44">
        <f>I374+L374+L375</f>
        <v>24304</v>
      </c>
      <c r="O374" s="5"/>
      <c r="P374" s="43"/>
      <c r="Q374" s="43"/>
      <c r="R374" s="43"/>
    </row>
    <row r="375" spans="1:18" s="41" customFormat="1" outlineLevel="1" x14ac:dyDescent="0.25">
      <c r="B375"/>
      <c r="C375" s="41" t="s">
        <v>86</v>
      </c>
      <c r="E375" s="42"/>
      <c r="F375" s="42"/>
      <c r="H375" s="43"/>
      <c r="I375" s="44"/>
      <c r="J375" s="43"/>
      <c r="K375" s="43">
        <v>113</v>
      </c>
      <c r="L375" s="52">
        <v>-5878</v>
      </c>
      <c r="M375" s="43"/>
      <c r="N375" s="44"/>
      <c r="O375" s="15"/>
      <c r="P375" s="43"/>
      <c r="Q375" s="43"/>
      <c r="R375" s="43"/>
    </row>
    <row r="376" spans="1:18" s="41" customFormat="1" hidden="1" outlineLevel="1" x14ac:dyDescent="0.25">
      <c r="B376"/>
      <c r="C376" s="41" t="s">
        <v>86</v>
      </c>
      <c r="E376" s="42"/>
      <c r="F376" s="42"/>
      <c r="H376" s="43"/>
      <c r="I376" s="44"/>
      <c r="J376" s="43"/>
      <c r="K376" s="43">
        <v>117</v>
      </c>
      <c r="L376" s="50"/>
      <c r="M376" s="43"/>
      <c r="N376" s="44">
        <f>I376+L376</f>
        <v>0</v>
      </c>
      <c r="O376" s="15"/>
      <c r="P376" s="43"/>
      <c r="Q376" s="43"/>
      <c r="R376" s="43"/>
    </row>
    <row r="377" spans="1:18" s="41" customFormat="1" x14ac:dyDescent="0.25">
      <c r="A377" s="41" t="s">
        <v>647</v>
      </c>
      <c r="B377"/>
      <c r="C377" s="41" t="s">
        <v>28</v>
      </c>
      <c r="E377" s="42" t="s">
        <v>648</v>
      </c>
      <c r="F377" s="42" t="s">
        <v>649</v>
      </c>
      <c r="H377" s="43"/>
      <c r="I377" s="44">
        <v>13234</v>
      </c>
      <c r="J377" s="43"/>
      <c r="K377" s="43"/>
      <c r="L377" s="44"/>
      <c r="M377" s="43"/>
      <c r="N377" s="44">
        <f>I377+L377</f>
        <v>13234</v>
      </c>
      <c r="O377" s="15"/>
      <c r="P377" s="43"/>
      <c r="Q377" s="43"/>
      <c r="R377" s="43"/>
    </row>
    <row r="378" spans="1:18" s="34" customFormat="1" x14ac:dyDescent="0.25">
      <c r="A378" s="34" t="s">
        <v>650</v>
      </c>
      <c r="B378"/>
      <c r="C378" s="34" t="s">
        <v>24</v>
      </c>
      <c r="E378" s="46" t="s">
        <v>651</v>
      </c>
      <c r="F378" s="47"/>
      <c r="H378" s="15"/>
      <c r="I378" s="48">
        <f>SUM(I362:I377)</f>
        <v>175035</v>
      </c>
      <c r="J378" s="15"/>
      <c r="K378" s="15"/>
      <c r="L378" s="48">
        <f>SUM(L362:L375)</f>
        <v>85509</v>
      </c>
      <c r="M378" s="15"/>
      <c r="N378" s="48">
        <f>SUM(N362:N377)</f>
        <v>260544</v>
      </c>
      <c r="O378" s="15"/>
      <c r="P378" s="15"/>
      <c r="Q378" s="15"/>
      <c r="R378" s="15"/>
    </row>
    <row r="379" spans="1:18" x14ac:dyDescent="0.25">
      <c r="A379" t="s">
        <v>652</v>
      </c>
      <c r="C379" t="s">
        <v>49</v>
      </c>
      <c r="F379"/>
      <c r="H379"/>
      <c r="I379"/>
      <c r="J379"/>
      <c r="K379"/>
      <c r="L379"/>
      <c r="M379"/>
      <c r="N379"/>
      <c r="O379" s="34"/>
      <c r="P379"/>
      <c r="Q379"/>
      <c r="R379"/>
    </row>
    <row r="380" spans="1:18" s="34" customFormat="1" x14ac:dyDescent="0.25">
      <c r="A380" s="34" t="s">
        <v>653</v>
      </c>
      <c r="B380"/>
      <c r="C380" s="34" t="s">
        <v>24</v>
      </c>
      <c r="E380" s="39" t="s">
        <v>51</v>
      </c>
      <c r="F380" s="40" t="s">
        <v>654</v>
      </c>
      <c r="I380" s="37"/>
      <c r="L380" s="37"/>
      <c r="N380" s="37"/>
    </row>
    <row r="381" spans="1:18" s="41" customFormat="1" hidden="1" x14ac:dyDescent="0.25">
      <c r="A381" s="41" t="s">
        <v>655</v>
      </c>
      <c r="B381"/>
      <c r="C381" s="41" t="s">
        <v>28</v>
      </c>
      <c r="E381" s="42" t="s">
        <v>656</v>
      </c>
      <c r="F381" s="42" t="s">
        <v>657</v>
      </c>
      <c r="I381" s="44">
        <v>0</v>
      </c>
      <c r="L381" s="44">
        <v>0</v>
      </c>
      <c r="N381" s="44">
        <v>0</v>
      </c>
      <c r="O381" s="34"/>
    </row>
    <row r="382" spans="1:18" s="41" customFormat="1" collapsed="1" x14ac:dyDescent="0.25">
      <c r="A382" s="41" t="s">
        <v>658</v>
      </c>
      <c r="B382"/>
      <c r="C382" s="41" t="s">
        <v>28</v>
      </c>
      <c r="E382" s="42" t="s">
        <v>659</v>
      </c>
      <c r="F382" s="42" t="s">
        <v>660</v>
      </c>
      <c r="I382" s="44">
        <v>8509</v>
      </c>
      <c r="L382" s="44"/>
      <c r="N382" s="44">
        <f>I382+L382</f>
        <v>8509</v>
      </c>
      <c r="O382" s="34"/>
    </row>
    <row r="383" spans="1:18" s="41" customFormat="1" hidden="1" outlineLevel="1" x14ac:dyDescent="0.25">
      <c r="B383"/>
      <c r="C383" s="41" t="s">
        <v>86</v>
      </c>
      <c r="E383" s="42"/>
      <c r="F383" s="42"/>
      <c r="I383" s="44"/>
      <c r="K383" s="41">
        <v>75</v>
      </c>
      <c r="L383" s="52"/>
      <c r="N383" s="44">
        <f>I383+L383</f>
        <v>0</v>
      </c>
      <c r="O383" s="34"/>
    </row>
    <row r="384" spans="1:18" s="41" customFormat="1" hidden="1" outlineLevel="1" x14ac:dyDescent="0.25">
      <c r="B384"/>
      <c r="C384" s="41" t="s">
        <v>86</v>
      </c>
      <c r="E384" s="42"/>
      <c r="F384" s="42"/>
      <c r="I384" s="44"/>
      <c r="K384" s="41">
        <v>80</v>
      </c>
      <c r="L384" s="52"/>
      <c r="N384" s="44">
        <f>I384+L384</f>
        <v>0</v>
      </c>
      <c r="O384" s="34"/>
    </row>
    <row r="385" spans="1:18" s="41" customFormat="1" x14ac:dyDescent="0.25">
      <c r="A385" s="41" t="s">
        <v>661</v>
      </c>
      <c r="B385"/>
      <c r="C385" s="41" t="s">
        <v>28</v>
      </c>
      <c r="E385" s="42" t="s">
        <v>662</v>
      </c>
      <c r="F385" s="42" t="s">
        <v>663</v>
      </c>
      <c r="I385" s="44">
        <v>4860</v>
      </c>
      <c r="L385" s="44"/>
      <c r="N385" s="44">
        <f>I385+L385</f>
        <v>4860</v>
      </c>
      <c r="O385" s="34"/>
    </row>
    <row r="386" spans="1:18" s="34" customFormat="1" x14ac:dyDescent="0.25">
      <c r="A386" s="34" t="s">
        <v>664</v>
      </c>
      <c r="B386"/>
      <c r="C386" s="34" t="s">
        <v>24</v>
      </c>
      <c r="E386" s="46" t="s">
        <v>665</v>
      </c>
      <c r="F386" s="47"/>
      <c r="I386" s="48">
        <f>SUM(I381:I385)</f>
        <v>13369</v>
      </c>
      <c r="L386" s="48">
        <f>L384+L383</f>
        <v>0</v>
      </c>
      <c r="N386" s="48">
        <f>SUM(N381:N385)</f>
        <v>13369</v>
      </c>
    </row>
    <row r="387" spans="1:18" x14ac:dyDescent="0.25">
      <c r="A387" t="s">
        <v>666</v>
      </c>
      <c r="C387" t="s">
        <v>49</v>
      </c>
      <c r="F387"/>
      <c r="H387"/>
      <c r="I387"/>
      <c r="J387"/>
      <c r="K387"/>
      <c r="L387"/>
      <c r="M387"/>
      <c r="N387"/>
      <c r="O387" s="34"/>
      <c r="P387"/>
      <c r="Q387"/>
      <c r="R387"/>
    </row>
    <row r="388" spans="1:18" s="34" customFormat="1" x14ac:dyDescent="0.25">
      <c r="A388" s="34" t="s">
        <v>667</v>
      </c>
      <c r="B388"/>
      <c r="C388" s="34" t="s">
        <v>24</v>
      </c>
      <c r="E388" s="39" t="s">
        <v>72</v>
      </c>
      <c r="F388" s="40"/>
      <c r="I388" s="37"/>
      <c r="L388" s="37"/>
      <c r="N388" s="37"/>
    </row>
    <row r="389" spans="1:18" s="41" customFormat="1" x14ac:dyDescent="0.25">
      <c r="A389" s="41" t="s">
        <v>668</v>
      </c>
      <c r="B389"/>
      <c r="C389" s="41" t="s">
        <v>28</v>
      </c>
      <c r="E389" s="42" t="s">
        <v>669</v>
      </c>
      <c r="F389" s="42" t="s">
        <v>670</v>
      </c>
      <c r="I389" s="44">
        <v>54004</v>
      </c>
      <c r="L389" s="44">
        <v>0</v>
      </c>
      <c r="N389" s="44">
        <f t="shared" ref="N389:N427" si="16">I389+L389</f>
        <v>54004</v>
      </c>
      <c r="O389" s="5"/>
    </row>
    <row r="390" spans="1:18" s="41" customFormat="1" collapsed="1" x14ac:dyDescent="0.25">
      <c r="A390" s="41" t="s">
        <v>671</v>
      </c>
      <c r="B390"/>
      <c r="C390" s="41" t="s">
        <v>28</v>
      </c>
      <c r="E390" s="42" t="s">
        <v>672</v>
      </c>
      <c r="F390" s="42" t="s">
        <v>673</v>
      </c>
      <c r="I390" s="44">
        <v>24298</v>
      </c>
      <c r="L390" s="44"/>
      <c r="N390" s="44">
        <f t="shared" si="16"/>
        <v>24298</v>
      </c>
      <c r="O390" s="34"/>
    </row>
    <row r="391" spans="1:18" s="41" customFormat="1" hidden="1" outlineLevel="1" x14ac:dyDescent="0.25">
      <c r="B391"/>
      <c r="C391" s="41" t="s">
        <v>86</v>
      </c>
      <c r="E391" s="42"/>
      <c r="F391" s="42"/>
      <c r="I391" s="44"/>
      <c r="K391" s="41">
        <v>40</v>
      </c>
      <c r="L391" s="52"/>
      <c r="N391" s="44">
        <f t="shared" si="16"/>
        <v>0</v>
      </c>
      <c r="O391" s="34"/>
    </row>
    <row r="392" spans="1:18" s="41" customFormat="1" hidden="1" outlineLevel="1" x14ac:dyDescent="0.25">
      <c r="B392"/>
      <c r="C392" s="41" t="s">
        <v>86</v>
      </c>
      <c r="E392" s="42"/>
      <c r="F392" s="42"/>
      <c r="I392" s="44"/>
      <c r="K392" s="41">
        <v>60</v>
      </c>
      <c r="L392" s="52"/>
      <c r="N392" s="44">
        <f t="shared" si="16"/>
        <v>0</v>
      </c>
      <c r="O392" s="34"/>
    </row>
    <row r="393" spans="1:18" s="41" customFormat="1" hidden="1" outlineLevel="1" x14ac:dyDescent="0.25">
      <c r="B393"/>
      <c r="C393" s="41" t="s">
        <v>86</v>
      </c>
      <c r="E393" s="42"/>
      <c r="F393" s="42"/>
      <c r="I393" s="44"/>
      <c r="K393" s="41">
        <v>90</v>
      </c>
      <c r="L393" s="50"/>
      <c r="N393" s="44">
        <f t="shared" si="16"/>
        <v>0</v>
      </c>
      <c r="O393" s="34"/>
    </row>
    <row r="394" spans="1:18" s="41" customFormat="1" hidden="1" outlineLevel="1" x14ac:dyDescent="0.25">
      <c r="B394"/>
      <c r="C394" s="41" t="s">
        <v>86</v>
      </c>
      <c r="E394" s="42"/>
      <c r="F394" s="42"/>
      <c r="I394" s="44"/>
      <c r="K394" s="41">
        <v>91</v>
      </c>
      <c r="L394" s="50"/>
      <c r="N394" s="44">
        <f t="shared" si="16"/>
        <v>0</v>
      </c>
      <c r="O394" s="34"/>
    </row>
    <row r="395" spans="1:18" s="41" customFormat="1" hidden="1" outlineLevel="1" x14ac:dyDescent="0.25">
      <c r="B395"/>
      <c r="C395" s="41" t="s">
        <v>86</v>
      </c>
      <c r="E395" s="42"/>
      <c r="F395" s="42"/>
      <c r="I395" s="44"/>
      <c r="K395" s="41">
        <v>92</v>
      </c>
      <c r="L395" s="50"/>
      <c r="N395" s="44">
        <f t="shared" si="16"/>
        <v>0</v>
      </c>
      <c r="O395" s="34"/>
    </row>
    <row r="396" spans="1:18" s="41" customFormat="1" hidden="1" outlineLevel="1" x14ac:dyDescent="0.25">
      <c r="B396"/>
      <c r="C396" s="41" t="s">
        <v>86</v>
      </c>
      <c r="E396" s="42"/>
      <c r="F396" s="42"/>
      <c r="I396" s="44"/>
      <c r="K396" s="41">
        <v>97</v>
      </c>
      <c r="L396" s="50"/>
      <c r="N396" s="44">
        <f t="shared" si="16"/>
        <v>0</v>
      </c>
      <c r="O396" s="34"/>
    </row>
    <row r="397" spans="1:18" s="41" customFormat="1" x14ac:dyDescent="0.25">
      <c r="A397" s="41" t="s">
        <v>674</v>
      </c>
      <c r="B397"/>
      <c r="C397" s="41" t="s">
        <v>28</v>
      </c>
      <c r="E397" s="42" t="s">
        <v>675</v>
      </c>
      <c r="F397" s="42" t="s">
        <v>676</v>
      </c>
      <c r="I397" s="44">
        <v>28200</v>
      </c>
      <c r="L397" s="44"/>
      <c r="N397" s="44">
        <f t="shared" si="16"/>
        <v>28200</v>
      </c>
      <c r="O397" s="5"/>
    </row>
    <row r="398" spans="1:18" s="41" customFormat="1" collapsed="1" x14ac:dyDescent="0.25">
      <c r="A398" s="41" t="s">
        <v>677</v>
      </c>
      <c r="B398"/>
      <c r="C398" s="41" t="s">
        <v>28</v>
      </c>
      <c r="E398" s="42" t="s">
        <v>678</v>
      </c>
      <c r="F398" s="42" t="s">
        <v>679</v>
      </c>
      <c r="I398" s="44">
        <v>14227</v>
      </c>
      <c r="L398" s="44"/>
      <c r="N398" s="44">
        <f t="shared" si="16"/>
        <v>14227</v>
      </c>
      <c r="O398" s="34"/>
    </row>
    <row r="399" spans="1:18" s="41" customFormat="1" hidden="1" outlineLevel="1" x14ac:dyDescent="0.25">
      <c r="B399"/>
      <c r="C399" s="41" t="s">
        <v>86</v>
      </c>
      <c r="E399" s="42"/>
      <c r="F399" s="42"/>
      <c r="I399" s="44"/>
      <c r="K399" s="41">
        <v>69</v>
      </c>
      <c r="L399" s="52"/>
      <c r="N399" s="44">
        <f t="shared" si="16"/>
        <v>0</v>
      </c>
      <c r="O399" s="34"/>
    </row>
    <row r="400" spans="1:18" s="41" customFormat="1" x14ac:dyDescent="0.25">
      <c r="A400" s="41" t="s">
        <v>680</v>
      </c>
      <c r="B400"/>
      <c r="C400" s="41" t="s">
        <v>28</v>
      </c>
      <c r="E400" s="42" t="s">
        <v>681</v>
      </c>
      <c r="F400" s="42" t="s">
        <v>682</v>
      </c>
      <c r="I400" s="44">
        <v>18000</v>
      </c>
      <c r="L400" s="44"/>
      <c r="N400" s="44">
        <f t="shared" si="16"/>
        <v>18000</v>
      </c>
      <c r="O400" s="34"/>
    </row>
    <row r="401" spans="1:15" s="41" customFormat="1" x14ac:dyDescent="0.25">
      <c r="A401" s="41" t="s">
        <v>683</v>
      </c>
      <c r="B401"/>
      <c r="C401" s="41" t="s">
        <v>28</v>
      </c>
      <c r="E401" s="42" t="s">
        <v>684</v>
      </c>
      <c r="F401" s="42" t="s">
        <v>685</v>
      </c>
      <c r="I401" s="44">
        <v>1148</v>
      </c>
      <c r="L401" s="44"/>
      <c r="N401" s="44">
        <f t="shared" si="16"/>
        <v>1148</v>
      </c>
      <c r="O401" s="34"/>
    </row>
    <row r="402" spans="1:15" s="41" customFormat="1" collapsed="1" x14ac:dyDescent="0.25">
      <c r="A402" s="41" t="s">
        <v>686</v>
      </c>
      <c r="B402"/>
      <c r="C402" s="41" t="s">
        <v>28</v>
      </c>
      <c r="E402" s="42" t="s">
        <v>687</v>
      </c>
      <c r="F402" s="42" t="s">
        <v>688</v>
      </c>
      <c r="H402" s="43"/>
      <c r="I402" s="44">
        <v>26971</v>
      </c>
      <c r="L402" s="44">
        <v>1757</v>
      </c>
      <c r="N402" s="44">
        <f t="shared" si="16"/>
        <v>28728</v>
      </c>
      <c r="O402" s="5"/>
    </row>
    <row r="403" spans="1:15" s="41" customFormat="1" hidden="1" outlineLevel="1" x14ac:dyDescent="0.25">
      <c r="B403"/>
      <c r="C403" s="41" t="s">
        <v>86</v>
      </c>
      <c r="E403" s="42"/>
      <c r="F403" s="42"/>
      <c r="I403" s="44"/>
      <c r="K403" s="41">
        <v>82</v>
      </c>
      <c r="L403" s="52"/>
      <c r="N403" s="44">
        <f t="shared" si="16"/>
        <v>0</v>
      </c>
      <c r="O403" s="34"/>
    </row>
    <row r="404" spans="1:15" s="41" customFormat="1" hidden="1" x14ac:dyDescent="0.25">
      <c r="A404" s="41" t="s">
        <v>689</v>
      </c>
      <c r="B404"/>
      <c r="C404" s="41" t="s">
        <v>28</v>
      </c>
      <c r="E404" s="42" t="s">
        <v>690</v>
      </c>
      <c r="F404" s="42" t="s">
        <v>691</v>
      </c>
      <c r="I404" s="44"/>
      <c r="L404" s="44"/>
      <c r="N404" s="44">
        <f t="shared" si="16"/>
        <v>0</v>
      </c>
      <c r="O404" s="34"/>
    </row>
    <row r="405" spans="1:15" s="41" customFormat="1" collapsed="1" x14ac:dyDescent="0.25">
      <c r="A405" s="41" t="s">
        <v>692</v>
      </c>
      <c r="B405"/>
      <c r="C405" s="41" t="s">
        <v>28</v>
      </c>
      <c r="E405" s="42" t="s">
        <v>693</v>
      </c>
      <c r="F405" s="42" t="s">
        <v>694</v>
      </c>
      <c r="I405" s="44">
        <v>5640</v>
      </c>
      <c r="L405" s="44"/>
      <c r="N405" s="44">
        <f t="shared" si="16"/>
        <v>5640</v>
      </c>
      <c r="O405" s="34"/>
    </row>
    <row r="406" spans="1:15" s="41" customFormat="1" hidden="1" outlineLevel="1" x14ac:dyDescent="0.25">
      <c r="B406"/>
      <c r="C406" s="41" t="s">
        <v>86</v>
      </c>
      <c r="E406" s="42"/>
      <c r="F406" s="42"/>
      <c r="I406" s="44"/>
      <c r="K406" s="41">
        <v>58</v>
      </c>
      <c r="L406" s="52"/>
      <c r="N406" s="44">
        <f t="shared" si="16"/>
        <v>0</v>
      </c>
      <c r="O406" s="34"/>
    </row>
    <row r="407" spans="1:15" s="41" customFormat="1" collapsed="1" x14ac:dyDescent="0.25">
      <c r="A407" s="41" t="s">
        <v>695</v>
      </c>
      <c r="B407"/>
      <c r="C407" s="41" t="s">
        <v>28</v>
      </c>
      <c r="E407" s="42" t="s">
        <v>696</v>
      </c>
      <c r="F407" s="42" t="s">
        <v>697</v>
      </c>
      <c r="I407" s="44">
        <v>1187</v>
      </c>
      <c r="L407" s="44"/>
      <c r="N407" s="44">
        <f t="shared" si="16"/>
        <v>1187</v>
      </c>
      <c r="O407" s="34"/>
    </row>
    <row r="408" spans="1:15" s="41" customFormat="1" hidden="1" outlineLevel="1" x14ac:dyDescent="0.25">
      <c r="B408"/>
      <c r="C408" s="41" t="s">
        <v>86</v>
      </c>
      <c r="E408" s="42"/>
      <c r="F408" s="42"/>
      <c r="I408" s="44"/>
      <c r="K408" s="41">
        <v>59</v>
      </c>
      <c r="L408" s="52"/>
      <c r="N408" s="44">
        <f t="shared" si="16"/>
        <v>0</v>
      </c>
      <c r="O408" s="34"/>
    </row>
    <row r="409" spans="1:15" s="41" customFormat="1" collapsed="1" x14ac:dyDescent="0.25">
      <c r="A409" s="41" t="s">
        <v>698</v>
      </c>
      <c r="B409"/>
      <c r="C409" s="41" t="s">
        <v>28</v>
      </c>
      <c r="E409" s="42" t="s">
        <v>699</v>
      </c>
      <c r="F409" s="42" t="s">
        <v>700</v>
      </c>
      <c r="I409" s="44">
        <v>414</v>
      </c>
      <c r="L409" s="44"/>
      <c r="N409" s="44">
        <f t="shared" si="16"/>
        <v>414</v>
      </c>
      <c r="O409" s="34"/>
    </row>
    <row r="410" spans="1:15" s="41" customFormat="1" hidden="1" outlineLevel="1" x14ac:dyDescent="0.25">
      <c r="B410"/>
      <c r="C410" s="41" t="s">
        <v>86</v>
      </c>
      <c r="E410" s="42"/>
      <c r="F410" s="42"/>
      <c r="I410" s="44"/>
      <c r="K410" s="41">
        <v>76</v>
      </c>
      <c r="L410" s="52"/>
      <c r="N410" s="44">
        <f t="shared" si="16"/>
        <v>0</v>
      </c>
      <c r="O410" s="34"/>
    </row>
    <row r="411" spans="1:15" s="41" customFormat="1" x14ac:dyDescent="0.25">
      <c r="A411" s="41" t="s">
        <v>701</v>
      </c>
      <c r="B411"/>
      <c r="C411" s="41" t="s">
        <v>28</v>
      </c>
      <c r="E411" s="42" t="s">
        <v>702</v>
      </c>
      <c r="F411" s="42" t="s">
        <v>703</v>
      </c>
      <c r="I411" s="44">
        <v>2633</v>
      </c>
      <c r="L411" s="44"/>
      <c r="N411" s="44">
        <f t="shared" si="16"/>
        <v>2633</v>
      </c>
      <c r="O411" s="34"/>
    </row>
    <row r="412" spans="1:15" s="41" customFormat="1" x14ac:dyDescent="0.25">
      <c r="A412" s="41" t="s">
        <v>704</v>
      </c>
      <c r="B412"/>
      <c r="C412" s="41" t="s">
        <v>28</v>
      </c>
      <c r="E412" s="42" t="s">
        <v>705</v>
      </c>
      <c r="F412" s="42" t="s">
        <v>706</v>
      </c>
      <c r="I412" s="44">
        <v>0</v>
      </c>
      <c r="L412" s="44"/>
      <c r="N412" s="44">
        <f t="shared" si="16"/>
        <v>0</v>
      </c>
      <c r="O412" s="34"/>
    </row>
    <row r="413" spans="1:15" s="41" customFormat="1" x14ac:dyDescent="0.25">
      <c r="A413" s="41" t="s">
        <v>707</v>
      </c>
      <c r="B413"/>
      <c r="C413" s="41" t="s">
        <v>28</v>
      </c>
      <c r="E413" s="42" t="s">
        <v>708</v>
      </c>
      <c r="F413" s="42" t="s">
        <v>709</v>
      </c>
      <c r="I413" s="44">
        <v>-33</v>
      </c>
      <c r="L413" s="44"/>
      <c r="N413" s="44">
        <f t="shared" si="16"/>
        <v>-33</v>
      </c>
      <c r="O413" s="34"/>
    </row>
    <row r="414" spans="1:15" s="41" customFormat="1" collapsed="1" x14ac:dyDescent="0.25">
      <c r="A414" s="41" t="s">
        <v>710</v>
      </c>
      <c r="B414"/>
      <c r="C414" s="41" t="s">
        <v>28</v>
      </c>
      <c r="E414" s="42" t="s">
        <v>711</v>
      </c>
      <c r="F414" s="42" t="s">
        <v>712</v>
      </c>
      <c r="I414" s="44">
        <v>4645</v>
      </c>
      <c r="L414" s="44"/>
      <c r="N414" s="44">
        <f t="shared" si="16"/>
        <v>4645</v>
      </c>
      <c r="O414" s="34"/>
    </row>
    <row r="415" spans="1:15" s="41" customFormat="1" hidden="1" outlineLevel="1" x14ac:dyDescent="0.25">
      <c r="B415"/>
      <c r="C415" s="41" t="s">
        <v>86</v>
      </c>
      <c r="E415" s="42"/>
      <c r="F415" s="42"/>
      <c r="I415" s="44"/>
      <c r="K415" s="41">
        <v>94</v>
      </c>
      <c r="L415" s="50"/>
      <c r="N415" s="44">
        <f t="shared" si="16"/>
        <v>0</v>
      </c>
      <c r="O415" s="34"/>
    </row>
    <row r="416" spans="1:15" s="41" customFormat="1" hidden="1" outlineLevel="1" x14ac:dyDescent="0.25">
      <c r="B416"/>
      <c r="C416" s="41" t="s">
        <v>86</v>
      </c>
      <c r="E416" s="42"/>
      <c r="F416" s="42"/>
      <c r="I416" s="44"/>
      <c r="K416" s="41">
        <v>98</v>
      </c>
      <c r="L416" s="50"/>
      <c r="N416" s="44">
        <f t="shared" si="16"/>
        <v>0</v>
      </c>
      <c r="O416" s="34"/>
    </row>
    <row r="417" spans="1:18" s="41" customFormat="1" x14ac:dyDescent="0.25">
      <c r="A417" s="41" t="s">
        <v>713</v>
      </c>
      <c r="B417"/>
      <c r="C417" s="41" t="s">
        <v>28</v>
      </c>
      <c r="E417" s="42" t="s">
        <v>714</v>
      </c>
      <c r="F417" s="42" t="s">
        <v>715</v>
      </c>
      <c r="I417" s="44">
        <v>3454</v>
      </c>
      <c r="L417" s="44"/>
      <c r="N417" s="44">
        <f t="shared" si="16"/>
        <v>3454</v>
      </c>
      <c r="O417" s="34"/>
    </row>
    <row r="418" spans="1:18" s="41" customFormat="1" collapsed="1" x14ac:dyDescent="0.25">
      <c r="A418" s="41" t="s">
        <v>716</v>
      </c>
      <c r="B418"/>
      <c r="C418" s="41" t="s">
        <v>28</v>
      </c>
      <c r="E418" s="42" t="s">
        <v>717</v>
      </c>
      <c r="F418" s="42" t="s">
        <v>718</v>
      </c>
      <c r="I418" s="44">
        <v>16840</v>
      </c>
      <c r="L418" s="44"/>
      <c r="N418" s="44">
        <f t="shared" si="16"/>
        <v>16840</v>
      </c>
      <c r="O418" s="34"/>
    </row>
    <row r="419" spans="1:18" s="41" customFormat="1" hidden="1" outlineLevel="1" x14ac:dyDescent="0.25">
      <c r="B419"/>
      <c r="C419" s="41" t="s">
        <v>86</v>
      </c>
      <c r="E419" s="42"/>
      <c r="F419" s="42"/>
      <c r="I419" s="44"/>
      <c r="K419" s="41">
        <v>62</v>
      </c>
      <c r="L419" s="52"/>
      <c r="N419" s="44">
        <f t="shared" si="16"/>
        <v>0</v>
      </c>
      <c r="O419" s="34"/>
    </row>
    <row r="420" spans="1:18" s="41" customFormat="1" hidden="1" outlineLevel="1" x14ac:dyDescent="0.25">
      <c r="B420"/>
      <c r="C420" s="41" t="s">
        <v>86</v>
      </c>
      <c r="E420" s="42"/>
      <c r="F420" s="42"/>
      <c r="I420" s="44"/>
      <c r="K420" s="41">
        <v>68</v>
      </c>
      <c r="L420" s="52"/>
      <c r="N420" s="44">
        <f t="shared" si="16"/>
        <v>0</v>
      </c>
      <c r="O420" s="34"/>
    </row>
    <row r="421" spans="1:18" s="41" customFormat="1" hidden="1" outlineLevel="1" x14ac:dyDescent="0.25">
      <c r="B421"/>
      <c r="C421" s="41" t="s">
        <v>86</v>
      </c>
      <c r="E421" s="42"/>
      <c r="F421" s="42"/>
      <c r="I421" s="44"/>
      <c r="K421" s="41">
        <v>74</v>
      </c>
      <c r="L421" s="52"/>
      <c r="N421" s="44">
        <f t="shared" si="16"/>
        <v>0</v>
      </c>
      <c r="O421" s="34"/>
    </row>
    <row r="422" spans="1:18" s="41" customFormat="1" hidden="1" outlineLevel="1" x14ac:dyDescent="0.25">
      <c r="B422"/>
      <c r="C422" s="41" t="s">
        <v>86</v>
      </c>
      <c r="E422" s="42"/>
      <c r="F422" s="42"/>
      <c r="I422" s="44"/>
      <c r="K422" s="41">
        <v>88</v>
      </c>
      <c r="L422" s="50"/>
      <c r="N422" s="44">
        <f t="shared" si="16"/>
        <v>0</v>
      </c>
      <c r="O422" s="34"/>
    </row>
    <row r="423" spans="1:18" s="41" customFormat="1" hidden="1" outlineLevel="1" x14ac:dyDescent="0.25">
      <c r="B423"/>
      <c r="C423" s="41" t="s">
        <v>86</v>
      </c>
      <c r="E423" s="42"/>
      <c r="F423" s="42"/>
      <c r="I423" s="44"/>
      <c r="K423" s="41">
        <v>89</v>
      </c>
      <c r="L423" s="50"/>
      <c r="N423" s="44">
        <f t="shared" si="16"/>
        <v>0</v>
      </c>
      <c r="O423" s="34"/>
    </row>
    <row r="424" spans="1:18" s="41" customFormat="1" x14ac:dyDescent="0.25">
      <c r="A424" s="41" t="s">
        <v>719</v>
      </c>
      <c r="B424"/>
      <c r="C424" s="41" t="s">
        <v>28</v>
      </c>
      <c r="E424" s="42" t="s">
        <v>720</v>
      </c>
      <c r="F424" s="42" t="s">
        <v>721</v>
      </c>
      <c r="I424" s="44">
        <v>18365</v>
      </c>
      <c r="L424" s="44"/>
      <c r="N424" s="44">
        <f t="shared" si="16"/>
        <v>18365</v>
      </c>
      <c r="O424" s="34"/>
    </row>
    <row r="425" spans="1:18" s="41" customFormat="1" x14ac:dyDescent="0.25">
      <c r="A425" s="41" t="s">
        <v>722</v>
      </c>
      <c r="B425"/>
      <c r="C425" s="41" t="s">
        <v>28</v>
      </c>
      <c r="E425" s="42" t="s">
        <v>723</v>
      </c>
      <c r="F425" s="42" t="s">
        <v>724</v>
      </c>
      <c r="I425" s="44">
        <v>0</v>
      </c>
      <c r="L425" s="44"/>
      <c r="N425" s="44">
        <f t="shared" si="16"/>
        <v>0</v>
      </c>
      <c r="O425" s="34"/>
    </row>
    <row r="426" spans="1:18" s="41" customFormat="1" collapsed="1" x14ac:dyDescent="0.25">
      <c r="A426" s="41" t="s">
        <v>725</v>
      </c>
      <c r="B426"/>
      <c r="C426" s="41" t="s">
        <v>28</v>
      </c>
      <c r="E426" s="42" t="s">
        <v>726</v>
      </c>
      <c r="F426" s="42" t="s">
        <v>727</v>
      </c>
      <c r="I426" s="44">
        <v>0</v>
      </c>
      <c r="L426" s="44"/>
      <c r="N426" s="44">
        <f t="shared" si="16"/>
        <v>0</v>
      </c>
      <c r="O426" s="34"/>
    </row>
    <row r="427" spans="1:18" s="41" customFormat="1" hidden="1" outlineLevel="1" x14ac:dyDescent="0.25">
      <c r="B427"/>
      <c r="C427" s="41" t="s">
        <v>86</v>
      </c>
      <c r="E427" s="42"/>
      <c r="F427" s="42"/>
      <c r="I427" s="44"/>
      <c r="K427" s="41">
        <v>26</v>
      </c>
      <c r="L427" s="52"/>
      <c r="N427" s="44">
        <f t="shared" si="16"/>
        <v>0</v>
      </c>
      <c r="O427" s="34"/>
    </row>
    <row r="428" spans="1:18" s="34" customFormat="1" x14ac:dyDescent="0.25">
      <c r="A428" s="34" t="s">
        <v>728</v>
      </c>
      <c r="B428"/>
      <c r="C428" s="34" t="s">
        <v>74</v>
      </c>
      <c r="E428" s="46" t="s">
        <v>75</v>
      </c>
      <c r="F428" s="47"/>
      <c r="I428" s="49">
        <f>SUM(I389:I426)</f>
        <v>219993</v>
      </c>
      <c r="L428" s="49">
        <f>SUM(L389:L426)</f>
        <v>1757</v>
      </c>
      <c r="N428" s="49">
        <f>SUM(N389:N427)</f>
        <v>221750</v>
      </c>
    </row>
    <row r="429" spans="1:18" s="34" customFormat="1" x14ac:dyDescent="0.25">
      <c r="A429" s="34" t="s">
        <v>729</v>
      </c>
      <c r="B429"/>
      <c r="C429" s="34" t="s">
        <v>20</v>
      </c>
      <c r="E429" s="46" t="s">
        <v>730</v>
      </c>
      <c r="F429" s="47"/>
      <c r="I429" s="48">
        <f>I378+I386+I428</f>
        <v>408397</v>
      </c>
      <c r="L429" s="48">
        <f>L378+L386+L428</f>
        <v>87266</v>
      </c>
      <c r="N429" s="48">
        <f>N378+N386+N428</f>
        <v>495663</v>
      </c>
    </row>
    <row r="430" spans="1:18" x14ac:dyDescent="0.25">
      <c r="A430" t="s">
        <v>731</v>
      </c>
      <c r="C430" t="s">
        <v>49</v>
      </c>
      <c r="F430"/>
      <c r="H430"/>
      <c r="I430"/>
      <c r="J430"/>
      <c r="K430"/>
      <c r="L430"/>
      <c r="M430"/>
      <c r="N430"/>
      <c r="O430" s="34"/>
      <c r="P430"/>
      <c r="Q430"/>
      <c r="R430"/>
    </row>
    <row r="431" spans="1:18" s="34" customFormat="1" x14ac:dyDescent="0.25">
      <c r="A431" s="34" t="s">
        <v>732</v>
      </c>
      <c r="B431"/>
      <c r="C431" s="34" t="s">
        <v>20</v>
      </c>
      <c r="E431" s="35" t="s">
        <v>733</v>
      </c>
      <c r="F431" s="36" t="s">
        <v>734</v>
      </c>
      <c r="H431" s="15"/>
      <c r="I431" s="37"/>
      <c r="J431" s="15"/>
      <c r="K431" s="15"/>
      <c r="L431" s="37"/>
      <c r="M431" s="15"/>
      <c r="N431" s="37"/>
      <c r="O431" s="15"/>
      <c r="P431" s="15"/>
      <c r="Q431" s="15"/>
      <c r="R431" s="15"/>
    </row>
    <row r="432" spans="1:18" s="34" customFormat="1" x14ac:dyDescent="0.25">
      <c r="A432" s="34" t="s">
        <v>735</v>
      </c>
      <c r="B432"/>
      <c r="C432" s="34" t="s">
        <v>24</v>
      </c>
      <c r="E432" s="39" t="s">
        <v>72</v>
      </c>
      <c r="F432" s="40"/>
      <c r="H432" s="15"/>
      <c r="I432" s="37"/>
      <c r="J432" s="15"/>
      <c r="K432" s="15"/>
      <c r="L432" s="37"/>
      <c r="M432" s="15"/>
      <c r="N432" s="37"/>
      <c r="O432" s="15"/>
      <c r="P432" s="15"/>
      <c r="Q432" s="15"/>
      <c r="R432" s="15"/>
    </row>
    <row r="433" spans="1:18" s="41" customFormat="1" collapsed="1" x14ac:dyDescent="0.25">
      <c r="A433" s="41" t="s">
        <v>736</v>
      </c>
      <c r="B433"/>
      <c r="C433" s="41" t="s">
        <v>28</v>
      </c>
      <c r="E433" s="42" t="s">
        <v>737</v>
      </c>
      <c r="F433" s="42" t="s">
        <v>738</v>
      </c>
      <c r="H433" s="43"/>
      <c r="I433" s="44">
        <v>515772</v>
      </c>
      <c r="J433" s="43"/>
      <c r="K433" s="43"/>
      <c r="L433" s="44">
        <v>7698</v>
      </c>
      <c r="M433" s="43"/>
      <c r="N433" s="44">
        <f>I433+L433</f>
        <v>523470</v>
      </c>
      <c r="O433" s="5"/>
      <c r="P433" s="43"/>
      <c r="Q433" s="43"/>
      <c r="R433" s="43"/>
    </row>
    <row r="434" spans="1:18" s="41" customFormat="1" hidden="1" outlineLevel="1" x14ac:dyDescent="0.25">
      <c r="B434"/>
      <c r="C434" s="41" t="s">
        <v>86</v>
      </c>
      <c r="E434" s="42"/>
      <c r="F434" s="42"/>
      <c r="H434" s="43"/>
      <c r="I434" s="44"/>
      <c r="J434" s="43"/>
      <c r="K434" s="43">
        <v>41</v>
      </c>
      <c r="L434" s="52"/>
      <c r="M434" s="43"/>
      <c r="N434" s="44">
        <f>I434+L434</f>
        <v>0</v>
      </c>
      <c r="O434" s="5"/>
      <c r="P434" s="43"/>
      <c r="Q434" s="43"/>
      <c r="R434" s="43"/>
    </row>
    <row r="435" spans="1:18" s="41" customFormat="1" collapsed="1" x14ac:dyDescent="0.25">
      <c r="A435" s="41" t="s">
        <v>739</v>
      </c>
      <c r="B435"/>
      <c r="C435" s="41" t="s">
        <v>28</v>
      </c>
      <c r="E435" s="42" t="s">
        <v>740</v>
      </c>
      <c r="F435" s="42" t="s">
        <v>741</v>
      </c>
      <c r="H435" s="43"/>
      <c r="I435" s="44">
        <v>27888</v>
      </c>
      <c r="J435" s="43"/>
      <c r="K435" s="43"/>
      <c r="L435" s="44">
        <v>9353</v>
      </c>
      <c r="M435" s="43"/>
      <c r="N435" s="44">
        <f>I435+L435</f>
        <v>37241</v>
      </c>
      <c r="O435" s="5"/>
      <c r="P435" s="43"/>
      <c r="Q435" s="43"/>
      <c r="R435" s="43"/>
    </row>
    <row r="436" spans="1:18" s="41" customFormat="1" hidden="1" outlineLevel="1" x14ac:dyDescent="0.25">
      <c r="B436"/>
      <c r="C436" s="41" t="s">
        <v>86</v>
      </c>
      <c r="E436" s="42"/>
      <c r="F436" s="42"/>
      <c r="H436" s="43"/>
      <c r="I436" s="44"/>
      <c r="J436" s="43"/>
      <c r="K436" s="43">
        <v>42</v>
      </c>
      <c r="L436" s="50"/>
      <c r="M436" s="43"/>
      <c r="N436" s="44">
        <f>I436+L436</f>
        <v>0</v>
      </c>
      <c r="O436" s="15"/>
      <c r="P436" s="43"/>
      <c r="Q436" s="43"/>
      <c r="R436" s="43"/>
    </row>
    <row r="437" spans="1:18" s="41" customFormat="1" hidden="1" x14ac:dyDescent="0.25">
      <c r="A437" s="41" t="s">
        <v>742</v>
      </c>
      <c r="B437"/>
      <c r="C437" s="41" t="s">
        <v>28</v>
      </c>
      <c r="E437" s="42" t="s">
        <v>743</v>
      </c>
      <c r="F437" s="42" t="s">
        <v>744</v>
      </c>
      <c r="H437" s="43"/>
      <c r="I437" s="44">
        <v>0</v>
      </c>
      <c r="J437" s="43"/>
      <c r="K437" s="43"/>
      <c r="L437" s="44">
        <v>0</v>
      </c>
      <c r="M437" s="43"/>
      <c r="N437" s="44">
        <v>0</v>
      </c>
      <c r="O437" s="15"/>
      <c r="P437" s="43"/>
      <c r="Q437" s="43"/>
      <c r="R437" s="43"/>
    </row>
    <row r="438" spans="1:18" s="34" customFormat="1" x14ac:dyDescent="0.25">
      <c r="A438" s="34" t="s">
        <v>745</v>
      </c>
      <c r="B438"/>
      <c r="C438" s="34" t="s">
        <v>74</v>
      </c>
      <c r="E438" s="46" t="s">
        <v>75</v>
      </c>
      <c r="F438" s="47"/>
      <c r="H438" s="15"/>
      <c r="I438" s="49">
        <f>SUM(I433:I437)</f>
        <v>543660</v>
      </c>
      <c r="J438" s="15"/>
      <c r="K438" s="15"/>
      <c r="L438" s="49">
        <f>SUM(L433:L437)</f>
        <v>17051</v>
      </c>
      <c r="M438" s="15"/>
      <c r="N438" s="49">
        <f>SUM(N433:N437)</f>
        <v>560711</v>
      </c>
      <c r="O438" s="15"/>
      <c r="P438" s="15"/>
      <c r="Q438" s="15"/>
      <c r="R438" s="15"/>
    </row>
    <row r="439" spans="1:18" s="34" customFormat="1" x14ac:dyDescent="0.25">
      <c r="A439" s="34" t="s">
        <v>746</v>
      </c>
      <c r="B439"/>
      <c r="C439" s="34" t="s">
        <v>20</v>
      </c>
      <c r="E439" s="46" t="s">
        <v>747</v>
      </c>
      <c r="F439" s="47"/>
      <c r="H439" s="15"/>
      <c r="I439" s="48">
        <f>I438</f>
        <v>543660</v>
      </c>
      <c r="J439" s="15"/>
      <c r="K439" s="15"/>
      <c r="L439" s="48">
        <f>L438</f>
        <v>17051</v>
      </c>
      <c r="M439" s="15"/>
      <c r="N439" s="48">
        <f>N438</f>
        <v>560711</v>
      </c>
      <c r="O439" s="15"/>
      <c r="P439" s="15"/>
      <c r="Q439" s="15"/>
      <c r="R439" s="15"/>
    </row>
    <row r="440" spans="1:18" x14ac:dyDescent="0.25">
      <c r="A440" t="s">
        <v>748</v>
      </c>
      <c r="C440" t="s">
        <v>49</v>
      </c>
      <c r="I440" s="33"/>
      <c r="K440" s="10"/>
      <c r="L440" s="33"/>
      <c r="N440" s="33"/>
      <c r="P440" s="10"/>
    </row>
    <row r="441" spans="1:18" s="34" customFormat="1" x14ac:dyDescent="0.25">
      <c r="A441" s="34" t="s">
        <v>749</v>
      </c>
      <c r="B441"/>
      <c r="C441" s="34" t="s">
        <v>167</v>
      </c>
      <c r="E441" s="53"/>
      <c r="F441" s="54" t="s">
        <v>750</v>
      </c>
      <c r="H441" s="15"/>
      <c r="I441" s="55">
        <f>I439+I429+I358</f>
        <v>1980063</v>
      </c>
      <c r="J441" s="15"/>
      <c r="K441" s="15"/>
      <c r="L441" s="55">
        <f>L439+L429+L358</f>
        <v>108535</v>
      </c>
      <c r="M441" s="15"/>
      <c r="N441" s="55">
        <f>N439+N429+N358</f>
        <v>2088598</v>
      </c>
      <c r="O441" s="15"/>
      <c r="P441" s="15"/>
      <c r="Q441" s="15"/>
      <c r="R441" s="15"/>
    </row>
    <row r="442" spans="1:18" x14ac:dyDescent="0.25">
      <c r="A442" t="s">
        <v>751</v>
      </c>
      <c r="C442" t="s">
        <v>49</v>
      </c>
      <c r="I442" s="33"/>
      <c r="K442" s="10"/>
      <c r="L442" s="33"/>
      <c r="N442" s="33"/>
      <c r="P442" s="10"/>
    </row>
    <row r="443" spans="1:18" s="34" customFormat="1" x14ac:dyDescent="0.25">
      <c r="A443" s="34" t="s">
        <v>752</v>
      </c>
      <c r="B443"/>
      <c r="C443" s="34" t="s">
        <v>20</v>
      </c>
      <c r="E443" s="35" t="s">
        <v>753</v>
      </c>
      <c r="F443" s="36" t="s">
        <v>754</v>
      </c>
      <c r="H443" s="15"/>
      <c r="I443" s="37"/>
      <c r="J443" s="15"/>
      <c r="K443" s="15"/>
      <c r="L443" s="37"/>
      <c r="M443" s="15"/>
      <c r="N443" s="37"/>
      <c r="O443" s="15"/>
      <c r="P443" s="15"/>
      <c r="Q443" s="15"/>
      <c r="R443" s="15"/>
    </row>
    <row r="444" spans="1:18" s="34" customFormat="1" x14ac:dyDescent="0.25">
      <c r="A444" s="34" t="s">
        <v>755</v>
      </c>
      <c r="B444"/>
      <c r="C444" s="34" t="s">
        <v>24</v>
      </c>
      <c r="E444" s="39" t="s">
        <v>72</v>
      </c>
      <c r="F444" s="40"/>
      <c r="H444" s="15"/>
      <c r="I444" s="37"/>
      <c r="J444" s="15"/>
      <c r="K444" s="15"/>
      <c r="L444" s="37"/>
      <c r="M444" s="15"/>
      <c r="N444" s="37"/>
      <c r="O444" s="15"/>
      <c r="P444" s="15"/>
      <c r="Q444" s="15"/>
      <c r="R444" s="15"/>
    </row>
    <row r="445" spans="1:18" s="41" customFormat="1" collapsed="1" x14ac:dyDescent="0.25">
      <c r="A445" s="41" t="s">
        <v>756</v>
      </c>
      <c r="B445"/>
      <c r="C445" s="41" t="s">
        <v>28</v>
      </c>
      <c r="E445" s="42" t="s">
        <v>757</v>
      </c>
      <c r="F445" s="42" t="s">
        <v>758</v>
      </c>
      <c r="H445" s="43"/>
      <c r="I445" s="44"/>
      <c r="J445" s="43"/>
      <c r="K445" s="43"/>
      <c r="L445" s="44">
        <v>806</v>
      </c>
      <c r="M445" s="43"/>
      <c r="N445" s="44">
        <f t="shared" ref="N445:N454" si="17">I445+L445</f>
        <v>806</v>
      </c>
      <c r="O445" s="15"/>
      <c r="P445" s="43"/>
      <c r="Q445" s="43"/>
      <c r="R445" s="43"/>
    </row>
    <row r="446" spans="1:18" s="41" customFormat="1" hidden="1" outlineLevel="1" x14ac:dyDescent="0.25">
      <c r="B446"/>
      <c r="C446" s="41" t="s">
        <v>86</v>
      </c>
      <c r="E446" s="42"/>
      <c r="F446" s="42"/>
      <c r="H446" s="43"/>
      <c r="I446" s="44"/>
      <c r="J446" s="43"/>
      <c r="K446" s="43">
        <v>47</v>
      </c>
      <c r="L446" s="50"/>
      <c r="M446" s="43"/>
      <c r="N446" s="44">
        <f t="shared" si="17"/>
        <v>0</v>
      </c>
      <c r="O446" s="15"/>
      <c r="P446" s="43"/>
      <c r="Q446" s="43"/>
      <c r="R446" s="43"/>
    </row>
    <row r="447" spans="1:18" s="41" customFormat="1" collapsed="1" x14ac:dyDescent="0.25">
      <c r="A447" s="41" t="s">
        <v>759</v>
      </c>
      <c r="B447"/>
      <c r="C447" s="41" t="s">
        <v>28</v>
      </c>
      <c r="E447" s="42" t="s">
        <v>760</v>
      </c>
      <c r="F447" s="42" t="s">
        <v>761</v>
      </c>
      <c r="H447" s="43"/>
      <c r="I447" s="44"/>
      <c r="J447" s="43"/>
      <c r="K447" s="43"/>
      <c r="L447" s="44"/>
      <c r="M447" s="43"/>
      <c r="N447" s="44">
        <f t="shared" si="17"/>
        <v>0</v>
      </c>
      <c r="O447" s="15"/>
      <c r="P447" s="43"/>
      <c r="Q447" s="43"/>
      <c r="R447" s="43"/>
    </row>
    <row r="448" spans="1:18" s="41" customFormat="1" hidden="1" outlineLevel="1" x14ac:dyDescent="0.25">
      <c r="B448"/>
      <c r="C448" s="41" t="s">
        <v>86</v>
      </c>
      <c r="E448" s="42"/>
      <c r="F448" s="42"/>
      <c r="H448" s="43"/>
      <c r="I448" s="44"/>
      <c r="J448" s="43"/>
      <c r="K448" s="43">
        <v>38</v>
      </c>
      <c r="L448" s="50"/>
      <c r="M448" s="43"/>
      <c r="N448" s="44">
        <f t="shared" si="17"/>
        <v>0</v>
      </c>
      <c r="O448" s="15"/>
      <c r="P448" s="43"/>
      <c r="Q448" s="43"/>
      <c r="R448" s="43"/>
    </row>
    <row r="449" spans="1:18" s="41" customFormat="1" hidden="1" x14ac:dyDescent="0.25">
      <c r="A449" s="41" t="s">
        <v>762</v>
      </c>
      <c r="B449"/>
      <c r="C449" s="41" t="s">
        <v>28</v>
      </c>
      <c r="E449" s="42" t="s">
        <v>763</v>
      </c>
      <c r="F449" s="42" t="s">
        <v>764</v>
      </c>
      <c r="H449" s="43"/>
      <c r="I449" s="44"/>
      <c r="J449" s="43"/>
      <c r="K449" s="43"/>
      <c r="L449" s="44"/>
      <c r="M449" s="43"/>
      <c r="N449" s="44">
        <f t="shared" si="17"/>
        <v>0</v>
      </c>
      <c r="O449" s="15"/>
      <c r="P449" s="43"/>
      <c r="Q449" s="43"/>
      <c r="R449" s="43"/>
    </row>
    <row r="450" spans="1:18" s="41" customFormat="1" hidden="1" x14ac:dyDescent="0.25">
      <c r="A450" s="41" t="s">
        <v>765</v>
      </c>
      <c r="B450"/>
      <c r="C450" s="41" t="s">
        <v>28</v>
      </c>
      <c r="E450" s="42" t="s">
        <v>766</v>
      </c>
      <c r="F450" s="42" t="s">
        <v>767</v>
      </c>
      <c r="H450" s="43"/>
      <c r="I450" s="44"/>
      <c r="J450" s="43"/>
      <c r="K450" s="43"/>
      <c r="L450" s="44"/>
      <c r="M450" s="43"/>
      <c r="N450" s="44">
        <f t="shared" si="17"/>
        <v>0</v>
      </c>
      <c r="O450" s="15"/>
      <c r="P450" s="43"/>
      <c r="Q450" s="43"/>
      <c r="R450" s="43"/>
    </row>
    <row r="451" spans="1:18" s="41" customFormat="1" x14ac:dyDescent="0.25">
      <c r="A451" s="41" t="s">
        <v>768</v>
      </c>
      <c r="B451"/>
      <c r="C451" s="41" t="s">
        <v>28</v>
      </c>
      <c r="E451" s="42" t="s">
        <v>769</v>
      </c>
      <c r="F451" s="42" t="s">
        <v>770</v>
      </c>
      <c r="H451" s="43"/>
      <c r="I451" s="44">
        <v>0</v>
      </c>
      <c r="J451" s="43"/>
      <c r="K451" s="43"/>
      <c r="L451" s="44"/>
      <c r="M451" s="43"/>
      <c r="N451" s="44">
        <f t="shared" si="17"/>
        <v>0</v>
      </c>
      <c r="O451" s="15"/>
      <c r="P451" s="43"/>
      <c r="Q451" s="43"/>
      <c r="R451" s="43"/>
    </row>
    <row r="452" spans="1:18" s="41" customFormat="1" hidden="1" x14ac:dyDescent="0.25">
      <c r="A452" s="41" t="s">
        <v>771</v>
      </c>
      <c r="B452"/>
      <c r="C452" s="41" t="s">
        <v>28</v>
      </c>
      <c r="E452" s="42" t="s">
        <v>772</v>
      </c>
      <c r="F452" s="42" t="s">
        <v>773</v>
      </c>
      <c r="H452" s="43"/>
      <c r="I452" s="44"/>
      <c r="J452" s="43"/>
      <c r="K452" s="43"/>
      <c r="L452" s="44"/>
      <c r="M452" s="43"/>
      <c r="N452" s="44">
        <f t="shared" si="17"/>
        <v>0</v>
      </c>
      <c r="O452" s="15"/>
      <c r="P452" s="43"/>
      <c r="Q452" s="43"/>
      <c r="R452" s="43"/>
    </row>
    <row r="453" spans="1:18" s="41" customFormat="1" x14ac:dyDescent="0.25">
      <c r="A453" s="41" t="s">
        <v>774</v>
      </c>
      <c r="B453"/>
      <c r="C453" s="41" t="s">
        <v>28</v>
      </c>
      <c r="E453" s="42" t="s">
        <v>775</v>
      </c>
      <c r="F453" s="42" t="s">
        <v>776</v>
      </c>
      <c r="H453" s="43"/>
      <c r="I453" s="44">
        <v>36632</v>
      </c>
      <c r="J453" s="43"/>
      <c r="K453" s="43"/>
      <c r="L453" s="44">
        <v>-4852</v>
      </c>
      <c r="M453" s="43"/>
      <c r="N453" s="44">
        <f t="shared" si="17"/>
        <v>31780</v>
      </c>
      <c r="O453" s="5"/>
      <c r="P453" s="43"/>
      <c r="Q453" s="43"/>
      <c r="R453" s="43"/>
    </row>
    <row r="454" spans="1:18" s="41" customFormat="1" outlineLevel="1" x14ac:dyDescent="0.25">
      <c r="B454"/>
      <c r="C454" s="41" t="s">
        <v>86</v>
      </c>
      <c r="E454" s="42"/>
      <c r="F454" s="42"/>
      <c r="H454" s="43"/>
      <c r="I454" s="44"/>
      <c r="J454" s="43"/>
      <c r="K454" s="43">
        <v>23</v>
      </c>
      <c r="L454" s="50"/>
      <c r="M454" s="43"/>
      <c r="N454" s="44">
        <f t="shared" si="17"/>
        <v>0</v>
      </c>
      <c r="O454" s="15"/>
      <c r="P454" s="43"/>
      <c r="Q454" s="43"/>
      <c r="R454" s="43"/>
    </row>
    <row r="455" spans="1:18" s="34" customFormat="1" x14ac:dyDescent="0.25">
      <c r="A455" s="34" t="s">
        <v>777</v>
      </c>
      <c r="B455"/>
      <c r="C455" s="34" t="s">
        <v>74</v>
      </c>
      <c r="E455" s="46" t="s">
        <v>75</v>
      </c>
      <c r="F455" s="47"/>
      <c r="H455" s="15"/>
      <c r="I455" s="49">
        <f>SUM(I445:I453)</f>
        <v>36632</v>
      </c>
      <c r="J455" s="15"/>
      <c r="K455" s="15"/>
      <c r="L455" s="49">
        <f>SUM(L445:L453)</f>
        <v>-4046</v>
      </c>
      <c r="M455" s="15"/>
      <c r="N455" s="49">
        <f>SUM(N445:N454)</f>
        <v>32586</v>
      </c>
      <c r="O455" s="15"/>
      <c r="P455" s="15"/>
      <c r="Q455" s="15"/>
      <c r="R455" s="15"/>
    </row>
    <row r="456" spans="1:18" s="34" customFormat="1" x14ac:dyDescent="0.25">
      <c r="A456" s="34" t="s">
        <v>778</v>
      </c>
      <c r="B456"/>
      <c r="C456" s="34" t="s">
        <v>20</v>
      </c>
      <c r="E456" s="46" t="s">
        <v>779</v>
      </c>
      <c r="F456" s="47"/>
      <c r="H456" s="15"/>
      <c r="I456" s="48">
        <f>I455</f>
        <v>36632</v>
      </c>
      <c r="J456" s="15"/>
      <c r="K456" s="15"/>
      <c r="L456" s="48">
        <f>L455</f>
        <v>-4046</v>
      </c>
      <c r="M456" s="15"/>
      <c r="N456" s="48">
        <f>N455</f>
        <v>32586</v>
      </c>
      <c r="O456" s="15"/>
      <c r="P456" s="15"/>
      <c r="Q456" s="15"/>
      <c r="R456" s="15"/>
    </row>
    <row r="457" spans="1:18" x14ac:dyDescent="0.25">
      <c r="A457" t="s">
        <v>780</v>
      </c>
      <c r="C457" t="s">
        <v>49</v>
      </c>
      <c r="I457" s="33"/>
      <c r="K457" s="10"/>
      <c r="L457" s="33"/>
      <c r="N457" s="33"/>
      <c r="P457" s="10"/>
    </row>
    <row r="458" spans="1:18" s="34" customFormat="1" x14ac:dyDescent="0.25">
      <c r="A458" s="34" t="s">
        <v>781</v>
      </c>
      <c r="B458"/>
      <c r="C458" s="34" t="s">
        <v>167</v>
      </c>
      <c r="E458" s="53"/>
      <c r="F458" s="54" t="s">
        <v>782</v>
      </c>
      <c r="H458" s="15"/>
      <c r="I458" s="55">
        <f>I456</f>
        <v>36632</v>
      </c>
      <c r="J458" s="15"/>
      <c r="K458" s="15"/>
      <c r="L458" s="55">
        <f>L456</f>
        <v>-4046</v>
      </c>
      <c r="M458" s="15"/>
      <c r="N458" s="55">
        <f>N456</f>
        <v>32586</v>
      </c>
      <c r="O458" s="15"/>
      <c r="P458" s="15"/>
      <c r="Q458" s="15"/>
      <c r="R458" s="15"/>
    </row>
    <row r="459" spans="1:18" x14ac:dyDescent="0.25">
      <c r="A459" t="s">
        <v>783</v>
      </c>
      <c r="C459" t="s">
        <v>49</v>
      </c>
      <c r="I459" s="33"/>
      <c r="K459" s="10"/>
      <c r="L459" s="33"/>
      <c r="N459" s="33"/>
      <c r="P459" s="10"/>
    </row>
    <row r="460" spans="1:18" s="34" customFormat="1" x14ac:dyDescent="0.25">
      <c r="A460" s="34" t="s">
        <v>784</v>
      </c>
      <c r="B460"/>
      <c r="C460" s="34" t="s">
        <v>302</v>
      </c>
      <c r="E460" s="53"/>
      <c r="F460" s="54" t="s">
        <v>785</v>
      </c>
      <c r="H460" s="15"/>
      <c r="I460" s="55">
        <f>I441+I458</f>
        <v>2016695</v>
      </c>
      <c r="J460" s="15"/>
      <c r="K460" s="15"/>
      <c r="L460" s="55">
        <f>L441+L458</f>
        <v>104489</v>
      </c>
      <c r="M460" s="15"/>
      <c r="N460" s="55">
        <f>N441+N458</f>
        <v>2121184</v>
      </c>
      <c r="O460" s="15"/>
      <c r="P460" s="15"/>
      <c r="Q460" s="15"/>
      <c r="R460" s="15"/>
    </row>
    <row r="461" spans="1:18" x14ac:dyDescent="0.25">
      <c r="A461" t="s">
        <v>786</v>
      </c>
      <c r="C461" t="s">
        <v>49</v>
      </c>
      <c r="I461" s="33"/>
      <c r="K461" s="10"/>
      <c r="L461" s="33"/>
      <c r="N461" s="33"/>
      <c r="P461" s="10"/>
    </row>
    <row r="462" spans="1:18" s="34" customFormat="1" ht="15.75" thickBot="1" x14ac:dyDescent="0.3">
      <c r="A462" s="34" t="s">
        <v>787</v>
      </c>
      <c r="B462"/>
      <c r="C462" s="34" t="s">
        <v>788</v>
      </c>
      <c r="E462" s="53"/>
      <c r="F462" s="54" t="s">
        <v>497</v>
      </c>
      <c r="H462" s="15"/>
      <c r="I462" s="56">
        <f>I322+I460</f>
        <v>319584</v>
      </c>
      <c r="J462" s="15"/>
      <c r="K462" s="15"/>
      <c r="L462" s="56">
        <f>L322+L460</f>
        <v>109589</v>
      </c>
      <c r="M462" s="15"/>
      <c r="N462" s="56">
        <f>N322+N460</f>
        <v>429173</v>
      </c>
      <c r="O462" s="15"/>
      <c r="P462" s="15"/>
      <c r="Q462" s="15"/>
      <c r="R462" s="15"/>
    </row>
    <row r="463" spans="1:18" ht="15.75" thickTop="1" x14ac:dyDescent="0.25">
      <c r="A463" t="s">
        <v>789</v>
      </c>
      <c r="C463" t="s">
        <v>49</v>
      </c>
      <c r="I463" s="33"/>
      <c r="K463" s="10"/>
      <c r="L463" s="33"/>
      <c r="N463" s="33"/>
      <c r="P463" s="10"/>
    </row>
    <row r="464" spans="1:18" s="34" customFormat="1" x14ac:dyDescent="0.25">
      <c r="A464" s="34" t="s">
        <v>790</v>
      </c>
      <c r="B464"/>
      <c r="C464" s="34" t="s">
        <v>791</v>
      </c>
      <c r="E464" s="59"/>
      <c r="F464" s="60" t="s">
        <v>792</v>
      </c>
      <c r="H464" s="15"/>
      <c r="I464" s="37">
        <f>I22+I30++I42+I56+I60+I68+I84+I112+I132+I141+I173+I191+I203+I213+I244+I255+I267+I281+I80+I305+I314+I332+I344+I357+I378+I386+I428+I439+I456</f>
        <v>0</v>
      </c>
      <c r="J464" s="15"/>
      <c r="K464" s="15"/>
      <c r="L464" s="37">
        <f>L22+L30++L42+L60+L68+L84+L112+L132+L141+L173+L191+L203+L213+L244+L255+L267+L281+L80+L305+L314+L332+L344+L357+L378+L386+L428+L439+L456+L64</f>
        <v>0</v>
      </c>
      <c r="M464" s="15"/>
      <c r="N464" s="37">
        <f>N22+N30++N42+N56+N60+N68+N84+N112+N132+N141+N173+N191+N203+N213+N244+N255+N267+N281+N80+N305+N314+N332+N344+N357+N378+N386+N428+N439+N456</f>
        <v>0</v>
      </c>
      <c r="O464" s="15"/>
      <c r="P464" s="15"/>
      <c r="Q464" s="15"/>
      <c r="R464" s="15"/>
    </row>
    <row r="465" spans="1:18" x14ac:dyDescent="0.25">
      <c r="A465">
        <v>-4</v>
      </c>
      <c r="C465" t="s">
        <v>49</v>
      </c>
      <c r="F465"/>
      <c r="H465"/>
      <c r="I465"/>
      <c r="J465"/>
      <c r="K465"/>
      <c r="L465"/>
      <c r="M465"/>
      <c r="N465"/>
      <c r="O465" s="34"/>
      <c r="P465"/>
      <c r="Q465"/>
      <c r="R4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728D-C124-4307-B1BA-3522C14144D7}">
  <dimension ref="A1:Q154"/>
  <sheetViews>
    <sheetView tabSelected="1" workbookViewId="0">
      <selection activeCell="M150" sqref="M150"/>
    </sheetView>
  </sheetViews>
  <sheetFormatPr defaultRowHeight="12.75" x14ac:dyDescent="0.2"/>
  <cols>
    <col min="1" max="1" width="17.140625" style="63" customWidth="1"/>
    <col min="2" max="3" width="3.42578125" style="63" customWidth="1"/>
    <col min="4" max="4" width="0.7109375" style="63" customWidth="1"/>
    <col min="5" max="5" width="6.140625" style="63" customWidth="1"/>
    <col min="6" max="6" width="0.140625" style="63" customWidth="1"/>
    <col min="7" max="7" width="37.7109375" style="63" customWidth="1"/>
    <col min="8" max="8" width="5.42578125" style="63" customWidth="1"/>
    <col min="9" max="9" width="2" style="63" customWidth="1"/>
    <col min="10" max="10" width="10.28515625" style="63" customWidth="1"/>
    <col min="11" max="11" width="4.140625" style="63" customWidth="1"/>
    <col min="12" max="12" width="2.7109375" style="63" customWidth="1"/>
    <col min="13" max="13" width="13.7109375" style="67" customWidth="1"/>
    <col min="14" max="14" width="0.140625" style="63" customWidth="1"/>
    <col min="15" max="16" width="9.140625" style="63"/>
    <col min="17" max="17" width="30.5703125" style="63" customWidth="1"/>
    <col min="18" max="240" width="9.140625" style="63"/>
    <col min="241" max="241" width="17.140625" style="63" customWidth="1"/>
    <col min="242" max="243" width="3.42578125" style="63" customWidth="1"/>
    <col min="244" max="244" width="0.7109375" style="63" customWidth="1"/>
    <col min="245" max="245" width="6.140625" style="63" customWidth="1"/>
    <col min="246" max="246" width="0.140625" style="63" customWidth="1"/>
    <col min="247" max="247" width="37.7109375" style="63" customWidth="1"/>
    <col min="248" max="248" width="5.42578125" style="63" customWidth="1"/>
    <col min="249" max="249" width="15.7109375" style="63" customWidth="1"/>
    <col min="250" max="250" width="6.140625" style="63" customWidth="1"/>
    <col min="251" max="251" width="8.28515625" style="63" customWidth="1"/>
    <col min="252" max="252" width="2" style="63" customWidth="1"/>
    <col min="253" max="253" width="10.28515625" style="63" customWidth="1"/>
    <col min="254" max="254" width="4.140625" style="63" customWidth="1"/>
    <col min="255" max="255" width="2.7109375" style="63" customWidth="1"/>
    <col min="256" max="256" width="13.7109375" style="63" customWidth="1"/>
    <col min="257" max="257" width="0.140625" style="63" customWidth="1"/>
    <col min="258" max="258" width="9.140625" style="63"/>
    <col min="259" max="259" width="13.42578125" style="63" bestFit="1" customWidth="1"/>
    <col min="260" max="496" width="9.140625" style="63"/>
    <col min="497" max="497" width="17.140625" style="63" customWidth="1"/>
    <col min="498" max="499" width="3.42578125" style="63" customWidth="1"/>
    <col min="500" max="500" width="0.7109375" style="63" customWidth="1"/>
    <col min="501" max="501" width="6.140625" style="63" customWidth="1"/>
    <col min="502" max="502" width="0.140625" style="63" customWidth="1"/>
    <col min="503" max="503" width="37.7109375" style="63" customWidth="1"/>
    <col min="504" max="504" width="5.42578125" style="63" customWidth="1"/>
    <col min="505" max="505" width="15.7109375" style="63" customWidth="1"/>
    <col min="506" max="506" width="6.140625" style="63" customWidth="1"/>
    <col min="507" max="507" width="8.28515625" style="63" customWidth="1"/>
    <col min="508" max="508" width="2" style="63" customWidth="1"/>
    <col min="509" max="509" width="10.28515625" style="63" customWidth="1"/>
    <col min="510" max="510" width="4.140625" style="63" customWidth="1"/>
    <col min="511" max="511" width="2.7109375" style="63" customWidth="1"/>
    <col min="512" max="512" width="13.7109375" style="63" customWidth="1"/>
    <col min="513" max="513" width="0.140625" style="63" customWidth="1"/>
    <col min="514" max="514" width="9.140625" style="63"/>
    <col min="515" max="515" width="13.42578125" style="63" bestFit="1" customWidth="1"/>
    <col min="516" max="752" width="9.140625" style="63"/>
    <col min="753" max="753" width="17.140625" style="63" customWidth="1"/>
    <col min="754" max="755" width="3.42578125" style="63" customWidth="1"/>
    <col min="756" max="756" width="0.7109375" style="63" customWidth="1"/>
    <col min="757" max="757" width="6.140625" style="63" customWidth="1"/>
    <col min="758" max="758" width="0.140625" style="63" customWidth="1"/>
    <col min="759" max="759" width="37.7109375" style="63" customWidth="1"/>
    <col min="760" max="760" width="5.42578125" style="63" customWidth="1"/>
    <col min="761" max="761" width="15.7109375" style="63" customWidth="1"/>
    <col min="762" max="762" width="6.140625" style="63" customWidth="1"/>
    <col min="763" max="763" width="8.28515625" style="63" customWidth="1"/>
    <col min="764" max="764" width="2" style="63" customWidth="1"/>
    <col min="765" max="765" width="10.28515625" style="63" customWidth="1"/>
    <col min="766" max="766" width="4.140625" style="63" customWidth="1"/>
    <col min="767" max="767" width="2.7109375" style="63" customWidth="1"/>
    <col min="768" max="768" width="13.7109375" style="63" customWidth="1"/>
    <col min="769" max="769" width="0.140625" style="63" customWidth="1"/>
    <col min="770" max="770" width="9.140625" style="63"/>
    <col min="771" max="771" width="13.42578125" style="63" bestFit="1" customWidth="1"/>
    <col min="772" max="1008" width="9.140625" style="63"/>
    <col min="1009" max="1009" width="17.140625" style="63" customWidth="1"/>
    <col min="1010" max="1011" width="3.42578125" style="63" customWidth="1"/>
    <col min="1012" max="1012" width="0.7109375" style="63" customWidth="1"/>
    <col min="1013" max="1013" width="6.140625" style="63" customWidth="1"/>
    <col min="1014" max="1014" width="0.140625" style="63" customWidth="1"/>
    <col min="1015" max="1015" width="37.7109375" style="63" customWidth="1"/>
    <col min="1016" max="1016" width="5.42578125" style="63" customWidth="1"/>
    <col min="1017" max="1017" width="15.7109375" style="63" customWidth="1"/>
    <col min="1018" max="1018" width="6.140625" style="63" customWidth="1"/>
    <col min="1019" max="1019" width="8.28515625" style="63" customWidth="1"/>
    <col min="1020" max="1020" width="2" style="63" customWidth="1"/>
    <col min="1021" max="1021" width="10.28515625" style="63" customWidth="1"/>
    <col min="1022" max="1022" width="4.140625" style="63" customWidth="1"/>
    <col min="1023" max="1023" width="2.7109375" style="63" customWidth="1"/>
    <col min="1024" max="1024" width="13.7109375" style="63" customWidth="1"/>
    <col min="1025" max="1025" width="0.140625" style="63" customWidth="1"/>
    <col min="1026" max="1026" width="9.140625" style="63"/>
    <col min="1027" max="1027" width="13.42578125" style="63" bestFit="1" customWidth="1"/>
    <col min="1028" max="1264" width="9.140625" style="63"/>
    <col min="1265" max="1265" width="17.140625" style="63" customWidth="1"/>
    <col min="1266" max="1267" width="3.42578125" style="63" customWidth="1"/>
    <col min="1268" max="1268" width="0.7109375" style="63" customWidth="1"/>
    <col min="1269" max="1269" width="6.140625" style="63" customWidth="1"/>
    <col min="1270" max="1270" width="0.140625" style="63" customWidth="1"/>
    <col min="1271" max="1271" width="37.7109375" style="63" customWidth="1"/>
    <col min="1272" max="1272" width="5.42578125" style="63" customWidth="1"/>
    <col min="1273" max="1273" width="15.7109375" style="63" customWidth="1"/>
    <col min="1274" max="1274" width="6.140625" style="63" customWidth="1"/>
    <col min="1275" max="1275" width="8.28515625" style="63" customWidth="1"/>
    <col min="1276" max="1276" width="2" style="63" customWidth="1"/>
    <col min="1277" max="1277" width="10.28515625" style="63" customWidth="1"/>
    <col min="1278" max="1278" width="4.140625" style="63" customWidth="1"/>
    <col min="1279" max="1279" width="2.7109375" style="63" customWidth="1"/>
    <col min="1280" max="1280" width="13.7109375" style="63" customWidth="1"/>
    <col min="1281" max="1281" width="0.140625" style="63" customWidth="1"/>
    <col min="1282" max="1282" width="9.140625" style="63"/>
    <col min="1283" max="1283" width="13.42578125" style="63" bestFit="1" customWidth="1"/>
    <col min="1284" max="1520" width="9.140625" style="63"/>
    <col min="1521" max="1521" width="17.140625" style="63" customWidth="1"/>
    <col min="1522" max="1523" width="3.42578125" style="63" customWidth="1"/>
    <col min="1524" max="1524" width="0.7109375" style="63" customWidth="1"/>
    <col min="1525" max="1525" width="6.140625" style="63" customWidth="1"/>
    <col min="1526" max="1526" width="0.140625" style="63" customWidth="1"/>
    <col min="1527" max="1527" width="37.7109375" style="63" customWidth="1"/>
    <col min="1528" max="1528" width="5.42578125" style="63" customWidth="1"/>
    <col min="1529" max="1529" width="15.7109375" style="63" customWidth="1"/>
    <col min="1530" max="1530" width="6.140625" style="63" customWidth="1"/>
    <col min="1531" max="1531" width="8.28515625" style="63" customWidth="1"/>
    <col min="1532" max="1532" width="2" style="63" customWidth="1"/>
    <col min="1533" max="1533" width="10.28515625" style="63" customWidth="1"/>
    <col min="1534" max="1534" width="4.140625" style="63" customWidth="1"/>
    <col min="1535" max="1535" width="2.7109375" style="63" customWidth="1"/>
    <col min="1536" max="1536" width="13.7109375" style="63" customWidth="1"/>
    <col min="1537" max="1537" width="0.140625" style="63" customWidth="1"/>
    <col min="1538" max="1538" width="9.140625" style="63"/>
    <col min="1539" max="1539" width="13.42578125" style="63" bestFit="1" customWidth="1"/>
    <col min="1540" max="1776" width="9.140625" style="63"/>
    <col min="1777" max="1777" width="17.140625" style="63" customWidth="1"/>
    <col min="1778" max="1779" width="3.42578125" style="63" customWidth="1"/>
    <col min="1780" max="1780" width="0.7109375" style="63" customWidth="1"/>
    <col min="1781" max="1781" width="6.140625" style="63" customWidth="1"/>
    <col min="1782" max="1782" width="0.140625" style="63" customWidth="1"/>
    <col min="1783" max="1783" width="37.7109375" style="63" customWidth="1"/>
    <col min="1784" max="1784" width="5.42578125" style="63" customWidth="1"/>
    <col min="1785" max="1785" width="15.7109375" style="63" customWidth="1"/>
    <col min="1786" max="1786" width="6.140625" style="63" customWidth="1"/>
    <col min="1787" max="1787" width="8.28515625" style="63" customWidth="1"/>
    <col min="1788" max="1788" width="2" style="63" customWidth="1"/>
    <col min="1789" max="1789" width="10.28515625" style="63" customWidth="1"/>
    <col min="1790" max="1790" width="4.140625" style="63" customWidth="1"/>
    <col min="1791" max="1791" width="2.7109375" style="63" customWidth="1"/>
    <col min="1792" max="1792" width="13.7109375" style="63" customWidth="1"/>
    <col min="1793" max="1793" width="0.140625" style="63" customWidth="1"/>
    <col min="1794" max="1794" width="9.140625" style="63"/>
    <col min="1795" max="1795" width="13.42578125" style="63" bestFit="1" customWidth="1"/>
    <col min="1796" max="2032" width="9.140625" style="63"/>
    <col min="2033" max="2033" width="17.140625" style="63" customWidth="1"/>
    <col min="2034" max="2035" width="3.42578125" style="63" customWidth="1"/>
    <col min="2036" max="2036" width="0.7109375" style="63" customWidth="1"/>
    <col min="2037" max="2037" width="6.140625" style="63" customWidth="1"/>
    <col min="2038" max="2038" width="0.140625" style="63" customWidth="1"/>
    <col min="2039" max="2039" width="37.7109375" style="63" customWidth="1"/>
    <col min="2040" max="2040" width="5.42578125" style="63" customWidth="1"/>
    <col min="2041" max="2041" width="15.7109375" style="63" customWidth="1"/>
    <col min="2042" max="2042" width="6.140625" style="63" customWidth="1"/>
    <col min="2043" max="2043" width="8.28515625" style="63" customWidth="1"/>
    <col min="2044" max="2044" width="2" style="63" customWidth="1"/>
    <col min="2045" max="2045" width="10.28515625" style="63" customWidth="1"/>
    <col min="2046" max="2046" width="4.140625" style="63" customWidth="1"/>
    <col min="2047" max="2047" width="2.7109375" style="63" customWidth="1"/>
    <col min="2048" max="2048" width="13.7109375" style="63" customWidth="1"/>
    <col min="2049" max="2049" width="0.140625" style="63" customWidth="1"/>
    <col min="2050" max="2050" width="9.140625" style="63"/>
    <col min="2051" max="2051" width="13.42578125" style="63" bestFit="1" customWidth="1"/>
    <col min="2052" max="2288" width="9.140625" style="63"/>
    <col min="2289" max="2289" width="17.140625" style="63" customWidth="1"/>
    <col min="2290" max="2291" width="3.42578125" style="63" customWidth="1"/>
    <col min="2292" max="2292" width="0.7109375" style="63" customWidth="1"/>
    <col min="2293" max="2293" width="6.140625" style="63" customWidth="1"/>
    <col min="2294" max="2294" width="0.140625" style="63" customWidth="1"/>
    <col min="2295" max="2295" width="37.7109375" style="63" customWidth="1"/>
    <col min="2296" max="2296" width="5.42578125" style="63" customWidth="1"/>
    <col min="2297" max="2297" width="15.7109375" style="63" customWidth="1"/>
    <col min="2298" max="2298" width="6.140625" style="63" customWidth="1"/>
    <col min="2299" max="2299" width="8.28515625" style="63" customWidth="1"/>
    <col min="2300" max="2300" width="2" style="63" customWidth="1"/>
    <col min="2301" max="2301" width="10.28515625" style="63" customWidth="1"/>
    <col min="2302" max="2302" width="4.140625" style="63" customWidth="1"/>
    <col min="2303" max="2303" width="2.7109375" style="63" customWidth="1"/>
    <col min="2304" max="2304" width="13.7109375" style="63" customWidth="1"/>
    <col min="2305" max="2305" width="0.140625" style="63" customWidth="1"/>
    <col min="2306" max="2306" width="9.140625" style="63"/>
    <col min="2307" max="2307" width="13.42578125" style="63" bestFit="1" customWidth="1"/>
    <col min="2308" max="2544" width="9.140625" style="63"/>
    <col min="2545" max="2545" width="17.140625" style="63" customWidth="1"/>
    <col min="2546" max="2547" width="3.42578125" style="63" customWidth="1"/>
    <col min="2548" max="2548" width="0.7109375" style="63" customWidth="1"/>
    <col min="2549" max="2549" width="6.140625" style="63" customWidth="1"/>
    <col min="2550" max="2550" width="0.140625" style="63" customWidth="1"/>
    <col min="2551" max="2551" width="37.7109375" style="63" customWidth="1"/>
    <col min="2552" max="2552" width="5.42578125" style="63" customWidth="1"/>
    <col min="2553" max="2553" width="15.7109375" style="63" customWidth="1"/>
    <col min="2554" max="2554" width="6.140625" style="63" customWidth="1"/>
    <col min="2555" max="2555" width="8.28515625" style="63" customWidth="1"/>
    <col min="2556" max="2556" width="2" style="63" customWidth="1"/>
    <col min="2557" max="2557" width="10.28515625" style="63" customWidth="1"/>
    <col min="2558" max="2558" width="4.140625" style="63" customWidth="1"/>
    <col min="2559" max="2559" width="2.7109375" style="63" customWidth="1"/>
    <col min="2560" max="2560" width="13.7109375" style="63" customWidth="1"/>
    <col min="2561" max="2561" width="0.140625" style="63" customWidth="1"/>
    <col min="2562" max="2562" width="9.140625" style="63"/>
    <col min="2563" max="2563" width="13.42578125" style="63" bestFit="1" customWidth="1"/>
    <col min="2564" max="2800" width="9.140625" style="63"/>
    <col min="2801" max="2801" width="17.140625" style="63" customWidth="1"/>
    <col min="2802" max="2803" width="3.42578125" style="63" customWidth="1"/>
    <col min="2804" max="2804" width="0.7109375" style="63" customWidth="1"/>
    <col min="2805" max="2805" width="6.140625" style="63" customWidth="1"/>
    <col min="2806" max="2806" width="0.140625" style="63" customWidth="1"/>
    <col min="2807" max="2807" width="37.7109375" style="63" customWidth="1"/>
    <col min="2808" max="2808" width="5.42578125" style="63" customWidth="1"/>
    <col min="2809" max="2809" width="15.7109375" style="63" customWidth="1"/>
    <col min="2810" max="2810" width="6.140625" style="63" customWidth="1"/>
    <col min="2811" max="2811" width="8.28515625" style="63" customWidth="1"/>
    <col min="2812" max="2812" width="2" style="63" customWidth="1"/>
    <col min="2813" max="2813" width="10.28515625" style="63" customWidth="1"/>
    <col min="2814" max="2814" width="4.140625" style="63" customWidth="1"/>
    <col min="2815" max="2815" width="2.7109375" style="63" customWidth="1"/>
    <col min="2816" max="2816" width="13.7109375" style="63" customWidth="1"/>
    <col min="2817" max="2817" width="0.140625" style="63" customWidth="1"/>
    <col min="2818" max="2818" width="9.140625" style="63"/>
    <col min="2819" max="2819" width="13.42578125" style="63" bestFit="1" customWidth="1"/>
    <col min="2820" max="3056" width="9.140625" style="63"/>
    <col min="3057" max="3057" width="17.140625" style="63" customWidth="1"/>
    <col min="3058" max="3059" width="3.42578125" style="63" customWidth="1"/>
    <col min="3060" max="3060" width="0.7109375" style="63" customWidth="1"/>
    <col min="3061" max="3061" width="6.140625" style="63" customWidth="1"/>
    <col min="3062" max="3062" width="0.140625" style="63" customWidth="1"/>
    <col min="3063" max="3063" width="37.7109375" style="63" customWidth="1"/>
    <col min="3064" max="3064" width="5.42578125" style="63" customWidth="1"/>
    <col min="3065" max="3065" width="15.7109375" style="63" customWidth="1"/>
    <col min="3066" max="3066" width="6.140625" style="63" customWidth="1"/>
    <col min="3067" max="3067" width="8.28515625" style="63" customWidth="1"/>
    <col min="3068" max="3068" width="2" style="63" customWidth="1"/>
    <col min="3069" max="3069" width="10.28515625" style="63" customWidth="1"/>
    <col min="3070" max="3070" width="4.140625" style="63" customWidth="1"/>
    <col min="3071" max="3071" width="2.7109375" style="63" customWidth="1"/>
    <col min="3072" max="3072" width="13.7109375" style="63" customWidth="1"/>
    <col min="3073" max="3073" width="0.140625" style="63" customWidth="1"/>
    <col min="3074" max="3074" width="9.140625" style="63"/>
    <col min="3075" max="3075" width="13.42578125" style="63" bestFit="1" customWidth="1"/>
    <col min="3076" max="3312" width="9.140625" style="63"/>
    <col min="3313" max="3313" width="17.140625" style="63" customWidth="1"/>
    <col min="3314" max="3315" width="3.42578125" style="63" customWidth="1"/>
    <col min="3316" max="3316" width="0.7109375" style="63" customWidth="1"/>
    <col min="3317" max="3317" width="6.140625" style="63" customWidth="1"/>
    <col min="3318" max="3318" width="0.140625" style="63" customWidth="1"/>
    <col min="3319" max="3319" width="37.7109375" style="63" customWidth="1"/>
    <col min="3320" max="3320" width="5.42578125" style="63" customWidth="1"/>
    <col min="3321" max="3321" width="15.7109375" style="63" customWidth="1"/>
    <col min="3322" max="3322" width="6.140625" style="63" customWidth="1"/>
    <col min="3323" max="3323" width="8.28515625" style="63" customWidth="1"/>
    <col min="3324" max="3324" width="2" style="63" customWidth="1"/>
    <col min="3325" max="3325" width="10.28515625" style="63" customWidth="1"/>
    <col min="3326" max="3326" width="4.140625" style="63" customWidth="1"/>
    <col min="3327" max="3327" width="2.7109375" style="63" customWidth="1"/>
    <col min="3328" max="3328" width="13.7109375" style="63" customWidth="1"/>
    <col min="3329" max="3329" width="0.140625" style="63" customWidth="1"/>
    <col min="3330" max="3330" width="9.140625" style="63"/>
    <col min="3331" max="3331" width="13.42578125" style="63" bestFit="1" customWidth="1"/>
    <col min="3332" max="3568" width="9.140625" style="63"/>
    <col min="3569" max="3569" width="17.140625" style="63" customWidth="1"/>
    <col min="3570" max="3571" width="3.42578125" style="63" customWidth="1"/>
    <col min="3572" max="3572" width="0.7109375" style="63" customWidth="1"/>
    <col min="3573" max="3573" width="6.140625" style="63" customWidth="1"/>
    <col min="3574" max="3574" width="0.140625" style="63" customWidth="1"/>
    <col min="3575" max="3575" width="37.7109375" style="63" customWidth="1"/>
    <col min="3576" max="3576" width="5.42578125" style="63" customWidth="1"/>
    <col min="3577" max="3577" width="15.7109375" style="63" customWidth="1"/>
    <col min="3578" max="3578" width="6.140625" style="63" customWidth="1"/>
    <col min="3579" max="3579" width="8.28515625" style="63" customWidth="1"/>
    <col min="3580" max="3580" width="2" style="63" customWidth="1"/>
    <col min="3581" max="3581" width="10.28515625" style="63" customWidth="1"/>
    <col min="3582" max="3582" width="4.140625" style="63" customWidth="1"/>
    <col min="3583" max="3583" width="2.7109375" style="63" customWidth="1"/>
    <col min="3584" max="3584" width="13.7109375" style="63" customWidth="1"/>
    <col min="3585" max="3585" width="0.140625" style="63" customWidth="1"/>
    <col min="3586" max="3586" width="9.140625" style="63"/>
    <col min="3587" max="3587" width="13.42578125" style="63" bestFit="1" customWidth="1"/>
    <col min="3588" max="3824" width="9.140625" style="63"/>
    <col min="3825" max="3825" width="17.140625" style="63" customWidth="1"/>
    <col min="3826" max="3827" width="3.42578125" style="63" customWidth="1"/>
    <col min="3828" max="3828" width="0.7109375" style="63" customWidth="1"/>
    <col min="3829" max="3829" width="6.140625" style="63" customWidth="1"/>
    <col min="3830" max="3830" width="0.140625" style="63" customWidth="1"/>
    <col min="3831" max="3831" width="37.7109375" style="63" customWidth="1"/>
    <col min="3832" max="3832" width="5.42578125" style="63" customWidth="1"/>
    <col min="3833" max="3833" width="15.7109375" style="63" customWidth="1"/>
    <col min="3834" max="3834" width="6.140625" style="63" customWidth="1"/>
    <col min="3835" max="3835" width="8.28515625" style="63" customWidth="1"/>
    <col min="3836" max="3836" width="2" style="63" customWidth="1"/>
    <col min="3837" max="3837" width="10.28515625" style="63" customWidth="1"/>
    <col min="3838" max="3838" width="4.140625" style="63" customWidth="1"/>
    <col min="3839" max="3839" width="2.7109375" style="63" customWidth="1"/>
    <col min="3840" max="3840" width="13.7109375" style="63" customWidth="1"/>
    <col min="3841" max="3841" width="0.140625" style="63" customWidth="1"/>
    <col min="3842" max="3842" width="9.140625" style="63"/>
    <col min="3843" max="3843" width="13.42578125" style="63" bestFit="1" customWidth="1"/>
    <col min="3844" max="4080" width="9.140625" style="63"/>
    <col min="4081" max="4081" width="17.140625" style="63" customWidth="1"/>
    <col min="4082" max="4083" width="3.42578125" style="63" customWidth="1"/>
    <col min="4084" max="4084" width="0.7109375" style="63" customWidth="1"/>
    <col min="4085" max="4085" width="6.140625" style="63" customWidth="1"/>
    <col min="4086" max="4086" width="0.140625" style="63" customWidth="1"/>
    <col min="4087" max="4087" width="37.7109375" style="63" customWidth="1"/>
    <col min="4088" max="4088" width="5.42578125" style="63" customWidth="1"/>
    <col min="4089" max="4089" width="15.7109375" style="63" customWidth="1"/>
    <col min="4090" max="4090" width="6.140625" style="63" customWidth="1"/>
    <col min="4091" max="4091" width="8.28515625" style="63" customWidth="1"/>
    <col min="4092" max="4092" width="2" style="63" customWidth="1"/>
    <col min="4093" max="4093" width="10.28515625" style="63" customWidth="1"/>
    <col min="4094" max="4094" width="4.140625" style="63" customWidth="1"/>
    <col min="4095" max="4095" width="2.7109375" style="63" customWidth="1"/>
    <col min="4096" max="4096" width="13.7109375" style="63" customWidth="1"/>
    <col min="4097" max="4097" width="0.140625" style="63" customWidth="1"/>
    <col min="4098" max="4098" width="9.140625" style="63"/>
    <col min="4099" max="4099" width="13.42578125" style="63" bestFit="1" customWidth="1"/>
    <col min="4100" max="4336" width="9.140625" style="63"/>
    <col min="4337" max="4337" width="17.140625" style="63" customWidth="1"/>
    <col min="4338" max="4339" width="3.42578125" style="63" customWidth="1"/>
    <col min="4340" max="4340" width="0.7109375" style="63" customWidth="1"/>
    <col min="4341" max="4341" width="6.140625" style="63" customWidth="1"/>
    <col min="4342" max="4342" width="0.140625" style="63" customWidth="1"/>
    <col min="4343" max="4343" width="37.7109375" style="63" customWidth="1"/>
    <col min="4344" max="4344" width="5.42578125" style="63" customWidth="1"/>
    <col min="4345" max="4345" width="15.7109375" style="63" customWidth="1"/>
    <col min="4346" max="4346" width="6.140625" style="63" customWidth="1"/>
    <col min="4347" max="4347" width="8.28515625" style="63" customWidth="1"/>
    <col min="4348" max="4348" width="2" style="63" customWidth="1"/>
    <col min="4349" max="4349" width="10.28515625" style="63" customWidth="1"/>
    <col min="4350" max="4350" width="4.140625" style="63" customWidth="1"/>
    <col min="4351" max="4351" width="2.7109375" style="63" customWidth="1"/>
    <col min="4352" max="4352" width="13.7109375" style="63" customWidth="1"/>
    <col min="4353" max="4353" width="0.140625" style="63" customWidth="1"/>
    <col min="4354" max="4354" width="9.140625" style="63"/>
    <col min="4355" max="4355" width="13.42578125" style="63" bestFit="1" customWidth="1"/>
    <col min="4356" max="4592" width="9.140625" style="63"/>
    <col min="4593" max="4593" width="17.140625" style="63" customWidth="1"/>
    <col min="4594" max="4595" width="3.42578125" style="63" customWidth="1"/>
    <col min="4596" max="4596" width="0.7109375" style="63" customWidth="1"/>
    <col min="4597" max="4597" width="6.140625" style="63" customWidth="1"/>
    <col min="4598" max="4598" width="0.140625" style="63" customWidth="1"/>
    <col min="4599" max="4599" width="37.7109375" style="63" customWidth="1"/>
    <col min="4600" max="4600" width="5.42578125" style="63" customWidth="1"/>
    <col min="4601" max="4601" width="15.7109375" style="63" customWidth="1"/>
    <col min="4602" max="4602" width="6.140625" style="63" customWidth="1"/>
    <col min="4603" max="4603" width="8.28515625" style="63" customWidth="1"/>
    <col min="4604" max="4604" width="2" style="63" customWidth="1"/>
    <col min="4605" max="4605" width="10.28515625" style="63" customWidth="1"/>
    <col min="4606" max="4606" width="4.140625" style="63" customWidth="1"/>
    <col min="4607" max="4607" width="2.7109375" style="63" customWidth="1"/>
    <col min="4608" max="4608" width="13.7109375" style="63" customWidth="1"/>
    <col min="4609" max="4609" width="0.140625" style="63" customWidth="1"/>
    <col min="4610" max="4610" width="9.140625" style="63"/>
    <col min="4611" max="4611" width="13.42578125" style="63" bestFit="1" customWidth="1"/>
    <col min="4612" max="4848" width="9.140625" style="63"/>
    <col min="4849" max="4849" width="17.140625" style="63" customWidth="1"/>
    <col min="4850" max="4851" width="3.42578125" style="63" customWidth="1"/>
    <col min="4852" max="4852" width="0.7109375" style="63" customWidth="1"/>
    <col min="4853" max="4853" width="6.140625" style="63" customWidth="1"/>
    <col min="4854" max="4854" width="0.140625" style="63" customWidth="1"/>
    <col min="4855" max="4855" width="37.7109375" style="63" customWidth="1"/>
    <col min="4856" max="4856" width="5.42578125" style="63" customWidth="1"/>
    <col min="4857" max="4857" width="15.7109375" style="63" customWidth="1"/>
    <col min="4858" max="4858" width="6.140625" style="63" customWidth="1"/>
    <col min="4859" max="4859" width="8.28515625" style="63" customWidth="1"/>
    <col min="4860" max="4860" width="2" style="63" customWidth="1"/>
    <col min="4861" max="4861" width="10.28515625" style="63" customWidth="1"/>
    <col min="4862" max="4862" width="4.140625" style="63" customWidth="1"/>
    <col min="4863" max="4863" width="2.7109375" style="63" customWidth="1"/>
    <col min="4864" max="4864" width="13.7109375" style="63" customWidth="1"/>
    <col min="4865" max="4865" width="0.140625" style="63" customWidth="1"/>
    <col min="4866" max="4866" width="9.140625" style="63"/>
    <col min="4867" max="4867" width="13.42578125" style="63" bestFit="1" customWidth="1"/>
    <col min="4868" max="5104" width="9.140625" style="63"/>
    <col min="5105" max="5105" width="17.140625" style="63" customWidth="1"/>
    <col min="5106" max="5107" width="3.42578125" style="63" customWidth="1"/>
    <col min="5108" max="5108" width="0.7109375" style="63" customWidth="1"/>
    <col min="5109" max="5109" width="6.140625" style="63" customWidth="1"/>
    <col min="5110" max="5110" width="0.140625" style="63" customWidth="1"/>
    <col min="5111" max="5111" width="37.7109375" style="63" customWidth="1"/>
    <col min="5112" max="5112" width="5.42578125" style="63" customWidth="1"/>
    <col min="5113" max="5113" width="15.7109375" style="63" customWidth="1"/>
    <col min="5114" max="5114" width="6.140625" style="63" customWidth="1"/>
    <col min="5115" max="5115" width="8.28515625" style="63" customWidth="1"/>
    <col min="5116" max="5116" width="2" style="63" customWidth="1"/>
    <col min="5117" max="5117" width="10.28515625" style="63" customWidth="1"/>
    <col min="5118" max="5118" width="4.140625" style="63" customWidth="1"/>
    <col min="5119" max="5119" width="2.7109375" style="63" customWidth="1"/>
    <col min="5120" max="5120" width="13.7109375" style="63" customWidth="1"/>
    <col min="5121" max="5121" width="0.140625" style="63" customWidth="1"/>
    <col min="5122" max="5122" width="9.140625" style="63"/>
    <col min="5123" max="5123" width="13.42578125" style="63" bestFit="1" customWidth="1"/>
    <col min="5124" max="5360" width="9.140625" style="63"/>
    <col min="5361" max="5361" width="17.140625" style="63" customWidth="1"/>
    <col min="5362" max="5363" width="3.42578125" style="63" customWidth="1"/>
    <col min="5364" max="5364" width="0.7109375" style="63" customWidth="1"/>
    <col min="5365" max="5365" width="6.140625" style="63" customWidth="1"/>
    <col min="5366" max="5366" width="0.140625" style="63" customWidth="1"/>
    <col min="5367" max="5367" width="37.7109375" style="63" customWidth="1"/>
    <col min="5368" max="5368" width="5.42578125" style="63" customWidth="1"/>
    <col min="5369" max="5369" width="15.7109375" style="63" customWidth="1"/>
    <col min="5370" max="5370" width="6.140625" style="63" customWidth="1"/>
    <col min="5371" max="5371" width="8.28515625" style="63" customWidth="1"/>
    <col min="5372" max="5372" width="2" style="63" customWidth="1"/>
    <col min="5373" max="5373" width="10.28515625" style="63" customWidth="1"/>
    <col min="5374" max="5374" width="4.140625" style="63" customWidth="1"/>
    <col min="5375" max="5375" width="2.7109375" style="63" customWidth="1"/>
    <col min="5376" max="5376" width="13.7109375" style="63" customWidth="1"/>
    <col min="5377" max="5377" width="0.140625" style="63" customWidth="1"/>
    <col min="5378" max="5378" width="9.140625" style="63"/>
    <col min="5379" max="5379" width="13.42578125" style="63" bestFit="1" customWidth="1"/>
    <col min="5380" max="5616" width="9.140625" style="63"/>
    <col min="5617" max="5617" width="17.140625" style="63" customWidth="1"/>
    <col min="5618" max="5619" width="3.42578125" style="63" customWidth="1"/>
    <col min="5620" max="5620" width="0.7109375" style="63" customWidth="1"/>
    <col min="5621" max="5621" width="6.140625" style="63" customWidth="1"/>
    <col min="5622" max="5622" width="0.140625" style="63" customWidth="1"/>
    <col min="5623" max="5623" width="37.7109375" style="63" customWidth="1"/>
    <col min="5624" max="5624" width="5.42578125" style="63" customWidth="1"/>
    <col min="5625" max="5625" width="15.7109375" style="63" customWidth="1"/>
    <col min="5626" max="5626" width="6.140625" style="63" customWidth="1"/>
    <col min="5627" max="5627" width="8.28515625" style="63" customWidth="1"/>
    <col min="5628" max="5628" width="2" style="63" customWidth="1"/>
    <col min="5629" max="5629" width="10.28515625" style="63" customWidth="1"/>
    <col min="5630" max="5630" width="4.140625" style="63" customWidth="1"/>
    <col min="5631" max="5631" width="2.7109375" style="63" customWidth="1"/>
    <col min="5632" max="5632" width="13.7109375" style="63" customWidth="1"/>
    <col min="5633" max="5633" width="0.140625" style="63" customWidth="1"/>
    <col min="5634" max="5634" width="9.140625" style="63"/>
    <col min="5635" max="5635" width="13.42578125" style="63" bestFit="1" customWidth="1"/>
    <col min="5636" max="5872" width="9.140625" style="63"/>
    <col min="5873" max="5873" width="17.140625" style="63" customWidth="1"/>
    <col min="5874" max="5875" width="3.42578125" style="63" customWidth="1"/>
    <col min="5876" max="5876" width="0.7109375" style="63" customWidth="1"/>
    <col min="5877" max="5877" width="6.140625" style="63" customWidth="1"/>
    <col min="5878" max="5878" width="0.140625" style="63" customWidth="1"/>
    <col min="5879" max="5879" width="37.7109375" style="63" customWidth="1"/>
    <col min="5880" max="5880" width="5.42578125" style="63" customWidth="1"/>
    <col min="5881" max="5881" width="15.7109375" style="63" customWidth="1"/>
    <col min="5882" max="5882" width="6.140625" style="63" customWidth="1"/>
    <col min="5883" max="5883" width="8.28515625" style="63" customWidth="1"/>
    <col min="5884" max="5884" width="2" style="63" customWidth="1"/>
    <col min="5885" max="5885" width="10.28515625" style="63" customWidth="1"/>
    <col min="5886" max="5886" width="4.140625" style="63" customWidth="1"/>
    <col min="5887" max="5887" width="2.7109375" style="63" customWidth="1"/>
    <col min="5888" max="5888" width="13.7109375" style="63" customWidth="1"/>
    <col min="5889" max="5889" width="0.140625" style="63" customWidth="1"/>
    <col min="5890" max="5890" width="9.140625" style="63"/>
    <col min="5891" max="5891" width="13.42578125" style="63" bestFit="1" customWidth="1"/>
    <col min="5892" max="6128" width="9.140625" style="63"/>
    <col min="6129" max="6129" width="17.140625" style="63" customWidth="1"/>
    <col min="6130" max="6131" width="3.42578125" style="63" customWidth="1"/>
    <col min="6132" max="6132" width="0.7109375" style="63" customWidth="1"/>
    <col min="6133" max="6133" width="6.140625" style="63" customWidth="1"/>
    <col min="6134" max="6134" width="0.140625" style="63" customWidth="1"/>
    <col min="6135" max="6135" width="37.7109375" style="63" customWidth="1"/>
    <col min="6136" max="6136" width="5.42578125" style="63" customWidth="1"/>
    <col min="6137" max="6137" width="15.7109375" style="63" customWidth="1"/>
    <col min="6138" max="6138" width="6.140625" style="63" customWidth="1"/>
    <col min="6139" max="6139" width="8.28515625" style="63" customWidth="1"/>
    <col min="6140" max="6140" width="2" style="63" customWidth="1"/>
    <col min="6141" max="6141" width="10.28515625" style="63" customWidth="1"/>
    <col min="6142" max="6142" width="4.140625" style="63" customWidth="1"/>
    <col min="6143" max="6143" width="2.7109375" style="63" customWidth="1"/>
    <col min="6144" max="6144" width="13.7109375" style="63" customWidth="1"/>
    <col min="6145" max="6145" width="0.140625" style="63" customWidth="1"/>
    <col min="6146" max="6146" width="9.140625" style="63"/>
    <col min="6147" max="6147" width="13.42578125" style="63" bestFit="1" customWidth="1"/>
    <col min="6148" max="6384" width="9.140625" style="63"/>
    <col min="6385" max="6385" width="17.140625" style="63" customWidth="1"/>
    <col min="6386" max="6387" width="3.42578125" style="63" customWidth="1"/>
    <col min="6388" max="6388" width="0.7109375" style="63" customWidth="1"/>
    <col min="6389" max="6389" width="6.140625" style="63" customWidth="1"/>
    <col min="6390" max="6390" width="0.140625" style="63" customWidth="1"/>
    <col min="6391" max="6391" width="37.7109375" style="63" customWidth="1"/>
    <col min="6392" max="6392" width="5.42578125" style="63" customWidth="1"/>
    <col min="6393" max="6393" width="15.7109375" style="63" customWidth="1"/>
    <col min="6394" max="6394" width="6.140625" style="63" customWidth="1"/>
    <col min="6395" max="6395" width="8.28515625" style="63" customWidth="1"/>
    <col min="6396" max="6396" width="2" style="63" customWidth="1"/>
    <col min="6397" max="6397" width="10.28515625" style="63" customWidth="1"/>
    <col min="6398" max="6398" width="4.140625" style="63" customWidth="1"/>
    <col min="6399" max="6399" width="2.7109375" style="63" customWidth="1"/>
    <col min="6400" max="6400" width="13.7109375" style="63" customWidth="1"/>
    <col min="6401" max="6401" width="0.140625" style="63" customWidth="1"/>
    <col min="6402" max="6402" width="9.140625" style="63"/>
    <col min="6403" max="6403" width="13.42578125" style="63" bestFit="1" customWidth="1"/>
    <col min="6404" max="6640" width="9.140625" style="63"/>
    <col min="6641" max="6641" width="17.140625" style="63" customWidth="1"/>
    <col min="6642" max="6643" width="3.42578125" style="63" customWidth="1"/>
    <col min="6644" max="6644" width="0.7109375" style="63" customWidth="1"/>
    <col min="6645" max="6645" width="6.140625" style="63" customWidth="1"/>
    <col min="6646" max="6646" width="0.140625" style="63" customWidth="1"/>
    <col min="6647" max="6647" width="37.7109375" style="63" customWidth="1"/>
    <col min="6648" max="6648" width="5.42578125" style="63" customWidth="1"/>
    <col min="6649" max="6649" width="15.7109375" style="63" customWidth="1"/>
    <col min="6650" max="6650" width="6.140625" style="63" customWidth="1"/>
    <col min="6651" max="6651" width="8.28515625" style="63" customWidth="1"/>
    <col min="6652" max="6652" width="2" style="63" customWidth="1"/>
    <col min="6653" max="6653" width="10.28515625" style="63" customWidth="1"/>
    <col min="6654" max="6654" width="4.140625" style="63" customWidth="1"/>
    <col min="6655" max="6655" width="2.7109375" style="63" customWidth="1"/>
    <col min="6656" max="6656" width="13.7109375" style="63" customWidth="1"/>
    <col min="6657" max="6657" width="0.140625" style="63" customWidth="1"/>
    <col min="6658" max="6658" width="9.140625" style="63"/>
    <col min="6659" max="6659" width="13.42578125" style="63" bestFit="1" customWidth="1"/>
    <col min="6660" max="6896" width="9.140625" style="63"/>
    <col min="6897" max="6897" width="17.140625" style="63" customWidth="1"/>
    <col min="6898" max="6899" width="3.42578125" style="63" customWidth="1"/>
    <col min="6900" max="6900" width="0.7109375" style="63" customWidth="1"/>
    <col min="6901" max="6901" width="6.140625" style="63" customWidth="1"/>
    <col min="6902" max="6902" width="0.140625" style="63" customWidth="1"/>
    <col min="6903" max="6903" width="37.7109375" style="63" customWidth="1"/>
    <col min="6904" max="6904" width="5.42578125" style="63" customWidth="1"/>
    <col min="6905" max="6905" width="15.7109375" style="63" customWidth="1"/>
    <col min="6906" max="6906" width="6.140625" style="63" customWidth="1"/>
    <col min="6907" max="6907" width="8.28515625" style="63" customWidth="1"/>
    <col min="6908" max="6908" width="2" style="63" customWidth="1"/>
    <col min="6909" max="6909" width="10.28515625" style="63" customWidth="1"/>
    <col min="6910" max="6910" width="4.140625" style="63" customWidth="1"/>
    <col min="6911" max="6911" width="2.7109375" style="63" customWidth="1"/>
    <col min="6912" max="6912" width="13.7109375" style="63" customWidth="1"/>
    <col min="6913" max="6913" width="0.140625" style="63" customWidth="1"/>
    <col min="6914" max="6914" width="9.140625" style="63"/>
    <col min="6915" max="6915" width="13.42578125" style="63" bestFit="1" customWidth="1"/>
    <col min="6916" max="7152" width="9.140625" style="63"/>
    <col min="7153" max="7153" width="17.140625" style="63" customWidth="1"/>
    <col min="7154" max="7155" width="3.42578125" style="63" customWidth="1"/>
    <col min="7156" max="7156" width="0.7109375" style="63" customWidth="1"/>
    <col min="7157" max="7157" width="6.140625" style="63" customWidth="1"/>
    <col min="7158" max="7158" width="0.140625" style="63" customWidth="1"/>
    <col min="7159" max="7159" width="37.7109375" style="63" customWidth="1"/>
    <col min="7160" max="7160" width="5.42578125" style="63" customWidth="1"/>
    <col min="7161" max="7161" width="15.7109375" style="63" customWidth="1"/>
    <col min="7162" max="7162" width="6.140625" style="63" customWidth="1"/>
    <col min="7163" max="7163" width="8.28515625" style="63" customWidth="1"/>
    <col min="7164" max="7164" width="2" style="63" customWidth="1"/>
    <col min="7165" max="7165" width="10.28515625" style="63" customWidth="1"/>
    <col min="7166" max="7166" width="4.140625" style="63" customWidth="1"/>
    <col min="7167" max="7167" width="2.7109375" style="63" customWidth="1"/>
    <col min="7168" max="7168" width="13.7109375" style="63" customWidth="1"/>
    <col min="7169" max="7169" width="0.140625" style="63" customWidth="1"/>
    <col min="7170" max="7170" width="9.140625" style="63"/>
    <col min="7171" max="7171" width="13.42578125" style="63" bestFit="1" customWidth="1"/>
    <col min="7172" max="7408" width="9.140625" style="63"/>
    <col min="7409" max="7409" width="17.140625" style="63" customWidth="1"/>
    <col min="7410" max="7411" width="3.42578125" style="63" customWidth="1"/>
    <col min="7412" max="7412" width="0.7109375" style="63" customWidth="1"/>
    <col min="7413" max="7413" width="6.140625" style="63" customWidth="1"/>
    <col min="7414" max="7414" width="0.140625" style="63" customWidth="1"/>
    <col min="7415" max="7415" width="37.7109375" style="63" customWidth="1"/>
    <col min="7416" max="7416" width="5.42578125" style="63" customWidth="1"/>
    <col min="7417" max="7417" width="15.7109375" style="63" customWidth="1"/>
    <col min="7418" max="7418" width="6.140625" style="63" customWidth="1"/>
    <col min="7419" max="7419" width="8.28515625" style="63" customWidth="1"/>
    <col min="7420" max="7420" width="2" style="63" customWidth="1"/>
    <col min="7421" max="7421" width="10.28515625" style="63" customWidth="1"/>
    <col min="7422" max="7422" width="4.140625" style="63" customWidth="1"/>
    <col min="7423" max="7423" width="2.7109375" style="63" customWidth="1"/>
    <col min="7424" max="7424" width="13.7109375" style="63" customWidth="1"/>
    <col min="7425" max="7425" width="0.140625" style="63" customWidth="1"/>
    <col min="7426" max="7426" width="9.140625" style="63"/>
    <col min="7427" max="7427" width="13.42578125" style="63" bestFit="1" customWidth="1"/>
    <col min="7428" max="7664" width="9.140625" style="63"/>
    <col min="7665" max="7665" width="17.140625" style="63" customWidth="1"/>
    <col min="7666" max="7667" width="3.42578125" style="63" customWidth="1"/>
    <col min="7668" max="7668" width="0.7109375" style="63" customWidth="1"/>
    <col min="7669" max="7669" width="6.140625" style="63" customWidth="1"/>
    <col min="7670" max="7670" width="0.140625" style="63" customWidth="1"/>
    <col min="7671" max="7671" width="37.7109375" style="63" customWidth="1"/>
    <col min="7672" max="7672" width="5.42578125" style="63" customWidth="1"/>
    <col min="7673" max="7673" width="15.7109375" style="63" customWidth="1"/>
    <col min="7674" max="7674" width="6.140625" style="63" customWidth="1"/>
    <col min="7675" max="7675" width="8.28515625" style="63" customWidth="1"/>
    <col min="7676" max="7676" width="2" style="63" customWidth="1"/>
    <col min="7677" max="7677" width="10.28515625" style="63" customWidth="1"/>
    <col min="7678" max="7678" width="4.140625" style="63" customWidth="1"/>
    <col min="7679" max="7679" width="2.7109375" style="63" customWidth="1"/>
    <col min="7680" max="7680" width="13.7109375" style="63" customWidth="1"/>
    <col min="7681" max="7681" width="0.140625" style="63" customWidth="1"/>
    <col min="7682" max="7682" width="9.140625" style="63"/>
    <col min="7683" max="7683" width="13.42578125" style="63" bestFit="1" customWidth="1"/>
    <col min="7684" max="7920" width="9.140625" style="63"/>
    <col min="7921" max="7921" width="17.140625" style="63" customWidth="1"/>
    <col min="7922" max="7923" width="3.42578125" style="63" customWidth="1"/>
    <col min="7924" max="7924" width="0.7109375" style="63" customWidth="1"/>
    <col min="7925" max="7925" width="6.140625" style="63" customWidth="1"/>
    <col min="7926" max="7926" width="0.140625" style="63" customWidth="1"/>
    <col min="7927" max="7927" width="37.7109375" style="63" customWidth="1"/>
    <col min="7928" max="7928" width="5.42578125" style="63" customWidth="1"/>
    <col min="7929" max="7929" width="15.7109375" style="63" customWidth="1"/>
    <col min="7930" max="7930" width="6.140625" style="63" customWidth="1"/>
    <col min="7931" max="7931" width="8.28515625" style="63" customWidth="1"/>
    <col min="7932" max="7932" width="2" style="63" customWidth="1"/>
    <col min="7933" max="7933" width="10.28515625" style="63" customWidth="1"/>
    <col min="7934" max="7934" width="4.140625" style="63" customWidth="1"/>
    <col min="7935" max="7935" width="2.7109375" style="63" customWidth="1"/>
    <col min="7936" max="7936" width="13.7109375" style="63" customWidth="1"/>
    <col min="7937" max="7937" width="0.140625" style="63" customWidth="1"/>
    <col min="7938" max="7938" width="9.140625" style="63"/>
    <col min="7939" max="7939" width="13.42578125" style="63" bestFit="1" customWidth="1"/>
    <col min="7940" max="8176" width="9.140625" style="63"/>
    <col min="8177" max="8177" width="17.140625" style="63" customWidth="1"/>
    <col min="8178" max="8179" width="3.42578125" style="63" customWidth="1"/>
    <col min="8180" max="8180" width="0.7109375" style="63" customWidth="1"/>
    <col min="8181" max="8181" width="6.140625" style="63" customWidth="1"/>
    <col min="8182" max="8182" width="0.140625" style="63" customWidth="1"/>
    <col min="8183" max="8183" width="37.7109375" style="63" customWidth="1"/>
    <col min="8184" max="8184" width="5.42578125" style="63" customWidth="1"/>
    <col min="8185" max="8185" width="15.7109375" style="63" customWidth="1"/>
    <col min="8186" max="8186" width="6.140625" style="63" customWidth="1"/>
    <col min="8187" max="8187" width="8.28515625" style="63" customWidth="1"/>
    <col min="8188" max="8188" width="2" style="63" customWidth="1"/>
    <col min="8189" max="8189" width="10.28515625" style="63" customWidth="1"/>
    <col min="8190" max="8190" width="4.140625" style="63" customWidth="1"/>
    <col min="8191" max="8191" width="2.7109375" style="63" customWidth="1"/>
    <col min="8192" max="8192" width="13.7109375" style="63" customWidth="1"/>
    <col min="8193" max="8193" width="0.140625" style="63" customWidth="1"/>
    <col min="8194" max="8194" width="9.140625" style="63"/>
    <col min="8195" max="8195" width="13.42578125" style="63" bestFit="1" customWidth="1"/>
    <col min="8196" max="8432" width="9.140625" style="63"/>
    <col min="8433" max="8433" width="17.140625" style="63" customWidth="1"/>
    <col min="8434" max="8435" width="3.42578125" style="63" customWidth="1"/>
    <col min="8436" max="8436" width="0.7109375" style="63" customWidth="1"/>
    <col min="8437" max="8437" width="6.140625" style="63" customWidth="1"/>
    <col min="8438" max="8438" width="0.140625" style="63" customWidth="1"/>
    <col min="8439" max="8439" width="37.7109375" style="63" customWidth="1"/>
    <col min="8440" max="8440" width="5.42578125" style="63" customWidth="1"/>
    <col min="8441" max="8441" width="15.7109375" style="63" customWidth="1"/>
    <col min="8442" max="8442" width="6.140625" style="63" customWidth="1"/>
    <col min="8443" max="8443" width="8.28515625" style="63" customWidth="1"/>
    <col min="8444" max="8444" width="2" style="63" customWidth="1"/>
    <col min="8445" max="8445" width="10.28515625" style="63" customWidth="1"/>
    <col min="8446" max="8446" width="4.140625" style="63" customWidth="1"/>
    <col min="8447" max="8447" width="2.7109375" style="63" customWidth="1"/>
    <col min="8448" max="8448" width="13.7109375" style="63" customWidth="1"/>
    <col min="8449" max="8449" width="0.140625" style="63" customWidth="1"/>
    <col min="8450" max="8450" width="9.140625" style="63"/>
    <col min="8451" max="8451" width="13.42578125" style="63" bestFit="1" customWidth="1"/>
    <col min="8452" max="8688" width="9.140625" style="63"/>
    <col min="8689" max="8689" width="17.140625" style="63" customWidth="1"/>
    <col min="8690" max="8691" width="3.42578125" style="63" customWidth="1"/>
    <col min="8692" max="8692" width="0.7109375" style="63" customWidth="1"/>
    <col min="8693" max="8693" width="6.140625" style="63" customWidth="1"/>
    <col min="8694" max="8694" width="0.140625" style="63" customWidth="1"/>
    <col min="8695" max="8695" width="37.7109375" style="63" customWidth="1"/>
    <col min="8696" max="8696" width="5.42578125" style="63" customWidth="1"/>
    <col min="8697" max="8697" width="15.7109375" style="63" customWidth="1"/>
    <col min="8698" max="8698" width="6.140625" style="63" customWidth="1"/>
    <col min="8699" max="8699" width="8.28515625" style="63" customWidth="1"/>
    <col min="8700" max="8700" width="2" style="63" customWidth="1"/>
    <col min="8701" max="8701" width="10.28515625" style="63" customWidth="1"/>
    <col min="8702" max="8702" width="4.140625" style="63" customWidth="1"/>
    <col min="8703" max="8703" width="2.7109375" style="63" customWidth="1"/>
    <col min="8704" max="8704" width="13.7109375" style="63" customWidth="1"/>
    <col min="8705" max="8705" width="0.140625" style="63" customWidth="1"/>
    <col min="8706" max="8706" width="9.140625" style="63"/>
    <col min="8707" max="8707" width="13.42578125" style="63" bestFit="1" customWidth="1"/>
    <col min="8708" max="8944" width="9.140625" style="63"/>
    <col min="8945" max="8945" width="17.140625" style="63" customWidth="1"/>
    <col min="8946" max="8947" width="3.42578125" style="63" customWidth="1"/>
    <col min="8948" max="8948" width="0.7109375" style="63" customWidth="1"/>
    <col min="8949" max="8949" width="6.140625" style="63" customWidth="1"/>
    <col min="8950" max="8950" width="0.140625" style="63" customWidth="1"/>
    <col min="8951" max="8951" width="37.7109375" style="63" customWidth="1"/>
    <col min="8952" max="8952" width="5.42578125" style="63" customWidth="1"/>
    <col min="8953" max="8953" width="15.7109375" style="63" customWidth="1"/>
    <col min="8954" max="8954" width="6.140625" style="63" customWidth="1"/>
    <col min="8955" max="8955" width="8.28515625" style="63" customWidth="1"/>
    <col min="8956" max="8956" width="2" style="63" customWidth="1"/>
    <col min="8957" max="8957" width="10.28515625" style="63" customWidth="1"/>
    <col min="8958" max="8958" width="4.140625" style="63" customWidth="1"/>
    <col min="8959" max="8959" width="2.7109375" style="63" customWidth="1"/>
    <col min="8960" max="8960" width="13.7109375" style="63" customWidth="1"/>
    <col min="8961" max="8961" width="0.140625" style="63" customWidth="1"/>
    <col min="8962" max="8962" width="9.140625" style="63"/>
    <col min="8963" max="8963" width="13.42578125" style="63" bestFit="1" customWidth="1"/>
    <col min="8964" max="9200" width="9.140625" style="63"/>
    <col min="9201" max="9201" width="17.140625" style="63" customWidth="1"/>
    <col min="9202" max="9203" width="3.42578125" style="63" customWidth="1"/>
    <col min="9204" max="9204" width="0.7109375" style="63" customWidth="1"/>
    <col min="9205" max="9205" width="6.140625" style="63" customWidth="1"/>
    <col min="9206" max="9206" width="0.140625" style="63" customWidth="1"/>
    <col min="9207" max="9207" width="37.7109375" style="63" customWidth="1"/>
    <col min="9208" max="9208" width="5.42578125" style="63" customWidth="1"/>
    <col min="9209" max="9209" width="15.7109375" style="63" customWidth="1"/>
    <col min="9210" max="9210" width="6.140625" style="63" customWidth="1"/>
    <col min="9211" max="9211" width="8.28515625" style="63" customWidth="1"/>
    <col min="9212" max="9212" width="2" style="63" customWidth="1"/>
    <col min="9213" max="9213" width="10.28515625" style="63" customWidth="1"/>
    <col min="9214" max="9214" width="4.140625" style="63" customWidth="1"/>
    <col min="9215" max="9215" width="2.7109375" style="63" customWidth="1"/>
    <col min="9216" max="9216" width="13.7109375" style="63" customWidth="1"/>
    <col min="9217" max="9217" width="0.140625" style="63" customWidth="1"/>
    <col min="9218" max="9218" width="9.140625" style="63"/>
    <col min="9219" max="9219" width="13.42578125" style="63" bestFit="1" customWidth="1"/>
    <col min="9220" max="9456" width="9.140625" style="63"/>
    <col min="9457" max="9457" width="17.140625" style="63" customWidth="1"/>
    <col min="9458" max="9459" width="3.42578125" style="63" customWidth="1"/>
    <col min="9460" max="9460" width="0.7109375" style="63" customWidth="1"/>
    <col min="9461" max="9461" width="6.140625" style="63" customWidth="1"/>
    <col min="9462" max="9462" width="0.140625" style="63" customWidth="1"/>
    <col min="9463" max="9463" width="37.7109375" style="63" customWidth="1"/>
    <col min="9464" max="9464" width="5.42578125" style="63" customWidth="1"/>
    <col min="9465" max="9465" width="15.7109375" style="63" customWidth="1"/>
    <col min="9466" max="9466" width="6.140625" style="63" customWidth="1"/>
    <col min="9467" max="9467" width="8.28515625" style="63" customWidth="1"/>
    <col min="9468" max="9468" width="2" style="63" customWidth="1"/>
    <col min="9469" max="9469" width="10.28515625" style="63" customWidth="1"/>
    <col min="9470" max="9470" width="4.140625" style="63" customWidth="1"/>
    <col min="9471" max="9471" width="2.7109375" style="63" customWidth="1"/>
    <col min="9472" max="9472" width="13.7109375" style="63" customWidth="1"/>
    <col min="9473" max="9473" width="0.140625" style="63" customWidth="1"/>
    <col min="9474" max="9474" width="9.140625" style="63"/>
    <col min="9475" max="9475" width="13.42578125" style="63" bestFit="1" customWidth="1"/>
    <col min="9476" max="9712" width="9.140625" style="63"/>
    <col min="9713" max="9713" width="17.140625" style="63" customWidth="1"/>
    <col min="9714" max="9715" width="3.42578125" style="63" customWidth="1"/>
    <col min="9716" max="9716" width="0.7109375" style="63" customWidth="1"/>
    <col min="9717" max="9717" width="6.140625" style="63" customWidth="1"/>
    <col min="9718" max="9718" width="0.140625" style="63" customWidth="1"/>
    <col min="9719" max="9719" width="37.7109375" style="63" customWidth="1"/>
    <col min="9720" max="9720" width="5.42578125" style="63" customWidth="1"/>
    <col min="9721" max="9721" width="15.7109375" style="63" customWidth="1"/>
    <col min="9722" max="9722" width="6.140625" style="63" customWidth="1"/>
    <col min="9723" max="9723" width="8.28515625" style="63" customWidth="1"/>
    <col min="9724" max="9724" width="2" style="63" customWidth="1"/>
    <col min="9725" max="9725" width="10.28515625" style="63" customWidth="1"/>
    <col min="9726" max="9726" width="4.140625" style="63" customWidth="1"/>
    <col min="9727" max="9727" width="2.7109375" style="63" customWidth="1"/>
    <col min="9728" max="9728" width="13.7109375" style="63" customWidth="1"/>
    <col min="9729" max="9729" width="0.140625" style="63" customWidth="1"/>
    <col min="9730" max="9730" width="9.140625" style="63"/>
    <col min="9731" max="9731" width="13.42578125" style="63" bestFit="1" customWidth="1"/>
    <col min="9732" max="9968" width="9.140625" style="63"/>
    <col min="9969" max="9969" width="17.140625" style="63" customWidth="1"/>
    <col min="9970" max="9971" width="3.42578125" style="63" customWidth="1"/>
    <col min="9972" max="9972" width="0.7109375" style="63" customWidth="1"/>
    <col min="9973" max="9973" width="6.140625" style="63" customWidth="1"/>
    <col min="9974" max="9974" width="0.140625" style="63" customWidth="1"/>
    <col min="9975" max="9975" width="37.7109375" style="63" customWidth="1"/>
    <col min="9976" max="9976" width="5.42578125" style="63" customWidth="1"/>
    <col min="9977" max="9977" width="15.7109375" style="63" customWidth="1"/>
    <col min="9978" max="9978" width="6.140625" style="63" customWidth="1"/>
    <col min="9979" max="9979" width="8.28515625" style="63" customWidth="1"/>
    <col min="9980" max="9980" width="2" style="63" customWidth="1"/>
    <col min="9981" max="9981" width="10.28515625" style="63" customWidth="1"/>
    <col min="9982" max="9982" width="4.140625" style="63" customWidth="1"/>
    <col min="9983" max="9983" width="2.7109375" style="63" customWidth="1"/>
    <col min="9984" max="9984" width="13.7109375" style="63" customWidth="1"/>
    <col min="9985" max="9985" width="0.140625" style="63" customWidth="1"/>
    <col min="9986" max="9986" width="9.140625" style="63"/>
    <col min="9987" max="9987" width="13.42578125" style="63" bestFit="1" customWidth="1"/>
    <col min="9988" max="10224" width="9.140625" style="63"/>
    <col min="10225" max="10225" width="17.140625" style="63" customWidth="1"/>
    <col min="10226" max="10227" width="3.42578125" style="63" customWidth="1"/>
    <col min="10228" max="10228" width="0.7109375" style="63" customWidth="1"/>
    <col min="10229" max="10229" width="6.140625" style="63" customWidth="1"/>
    <col min="10230" max="10230" width="0.140625" style="63" customWidth="1"/>
    <col min="10231" max="10231" width="37.7109375" style="63" customWidth="1"/>
    <col min="10232" max="10232" width="5.42578125" style="63" customWidth="1"/>
    <col min="10233" max="10233" width="15.7109375" style="63" customWidth="1"/>
    <col min="10234" max="10234" width="6.140625" style="63" customWidth="1"/>
    <col min="10235" max="10235" width="8.28515625" style="63" customWidth="1"/>
    <col min="10236" max="10236" width="2" style="63" customWidth="1"/>
    <col min="10237" max="10237" width="10.28515625" style="63" customWidth="1"/>
    <col min="10238" max="10238" width="4.140625" style="63" customWidth="1"/>
    <col min="10239" max="10239" width="2.7109375" style="63" customWidth="1"/>
    <col min="10240" max="10240" width="13.7109375" style="63" customWidth="1"/>
    <col min="10241" max="10241" width="0.140625" style="63" customWidth="1"/>
    <col min="10242" max="10242" width="9.140625" style="63"/>
    <col min="10243" max="10243" width="13.42578125" style="63" bestFit="1" customWidth="1"/>
    <col min="10244" max="10480" width="9.140625" style="63"/>
    <col min="10481" max="10481" width="17.140625" style="63" customWidth="1"/>
    <col min="10482" max="10483" width="3.42578125" style="63" customWidth="1"/>
    <col min="10484" max="10484" width="0.7109375" style="63" customWidth="1"/>
    <col min="10485" max="10485" width="6.140625" style="63" customWidth="1"/>
    <col min="10486" max="10486" width="0.140625" style="63" customWidth="1"/>
    <col min="10487" max="10487" width="37.7109375" style="63" customWidth="1"/>
    <col min="10488" max="10488" width="5.42578125" style="63" customWidth="1"/>
    <col min="10489" max="10489" width="15.7109375" style="63" customWidth="1"/>
    <col min="10490" max="10490" width="6.140625" style="63" customWidth="1"/>
    <col min="10491" max="10491" width="8.28515625" style="63" customWidth="1"/>
    <col min="10492" max="10492" width="2" style="63" customWidth="1"/>
    <col min="10493" max="10493" width="10.28515625" style="63" customWidth="1"/>
    <col min="10494" max="10494" width="4.140625" style="63" customWidth="1"/>
    <col min="10495" max="10495" width="2.7109375" style="63" customWidth="1"/>
    <col min="10496" max="10496" width="13.7109375" style="63" customWidth="1"/>
    <col min="10497" max="10497" width="0.140625" style="63" customWidth="1"/>
    <col min="10498" max="10498" width="9.140625" style="63"/>
    <col min="10499" max="10499" width="13.42578125" style="63" bestFit="1" customWidth="1"/>
    <col min="10500" max="10736" width="9.140625" style="63"/>
    <col min="10737" max="10737" width="17.140625" style="63" customWidth="1"/>
    <col min="10738" max="10739" width="3.42578125" style="63" customWidth="1"/>
    <col min="10740" max="10740" width="0.7109375" style="63" customWidth="1"/>
    <col min="10741" max="10741" width="6.140625" style="63" customWidth="1"/>
    <col min="10742" max="10742" width="0.140625" style="63" customWidth="1"/>
    <col min="10743" max="10743" width="37.7109375" style="63" customWidth="1"/>
    <col min="10744" max="10744" width="5.42578125" style="63" customWidth="1"/>
    <col min="10745" max="10745" width="15.7109375" style="63" customWidth="1"/>
    <col min="10746" max="10746" width="6.140625" style="63" customWidth="1"/>
    <col min="10747" max="10747" width="8.28515625" style="63" customWidth="1"/>
    <col min="10748" max="10748" width="2" style="63" customWidth="1"/>
    <col min="10749" max="10749" width="10.28515625" style="63" customWidth="1"/>
    <col min="10750" max="10750" width="4.140625" style="63" customWidth="1"/>
    <col min="10751" max="10751" width="2.7109375" style="63" customWidth="1"/>
    <col min="10752" max="10752" width="13.7109375" style="63" customWidth="1"/>
    <col min="10753" max="10753" width="0.140625" style="63" customWidth="1"/>
    <col min="10754" max="10754" width="9.140625" style="63"/>
    <col min="10755" max="10755" width="13.42578125" style="63" bestFit="1" customWidth="1"/>
    <col min="10756" max="10992" width="9.140625" style="63"/>
    <col min="10993" max="10993" width="17.140625" style="63" customWidth="1"/>
    <col min="10994" max="10995" width="3.42578125" style="63" customWidth="1"/>
    <col min="10996" max="10996" width="0.7109375" style="63" customWidth="1"/>
    <col min="10997" max="10997" width="6.140625" style="63" customWidth="1"/>
    <col min="10998" max="10998" width="0.140625" style="63" customWidth="1"/>
    <col min="10999" max="10999" width="37.7109375" style="63" customWidth="1"/>
    <col min="11000" max="11000" width="5.42578125" style="63" customWidth="1"/>
    <col min="11001" max="11001" width="15.7109375" style="63" customWidth="1"/>
    <col min="11002" max="11002" width="6.140625" style="63" customWidth="1"/>
    <col min="11003" max="11003" width="8.28515625" style="63" customWidth="1"/>
    <col min="11004" max="11004" width="2" style="63" customWidth="1"/>
    <col min="11005" max="11005" width="10.28515625" style="63" customWidth="1"/>
    <col min="11006" max="11006" width="4.140625" style="63" customWidth="1"/>
    <col min="11007" max="11007" width="2.7109375" style="63" customWidth="1"/>
    <col min="11008" max="11008" width="13.7109375" style="63" customWidth="1"/>
    <col min="11009" max="11009" width="0.140625" style="63" customWidth="1"/>
    <col min="11010" max="11010" width="9.140625" style="63"/>
    <col min="11011" max="11011" width="13.42578125" style="63" bestFit="1" customWidth="1"/>
    <col min="11012" max="11248" width="9.140625" style="63"/>
    <col min="11249" max="11249" width="17.140625" style="63" customWidth="1"/>
    <col min="11250" max="11251" width="3.42578125" style="63" customWidth="1"/>
    <col min="11252" max="11252" width="0.7109375" style="63" customWidth="1"/>
    <col min="11253" max="11253" width="6.140625" style="63" customWidth="1"/>
    <col min="11254" max="11254" width="0.140625" style="63" customWidth="1"/>
    <col min="11255" max="11255" width="37.7109375" style="63" customWidth="1"/>
    <col min="11256" max="11256" width="5.42578125" style="63" customWidth="1"/>
    <col min="11257" max="11257" width="15.7109375" style="63" customWidth="1"/>
    <col min="11258" max="11258" width="6.140625" style="63" customWidth="1"/>
    <col min="11259" max="11259" width="8.28515625" style="63" customWidth="1"/>
    <col min="11260" max="11260" width="2" style="63" customWidth="1"/>
    <col min="11261" max="11261" width="10.28515625" style="63" customWidth="1"/>
    <col min="11262" max="11262" width="4.140625" style="63" customWidth="1"/>
    <col min="11263" max="11263" width="2.7109375" style="63" customWidth="1"/>
    <col min="11264" max="11264" width="13.7109375" style="63" customWidth="1"/>
    <col min="11265" max="11265" width="0.140625" style="63" customWidth="1"/>
    <col min="11266" max="11266" width="9.140625" style="63"/>
    <col min="11267" max="11267" width="13.42578125" style="63" bestFit="1" customWidth="1"/>
    <col min="11268" max="11504" width="9.140625" style="63"/>
    <col min="11505" max="11505" width="17.140625" style="63" customWidth="1"/>
    <col min="11506" max="11507" width="3.42578125" style="63" customWidth="1"/>
    <col min="11508" max="11508" width="0.7109375" style="63" customWidth="1"/>
    <col min="11509" max="11509" width="6.140625" style="63" customWidth="1"/>
    <col min="11510" max="11510" width="0.140625" style="63" customWidth="1"/>
    <col min="11511" max="11511" width="37.7109375" style="63" customWidth="1"/>
    <col min="11512" max="11512" width="5.42578125" style="63" customWidth="1"/>
    <col min="11513" max="11513" width="15.7109375" style="63" customWidth="1"/>
    <col min="11514" max="11514" width="6.140625" style="63" customWidth="1"/>
    <col min="11515" max="11515" width="8.28515625" style="63" customWidth="1"/>
    <col min="11516" max="11516" width="2" style="63" customWidth="1"/>
    <col min="11517" max="11517" width="10.28515625" style="63" customWidth="1"/>
    <col min="11518" max="11518" width="4.140625" style="63" customWidth="1"/>
    <col min="11519" max="11519" width="2.7109375" style="63" customWidth="1"/>
    <col min="11520" max="11520" width="13.7109375" style="63" customWidth="1"/>
    <col min="11521" max="11521" width="0.140625" style="63" customWidth="1"/>
    <col min="11522" max="11522" width="9.140625" style="63"/>
    <col min="11523" max="11523" width="13.42578125" style="63" bestFit="1" customWidth="1"/>
    <col min="11524" max="11760" width="9.140625" style="63"/>
    <col min="11761" max="11761" width="17.140625" style="63" customWidth="1"/>
    <col min="11762" max="11763" width="3.42578125" style="63" customWidth="1"/>
    <col min="11764" max="11764" width="0.7109375" style="63" customWidth="1"/>
    <col min="11765" max="11765" width="6.140625" style="63" customWidth="1"/>
    <col min="11766" max="11766" width="0.140625" style="63" customWidth="1"/>
    <col min="11767" max="11767" width="37.7109375" style="63" customWidth="1"/>
    <col min="11768" max="11768" width="5.42578125" style="63" customWidth="1"/>
    <col min="11769" max="11769" width="15.7109375" style="63" customWidth="1"/>
    <col min="11770" max="11770" width="6.140625" style="63" customWidth="1"/>
    <col min="11771" max="11771" width="8.28515625" style="63" customWidth="1"/>
    <col min="11772" max="11772" width="2" style="63" customWidth="1"/>
    <col min="11773" max="11773" width="10.28515625" style="63" customWidth="1"/>
    <col min="11774" max="11774" width="4.140625" style="63" customWidth="1"/>
    <col min="11775" max="11775" width="2.7109375" style="63" customWidth="1"/>
    <col min="11776" max="11776" width="13.7109375" style="63" customWidth="1"/>
    <col min="11777" max="11777" width="0.140625" style="63" customWidth="1"/>
    <col min="11778" max="11778" width="9.140625" style="63"/>
    <col min="11779" max="11779" width="13.42578125" style="63" bestFit="1" customWidth="1"/>
    <col min="11780" max="12016" width="9.140625" style="63"/>
    <col min="12017" max="12017" width="17.140625" style="63" customWidth="1"/>
    <col min="12018" max="12019" width="3.42578125" style="63" customWidth="1"/>
    <col min="12020" max="12020" width="0.7109375" style="63" customWidth="1"/>
    <col min="12021" max="12021" width="6.140625" style="63" customWidth="1"/>
    <col min="12022" max="12022" width="0.140625" style="63" customWidth="1"/>
    <col min="12023" max="12023" width="37.7109375" style="63" customWidth="1"/>
    <col min="12024" max="12024" width="5.42578125" style="63" customWidth="1"/>
    <col min="12025" max="12025" width="15.7109375" style="63" customWidth="1"/>
    <col min="12026" max="12026" width="6.140625" style="63" customWidth="1"/>
    <col min="12027" max="12027" width="8.28515625" style="63" customWidth="1"/>
    <col min="12028" max="12028" width="2" style="63" customWidth="1"/>
    <col min="12029" max="12029" width="10.28515625" style="63" customWidth="1"/>
    <col min="12030" max="12030" width="4.140625" style="63" customWidth="1"/>
    <col min="12031" max="12031" width="2.7109375" style="63" customWidth="1"/>
    <col min="12032" max="12032" width="13.7109375" style="63" customWidth="1"/>
    <col min="12033" max="12033" width="0.140625" style="63" customWidth="1"/>
    <col min="12034" max="12034" width="9.140625" style="63"/>
    <col min="12035" max="12035" width="13.42578125" style="63" bestFit="1" customWidth="1"/>
    <col min="12036" max="12272" width="9.140625" style="63"/>
    <col min="12273" max="12273" width="17.140625" style="63" customWidth="1"/>
    <col min="12274" max="12275" width="3.42578125" style="63" customWidth="1"/>
    <col min="12276" max="12276" width="0.7109375" style="63" customWidth="1"/>
    <col min="12277" max="12277" width="6.140625" style="63" customWidth="1"/>
    <col min="12278" max="12278" width="0.140625" style="63" customWidth="1"/>
    <col min="12279" max="12279" width="37.7109375" style="63" customWidth="1"/>
    <col min="12280" max="12280" width="5.42578125" style="63" customWidth="1"/>
    <col min="12281" max="12281" width="15.7109375" style="63" customWidth="1"/>
    <col min="12282" max="12282" width="6.140625" style="63" customWidth="1"/>
    <col min="12283" max="12283" width="8.28515625" style="63" customWidth="1"/>
    <col min="12284" max="12284" width="2" style="63" customWidth="1"/>
    <col min="12285" max="12285" width="10.28515625" style="63" customWidth="1"/>
    <col min="12286" max="12286" width="4.140625" style="63" customWidth="1"/>
    <col min="12287" max="12287" width="2.7109375" style="63" customWidth="1"/>
    <col min="12288" max="12288" width="13.7109375" style="63" customWidth="1"/>
    <col min="12289" max="12289" width="0.140625" style="63" customWidth="1"/>
    <col min="12290" max="12290" width="9.140625" style="63"/>
    <col min="12291" max="12291" width="13.42578125" style="63" bestFit="1" customWidth="1"/>
    <col min="12292" max="12528" width="9.140625" style="63"/>
    <col min="12529" max="12529" width="17.140625" style="63" customWidth="1"/>
    <col min="12530" max="12531" width="3.42578125" style="63" customWidth="1"/>
    <col min="12532" max="12532" width="0.7109375" style="63" customWidth="1"/>
    <col min="12533" max="12533" width="6.140625" style="63" customWidth="1"/>
    <col min="12534" max="12534" width="0.140625" style="63" customWidth="1"/>
    <col min="12535" max="12535" width="37.7109375" style="63" customWidth="1"/>
    <col min="12536" max="12536" width="5.42578125" style="63" customWidth="1"/>
    <col min="12537" max="12537" width="15.7109375" style="63" customWidth="1"/>
    <col min="12538" max="12538" width="6.140625" style="63" customWidth="1"/>
    <col min="12539" max="12539" width="8.28515625" style="63" customWidth="1"/>
    <col min="12540" max="12540" width="2" style="63" customWidth="1"/>
    <col min="12541" max="12541" width="10.28515625" style="63" customWidth="1"/>
    <col min="12542" max="12542" width="4.140625" style="63" customWidth="1"/>
    <col min="12543" max="12543" width="2.7109375" style="63" customWidth="1"/>
    <col min="12544" max="12544" width="13.7109375" style="63" customWidth="1"/>
    <col min="12545" max="12545" width="0.140625" style="63" customWidth="1"/>
    <col min="12546" max="12546" width="9.140625" style="63"/>
    <col min="12547" max="12547" width="13.42578125" style="63" bestFit="1" customWidth="1"/>
    <col min="12548" max="12784" width="9.140625" style="63"/>
    <col min="12785" max="12785" width="17.140625" style="63" customWidth="1"/>
    <col min="12786" max="12787" width="3.42578125" style="63" customWidth="1"/>
    <col min="12788" max="12788" width="0.7109375" style="63" customWidth="1"/>
    <col min="12789" max="12789" width="6.140625" style="63" customWidth="1"/>
    <col min="12790" max="12790" width="0.140625" style="63" customWidth="1"/>
    <col min="12791" max="12791" width="37.7109375" style="63" customWidth="1"/>
    <col min="12792" max="12792" width="5.42578125" style="63" customWidth="1"/>
    <col min="12793" max="12793" width="15.7109375" style="63" customWidth="1"/>
    <col min="12794" max="12794" width="6.140625" style="63" customWidth="1"/>
    <col min="12795" max="12795" width="8.28515625" style="63" customWidth="1"/>
    <col min="12796" max="12796" width="2" style="63" customWidth="1"/>
    <col min="12797" max="12797" width="10.28515625" style="63" customWidth="1"/>
    <col min="12798" max="12798" width="4.140625" style="63" customWidth="1"/>
    <col min="12799" max="12799" width="2.7109375" style="63" customWidth="1"/>
    <col min="12800" max="12800" width="13.7109375" style="63" customWidth="1"/>
    <col min="12801" max="12801" width="0.140625" style="63" customWidth="1"/>
    <col min="12802" max="12802" width="9.140625" style="63"/>
    <col min="12803" max="12803" width="13.42578125" style="63" bestFit="1" customWidth="1"/>
    <col min="12804" max="13040" width="9.140625" style="63"/>
    <col min="13041" max="13041" width="17.140625" style="63" customWidth="1"/>
    <col min="13042" max="13043" width="3.42578125" style="63" customWidth="1"/>
    <col min="13044" max="13044" width="0.7109375" style="63" customWidth="1"/>
    <col min="13045" max="13045" width="6.140625" style="63" customWidth="1"/>
    <col min="13046" max="13046" width="0.140625" style="63" customWidth="1"/>
    <col min="13047" max="13047" width="37.7109375" style="63" customWidth="1"/>
    <col min="13048" max="13048" width="5.42578125" style="63" customWidth="1"/>
    <col min="13049" max="13049" width="15.7109375" style="63" customWidth="1"/>
    <col min="13050" max="13050" width="6.140625" style="63" customWidth="1"/>
    <col min="13051" max="13051" width="8.28515625" style="63" customWidth="1"/>
    <col min="13052" max="13052" width="2" style="63" customWidth="1"/>
    <col min="13053" max="13053" width="10.28515625" style="63" customWidth="1"/>
    <col min="13054" max="13054" width="4.140625" style="63" customWidth="1"/>
    <col min="13055" max="13055" width="2.7109375" style="63" customWidth="1"/>
    <col min="13056" max="13056" width="13.7109375" style="63" customWidth="1"/>
    <col min="13057" max="13057" width="0.140625" style="63" customWidth="1"/>
    <col min="13058" max="13058" width="9.140625" style="63"/>
    <col min="13059" max="13059" width="13.42578125" style="63" bestFit="1" customWidth="1"/>
    <col min="13060" max="13296" width="9.140625" style="63"/>
    <col min="13297" max="13297" width="17.140625" style="63" customWidth="1"/>
    <col min="13298" max="13299" width="3.42578125" style="63" customWidth="1"/>
    <col min="13300" max="13300" width="0.7109375" style="63" customWidth="1"/>
    <col min="13301" max="13301" width="6.140625" style="63" customWidth="1"/>
    <col min="13302" max="13302" width="0.140625" style="63" customWidth="1"/>
    <col min="13303" max="13303" width="37.7109375" style="63" customWidth="1"/>
    <col min="13304" max="13304" width="5.42578125" style="63" customWidth="1"/>
    <col min="13305" max="13305" width="15.7109375" style="63" customWidth="1"/>
    <col min="13306" max="13306" width="6.140625" style="63" customWidth="1"/>
    <col min="13307" max="13307" width="8.28515625" style="63" customWidth="1"/>
    <col min="13308" max="13308" width="2" style="63" customWidth="1"/>
    <col min="13309" max="13309" width="10.28515625" style="63" customWidth="1"/>
    <col min="13310" max="13310" width="4.140625" style="63" customWidth="1"/>
    <col min="13311" max="13311" width="2.7109375" style="63" customWidth="1"/>
    <col min="13312" max="13312" width="13.7109375" style="63" customWidth="1"/>
    <col min="13313" max="13313" width="0.140625" style="63" customWidth="1"/>
    <col min="13314" max="13314" width="9.140625" style="63"/>
    <col min="13315" max="13315" width="13.42578125" style="63" bestFit="1" customWidth="1"/>
    <col min="13316" max="13552" width="9.140625" style="63"/>
    <col min="13553" max="13553" width="17.140625" style="63" customWidth="1"/>
    <col min="13554" max="13555" width="3.42578125" style="63" customWidth="1"/>
    <col min="13556" max="13556" width="0.7109375" style="63" customWidth="1"/>
    <col min="13557" max="13557" width="6.140625" style="63" customWidth="1"/>
    <col min="13558" max="13558" width="0.140625" style="63" customWidth="1"/>
    <col min="13559" max="13559" width="37.7109375" style="63" customWidth="1"/>
    <col min="13560" max="13560" width="5.42578125" style="63" customWidth="1"/>
    <col min="13561" max="13561" width="15.7109375" style="63" customWidth="1"/>
    <col min="13562" max="13562" width="6.140625" style="63" customWidth="1"/>
    <col min="13563" max="13563" width="8.28515625" style="63" customWidth="1"/>
    <col min="13564" max="13564" width="2" style="63" customWidth="1"/>
    <col min="13565" max="13565" width="10.28515625" style="63" customWidth="1"/>
    <col min="13566" max="13566" width="4.140625" style="63" customWidth="1"/>
    <col min="13567" max="13567" width="2.7109375" style="63" customWidth="1"/>
    <col min="13568" max="13568" width="13.7109375" style="63" customWidth="1"/>
    <col min="13569" max="13569" width="0.140625" style="63" customWidth="1"/>
    <col min="13570" max="13570" width="9.140625" style="63"/>
    <col min="13571" max="13571" width="13.42578125" style="63" bestFit="1" customWidth="1"/>
    <col min="13572" max="13808" width="9.140625" style="63"/>
    <col min="13809" max="13809" width="17.140625" style="63" customWidth="1"/>
    <col min="13810" max="13811" width="3.42578125" style="63" customWidth="1"/>
    <col min="13812" max="13812" width="0.7109375" style="63" customWidth="1"/>
    <col min="13813" max="13813" width="6.140625" style="63" customWidth="1"/>
    <col min="13814" max="13814" width="0.140625" style="63" customWidth="1"/>
    <col min="13815" max="13815" width="37.7109375" style="63" customWidth="1"/>
    <col min="13816" max="13816" width="5.42578125" style="63" customWidth="1"/>
    <col min="13817" max="13817" width="15.7109375" style="63" customWidth="1"/>
    <col min="13818" max="13818" width="6.140625" style="63" customWidth="1"/>
    <col min="13819" max="13819" width="8.28515625" style="63" customWidth="1"/>
    <col min="13820" max="13820" width="2" style="63" customWidth="1"/>
    <col min="13821" max="13821" width="10.28515625" style="63" customWidth="1"/>
    <col min="13822" max="13822" width="4.140625" style="63" customWidth="1"/>
    <col min="13823" max="13823" width="2.7109375" style="63" customWidth="1"/>
    <col min="13824" max="13824" width="13.7109375" style="63" customWidth="1"/>
    <col min="13825" max="13825" width="0.140625" style="63" customWidth="1"/>
    <col min="13826" max="13826" width="9.140625" style="63"/>
    <col min="13827" max="13827" width="13.42578125" style="63" bestFit="1" customWidth="1"/>
    <col min="13828" max="14064" width="9.140625" style="63"/>
    <col min="14065" max="14065" width="17.140625" style="63" customWidth="1"/>
    <col min="14066" max="14067" width="3.42578125" style="63" customWidth="1"/>
    <col min="14068" max="14068" width="0.7109375" style="63" customWidth="1"/>
    <col min="14069" max="14069" width="6.140625" style="63" customWidth="1"/>
    <col min="14070" max="14070" width="0.140625" style="63" customWidth="1"/>
    <col min="14071" max="14071" width="37.7109375" style="63" customWidth="1"/>
    <col min="14072" max="14072" width="5.42578125" style="63" customWidth="1"/>
    <col min="14073" max="14073" width="15.7109375" style="63" customWidth="1"/>
    <col min="14074" max="14074" width="6.140625" style="63" customWidth="1"/>
    <col min="14075" max="14075" width="8.28515625" style="63" customWidth="1"/>
    <col min="14076" max="14076" width="2" style="63" customWidth="1"/>
    <col min="14077" max="14077" width="10.28515625" style="63" customWidth="1"/>
    <col min="14078" max="14078" width="4.140625" style="63" customWidth="1"/>
    <col min="14079" max="14079" width="2.7109375" style="63" customWidth="1"/>
    <col min="14080" max="14080" width="13.7109375" style="63" customWidth="1"/>
    <col min="14081" max="14081" width="0.140625" style="63" customWidth="1"/>
    <col min="14082" max="14082" width="9.140625" style="63"/>
    <col min="14083" max="14083" width="13.42578125" style="63" bestFit="1" customWidth="1"/>
    <col min="14084" max="14320" width="9.140625" style="63"/>
    <col min="14321" max="14321" width="17.140625" style="63" customWidth="1"/>
    <col min="14322" max="14323" width="3.42578125" style="63" customWidth="1"/>
    <col min="14324" max="14324" width="0.7109375" style="63" customWidth="1"/>
    <col min="14325" max="14325" width="6.140625" style="63" customWidth="1"/>
    <col min="14326" max="14326" width="0.140625" style="63" customWidth="1"/>
    <col min="14327" max="14327" width="37.7109375" style="63" customWidth="1"/>
    <col min="14328" max="14328" width="5.42578125" style="63" customWidth="1"/>
    <col min="14329" max="14329" width="15.7109375" style="63" customWidth="1"/>
    <col min="14330" max="14330" width="6.140625" style="63" customWidth="1"/>
    <col min="14331" max="14331" width="8.28515625" style="63" customWidth="1"/>
    <col min="14332" max="14332" width="2" style="63" customWidth="1"/>
    <col min="14333" max="14333" width="10.28515625" style="63" customWidth="1"/>
    <col min="14334" max="14334" width="4.140625" style="63" customWidth="1"/>
    <col min="14335" max="14335" width="2.7109375" style="63" customWidth="1"/>
    <col min="14336" max="14336" width="13.7109375" style="63" customWidth="1"/>
    <col min="14337" max="14337" width="0.140625" style="63" customWidth="1"/>
    <col min="14338" max="14338" width="9.140625" style="63"/>
    <col min="14339" max="14339" width="13.42578125" style="63" bestFit="1" customWidth="1"/>
    <col min="14340" max="14576" width="9.140625" style="63"/>
    <col min="14577" max="14577" width="17.140625" style="63" customWidth="1"/>
    <col min="14578" max="14579" width="3.42578125" style="63" customWidth="1"/>
    <col min="14580" max="14580" width="0.7109375" style="63" customWidth="1"/>
    <col min="14581" max="14581" width="6.140625" style="63" customWidth="1"/>
    <col min="14582" max="14582" width="0.140625" style="63" customWidth="1"/>
    <col min="14583" max="14583" width="37.7109375" style="63" customWidth="1"/>
    <col min="14584" max="14584" width="5.42578125" style="63" customWidth="1"/>
    <col min="14585" max="14585" width="15.7109375" style="63" customWidth="1"/>
    <col min="14586" max="14586" width="6.140625" style="63" customWidth="1"/>
    <col min="14587" max="14587" width="8.28515625" style="63" customWidth="1"/>
    <col min="14588" max="14588" width="2" style="63" customWidth="1"/>
    <col min="14589" max="14589" width="10.28515625" style="63" customWidth="1"/>
    <col min="14590" max="14590" width="4.140625" style="63" customWidth="1"/>
    <col min="14591" max="14591" width="2.7109375" style="63" customWidth="1"/>
    <col min="14592" max="14592" width="13.7109375" style="63" customWidth="1"/>
    <col min="14593" max="14593" width="0.140625" style="63" customWidth="1"/>
    <col min="14594" max="14594" width="9.140625" style="63"/>
    <col min="14595" max="14595" width="13.42578125" style="63" bestFit="1" customWidth="1"/>
    <col min="14596" max="14832" width="9.140625" style="63"/>
    <col min="14833" max="14833" width="17.140625" style="63" customWidth="1"/>
    <col min="14834" max="14835" width="3.42578125" style="63" customWidth="1"/>
    <col min="14836" max="14836" width="0.7109375" style="63" customWidth="1"/>
    <col min="14837" max="14837" width="6.140625" style="63" customWidth="1"/>
    <col min="14838" max="14838" width="0.140625" style="63" customWidth="1"/>
    <col min="14839" max="14839" width="37.7109375" style="63" customWidth="1"/>
    <col min="14840" max="14840" width="5.42578125" style="63" customWidth="1"/>
    <col min="14841" max="14841" width="15.7109375" style="63" customWidth="1"/>
    <col min="14842" max="14842" width="6.140625" style="63" customWidth="1"/>
    <col min="14843" max="14843" width="8.28515625" style="63" customWidth="1"/>
    <col min="14844" max="14844" width="2" style="63" customWidth="1"/>
    <col min="14845" max="14845" width="10.28515625" style="63" customWidth="1"/>
    <col min="14846" max="14846" width="4.140625" style="63" customWidth="1"/>
    <col min="14847" max="14847" width="2.7109375" style="63" customWidth="1"/>
    <col min="14848" max="14848" width="13.7109375" style="63" customWidth="1"/>
    <col min="14849" max="14849" width="0.140625" style="63" customWidth="1"/>
    <col min="14850" max="14850" width="9.140625" style="63"/>
    <col min="14851" max="14851" width="13.42578125" style="63" bestFit="1" customWidth="1"/>
    <col min="14852" max="15088" width="9.140625" style="63"/>
    <col min="15089" max="15089" width="17.140625" style="63" customWidth="1"/>
    <col min="15090" max="15091" width="3.42578125" style="63" customWidth="1"/>
    <col min="15092" max="15092" width="0.7109375" style="63" customWidth="1"/>
    <col min="15093" max="15093" width="6.140625" style="63" customWidth="1"/>
    <col min="15094" max="15094" width="0.140625" style="63" customWidth="1"/>
    <col min="15095" max="15095" width="37.7109375" style="63" customWidth="1"/>
    <col min="15096" max="15096" width="5.42578125" style="63" customWidth="1"/>
    <col min="15097" max="15097" width="15.7109375" style="63" customWidth="1"/>
    <col min="15098" max="15098" width="6.140625" style="63" customWidth="1"/>
    <col min="15099" max="15099" width="8.28515625" style="63" customWidth="1"/>
    <col min="15100" max="15100" width="2" style="63" customWidth="1"/>
    <col min="15101" max="15101" width="10.28515625" style="63" customWidth="1"/>
    <col min="15102" max="15102" width="4.140625" style="63" customWidth="1"/>
    <col min="15103" max="15103" width="2.7109375" style="63" customWidth="1"/>
    <col min="15104" max="15104" width="13.7109375" style="63" customWidth="1"/>
    <col min="15105" max="15105" width="0.140625" style="63" customWidth="1"/>
    <col min="15106" max="15106" width="9.140625" style="63"/>
    <col min="15107" max="15107" width="13.42578125" style="63" bestFit="1" customWidth="1"/>
    <col min="15108" max="15344" width="9.140625" style="63"/>
    <col min="15345" max="15345" width="17.140625" style="63" customWidth="1"/>
    <col min="15346" max="15347" width="3.42578125" style="63" customWidth="1"/>
    <col min="15348" max="15348" width="0.7109375" style="63" customWidth="1"/>
    <col min="15349" max="15349" width="6.140625" style="63" customWidth="1"/>
    <col min="15350" max="15350" width="0.140625" style="63" customWidth="1"/>
    <col min="15351" max="15351" width="37.7109375" style="63" customWidth="1"/>
    <col min="15352" max="15352" width="5.42578125" style="63" customWidth="1"/>
    <col min="15353" max="15353" width="15.7109375" style="63" customWidth="1"/>
    <col min="15354" max="15354" width="6.140625" style="63" customWidth="1"/>
    <col min="15355" max="15355" width="8.28515625" style="63" customWidth="1"/>
    <col min="15356" max="15356" width="2" style="63" customWidth="1"/>
    <col min="15357" max="15357" width="10.28515625" style="63" customWidth="1"/>
    <col min="15358" max="15358" width="4.140625" style="63" customWidth="1"/>
    <col min="15359" max="15359" width="2.7109375" style="63" customWidth="1"/>
    <col min="15360" max="15360" width="13.7109375" style="63" customWidth="1"/>
    <col min="15361" max="15361" width="0.140625" style="63" customWidth="1"/>
    <col min="15362" max="15362" width="9.140625" style="63"/>
    <col min="15363" max="15363" width="13.42578125" style="63" bestFit="1" customWidth="1"/>
    <col min="15364" max="15600" width="9.140625" style="63"/>
    <col min="15601" max="15601" width="17.140625" style="63" customWidth="1"/>
    <col min="15602" max="15603" width="3.42578125" style="63" customWidth="1"/>
    <col min="15604" max="15604" width="0.7109375" style="63" customWidth="1"/>
    <col min="15605" max="15605" width="6.140625" style="63" customWidth="1"/>
    <col min="15606" max="15606" width="0.140625" style="63" customWidth="1"/>
    <col min="15607" max="15607" width="37.7109375" style="63" customWidth="1"/>
    <col min="15608" max="15608" width="5.42578125" style="63" customWidth="1"/>
    <col min="15609" max="15609" width="15.7109375" style="63" customWidth="1"/>
    <col min="15610" max="15610" width="6.140625" style="63" customWidth="1"/>
    <col min="15611" max="15611" width="8.28515625" style="63" customWidth="1"/>
    <col min="15612" max="15612" width="2" style="63" customWidth="1"/>
    <col min="15613" max="15613" width="10.28515625" style="63" customWidth="1"/>
    <col min="15614" max="15614" width="4.140625" style="63" customWidth="1"/>
    <col min="15615" max="15615" width="2.7109375" style="63" customWidth="1"/>
    <col min="15616" max="15616" width="13.7109375" style="63" customWidth="1"/>
    <col min="15617" max="15617" width="0.140625" style="63" customWidth="1"/>
    <col min="15618" max="15618" width="9.140625" style="63"/>
    <col min="15619" max="15619" width="13.42578125" style="63" bestFit="1" customWidth="1"/>
    <col min="15620" max="15856" width="9.140625" style="63"/>
    <col min="15857" max="15857" width="17.140625" style="63" customWidth="1"/>
    <col min="15858" max="15859" width="3.42578125" style="63" customWidth="1"/>
    <col min="15860" max="15860" width="0.7109375" style="63" customWidth="1"/>
    <col min="15861" max="15861" width="6.140625" style="63" customWidth="1"/>
    <col min="15862" max="15862" width="0.140625" style="63" customWidth="1"/>
    <col min="15863" max="15863" width="37.7109375" style="63" customWidth="1"/>
    <col min="15864" max="15864" width="5.42578125" style="63" customWidth="1"/>
    <col min="15865" max="15865" width="15.7109375" style="63" customWidth="1"/>
    <col min="15866" max="15866" width="6.140625" style="63" customWidth="1"/>
    <col min="15867" max="15867" width="8.28515625" style="63" customWidth="1"/>
    <col min="15868" max="15868" width="2" style="63" customWidth="1"/>
    <col min="15869" max="15869" width="10.28515625" style="63" customWidth="1"/>
    <col min="15870" max="15870" width="4.140625" style="63" customWidth="1"/>
    <col min="15871" max="15871" width="2.7109375" style="63" customWidth="1"/>
    <col min="15872" max="15872" width="13.7109375" style="63" customWidth="1"/>
    <col min="15873" max="15873" width="0.140625" style="63" customWidth="1"/>
    <col min="15874" max="15874" width="9.140625" style="63"/>
    <col min="15875" max="15875" width="13.42578125" style="63" bestFit="1" customWidth="1"/>
    <col min="15876" max="16112" width="9.140625" style="63"/>
    <col min="16113" max="16113" width="17.140625" style="63" customWidth="1"/>
    <col min="16114" max="16115" width="3.42578125" style="63" customWidth="1"/>
    <col min="16116" max="16116" width="0.7109375" style="63" customWidth="1"/>
    <col min="16117" max="16117" width="6.140625" style="63" customWidth="1"/>
    <col min="16118" max="16118" width="0.140625" style="63" customWidth="1"/>
    <col min="16119" max="16119" width="37.7109375" style="63" customWidth="1"/>
    <col min="16120" max="16120" width="5.42578125" style="63" customWidth="1"/>
    <col min="16121" max="16121" width="15.7109375" style="63" customWidth="1"/>
    <col min="16122" max="16122" width="6.140625" style="63" customWidth="1"/>
    <col min="16123" max="16123" width="8.28515625" style="63" customWidth="1"/>
    <col min="16124" max="16124" width="2" style="63" customWidth="1"/>
    <col min="16125" max="16125" width="10.28515625" style="63" customWidth="1"/>
    <col min="16126" max="16126" width="4.140625" style="63" customWidth="1"/>
    <col min="16127" max="16127" width="2.7109375" style="63" customWidth="1"/>
    <col min="16128" max="16128" width="13.7109375" style="63" customWidth="1"/>
    <col min="16129" max="16129" width="0.140625" style="63" customWidth="1"/>
    <col min="16130" max="16130" width="9.140625" style="63"/>
    <col min="16131" max="16131" width="13.42578125" style="63" bestFit="1" customWidth="1"/>
    <col min="16132" max="16384" width="9.140625" style="63"/>
  </cols>
  <sheetData>
    <row r="1" spans="1:17" ht="1.1499999999999999" customHeight="1" thickBo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1"/>
    </row>
    <row r="2" spans="1:17" ht="0.95" customHeight="1" thickTop="1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.85" customHeight="1" thickTop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4"/>
      <c r="N3" s="61"/>
    </row>
    <row r="4" spans="1:17" x14ac:dyDescent="0.2">
      <c r="A4" s="65" t="s">
        <v>793</v>
      </c>
      <c r="B4" s="86" t="s">
        <v>794</v>
      </c>
      <c r="C4" s="86"/>
      <c r="D4" s="86"/>
      <c r="E4" s="61"/>
      <c r="F4" s="61"/>
      <c r="G4" s="89" t="s">
        <v>795</v>
      </c>
      <c r="H4" s="89"/>
      <c r="I4" s="89"/>
      <c r="J4" s="61"/>
      <c r="K4" s="61"/>
      <c r="L4" s="61"/>
      <c r="M4" s="66" t="s">
        <v>796</v>
      </c>
      <c r="N4" s="61"/>
    </row>
    <row r="5" spans="1:17" ht="14.45" customHeight="1" x14ac:dyDescent="0.2">
      <c r="A5" s="61"/>
      <c r="B5" s="61"/>
      <c r="C5" s="61"/>
      <c r="D5" s="61"/>
      <c r="E5" s="61"/>
      <c r="F5" s="61"/>
      <c r="G5" s="89" t="s">
        <v>797</v>
      </c>
      <c r="H5" s="89"/>
      <c r="I5" s="89"/>
      <c r="J5" s="61"/>
      <c r="K5" s="61"/>
      <c r="L5" s="61"/>
      <c r="M5" s="64"/>
      <c r="N5" s="61"/>
    </row>
    <row r="6" spans="1:17" ht="14.45" customHeight="1" x14ac:dyDescent="0.2">
      <c r="A6" s="61"/>
      <c r="B6" s="61"/>
      <c r="C6" s="89"/>
      <c r="D6" s="89"/>
      <c r="E6" s="89"/>
      <c r="F6" s="89"/>
      <c r="G6" s="89"/>
      <c r="H6" s="89"/>
      <c r="I6" s="89"/>
      <c r="J6" s="89"/>
      <c r="K6" s="61"/>
      <c r="L6" s="61"/>
      <c r="M6" s="64"/>
      <c r="N6" s="61"/>
    </row>
    <row r="7" spans="1:17" ht="14.45" customHeight="1" x14ac:dyDescent="0.2">
      <c r="A7" s="61"/>
      <c r="B7" s="61"/>
      <c r="C7" s="89" t="s">
        <v>798</v>
      </c>
      <c r="D7" s="89"/>
      <c r="E7" s="89"/>
      <c r="F7" s="89"/>
      <c r="G7" s="89"/>
      <c r="H7" s="89"/>
      <c r="I7" s="89"/>
      <c r="J7" s="89"/>
      <c r="K7" s="61"/>
      <c r="L7" s="61"/>
      <c r="M7" s="62"/>
      <c r="N7" s="61"/>
    </row>
    <row r="8" spans="1:17" ht="12" customHeight="1" x14ac:dyDescent="0.2">
      <c r="A8" s="85" t="s">
        <v>799</v>
      </c>
      <c r="B8" s="85"/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65"/>
      <c r="P8" s="74" t="s">
        <v>823</v>
      </c>
      <c r="Q8" s="63" t="s">
        <v>824</v>
      </c>
    </row>
    <row r="9" spans="1:17" ht="12" customHeight="1" x14ac:dyDescent="0.2">
      <c r="A9" s="85" t="s">
        <v>800</v>
      </c>
      <c r="B9" s="85"/>
      <c r="C9" s="85"/>
      <c r="D9" s="86" t="s">
        <v>801</v>
      </c>
      <c r="E9" s="86"/>
      <c r="F9" s="86"/>
      <c r="G9" s="86"/>
      <c r="H9" s="65" t="s">
        <v>802</v>
      </c>
      <c r="I9" s="86"/>
      <c r="J9" s="86"/>
      <c r="K9" s="86"/>
      <c r="L9" s="86"/>
      <c r="M9" s="86"/>
      <c r="N9" s="65"/>
    </row>
    <row r="10" spans="1:17" ht="12" customHeight="1" x14ac:dyDescent="0.2">
      <c r="A10" s="85" t="s">
        <v>803</v>
      </c>
      <c r="B10" s="85"/>
      <c r="C10" s="85"/>
      <c r="D10" s="86" t="s">
        <v>804</v>
      </c>
      <c r="E10" s="86"/>
      <c r="F10" s="86"/>
      <c r="G10" s="86"/>
      <c r="H10" s="86"/>
      <c r="I10" s="86"/>
      <c r="J10" s="86"/>
      <c r="K10" s="86"/>
      <c r="L10" s="86"/>
      <c r="M10" s="86"/>
      <c r="N10" s="65"/>
    </row>
    <row r="11" spans="1:17" ht="2.25" customHeight="1" thickBo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7" ht="3.6" customHeight="1" thickTop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7" ht="12" customHeight="1" x14ac:dyDescent="0.2">
      <c r="A13" s="82"/>
      <c r="B13" s="82"/>
      <c r="C13" s="82"/>
      <c r="D13" s="82"/>
      <c r="E13" s="82"/>
      <c r="F13" s="82"/>
      <c r="G13" s="82"/>
      <c r="H13" s="82"/>
      <c r="I13" s="84" t="s">
        <v>805</v>
      </c>
      <c r="J13" s="84"/>
      <c r="K13" s="84"/>
      <c r="L13" s="84"/>
      <c r="M13" s="84"/>
      <c r="N13" s="84"/>
    </row>
    <row r="14" spans="1:17" ht="12" customHeight="1" x14ac:dyDescent="0.2">
      <c r="A14" s="82"/>
      <c r="B14" s="82"/>
      <c r="C14" s="82"/>
      <c r="D14" s="82"/>
      <c r="E14" s="82"/>
      <c r="F14" s="82"/>
      <c r="G14" s="82"/>
      <c r="H14" s="82"/>
      <c r="I14" s="83" t="s">
        <v>806</v>
      </c>
      <c r="J14" s="83"/>
      <c r="K14" s="83"/>
      <c r="L14" s="83"/>
      <c r="M14" s="83"/>
      <c r="N14" s="83"/>
    </row>
    <row r="15" spans="1:17" x14ac:dyDescent="0.2">
      <c r="A15" s="79" t="s">
        <v>807</v>
      </c>
      <c r="B15" s="79"/>
      <c r="C15" s="79"/>
      <c r="D15" s="79"/>
      <c r="E15" s="79"/>
      <c r="F15" s="79" t="s">
        <v>9</v>
      </c>
      <c r="G15" s="79"/>
      <c r="H15" s="79"/>
      <c r="I15" s="84" t="s">
        <v>808</v>
      </c>
      <c r="J15" s="84"/>
      <c r="K15" s="84"/>
      <c r="L15" s="84" t="s">
        <v>809</v>
      </c>
      <c r="M15" s="84"/>
      <c r="N15" s="84"/>
    </row>
    <row r="16" spans="1:17" ht="14.25" x14ac:dyDescent="0.2">
      <c r="A16" s="75" t="s">
        <v>176</v>
      </c>
      <c r="B16" s="75"/>
      <c r="C16" s="75"/>
      <c r="D16" s="75"/>
      <c r="E16" s="75"/>
      <c r="F16" s="75" t="s">
        <v>177</v>
      </c>
      <c r="G16" s="75"/>
      <c r="H16" s="75"/>
      <c r="I16" s="81">
        <v>227248.31</v>
      </c>
      <c r="J16" s="81"/>
      <c r="K16" s="81"/>
      <c r="L16" s="81">
        <v>0</v>
      </c>
      <c r="M16" s="81"/>
      <c r="N16" s="81"/>
      <c r="O16" s="74" t="s">
        <v>823</v>
      </c>
    </row>
    <row r="17" spans="1:15" ht="14.25" x14ac:dyDescent="0.2">
      <c r="A17" s="75" t="s">
        <v>179</v>
      </c>
      <c r="B17" s="75"/>
      <c r="C17" s="75"/>
      <c r="D17" s="75"/>
      <c r="E17" s="75"/>
      <c r="F17" s="75" t="s">
        <v>180</v>
      </c>
      <c r="G17" s="75"/>
      <c r="H17" s="75"/>
      <c r="I17" s="81">
        <v>2616204.34</v>
      </c>
      <c r="J17" s="81"/>
      <c r="K17" s="81"/>
      <c r="L17" s="81">
        <v>0</v>
      </c>
      <c r="M17" s="81"/>
      <c r="N17" s="81"/>
      <c r="O17" s="74" t="s">
        <v>823</v>
      </c>
    </row>
    <row r="18" spans="1:15" ht="14.25" x14ac:dyDescent="0.2">
      <c r="A18" s="75" t="s">
        <v>182</v>
      </c>
      <c r="B18" s="75"/>
      <c r="C18" s="75"/>
      <c r="D18" s="75"/>
      <c r="E18" s="75"/>
      <c r="F18" s="75" t="s">
        <v>183</v>
      </c>
      <c r="G18" s="75"/>
      <c r="H18" s="75"/>
      <c r="I18" s="81">
        <v>7548.14</v>
      </c>
      <c r="J18" s="81"/>
      <c r="K18" s="81"/>
      <c r="L18" s="81">
        <v>0</v>
      </c>
      <c r="M18" s="81"/>
      <c r="N18" s="81"/>
      <c r="O18" s="74" t="s">
        <v>823</v>
      </c>
    </row>
    <row r="19" spans="1:15" ht="14.25" x14ac:dyDescent="0.2">
      <c r="A19" s="75" t="s">
        <v>185</v>
      </c>
      <c r="B19" s="75"/>
      <c r="C19" s="75"/>
      <c r="D19" s="75"/>
      <c r="E19" s="75"/>
      <c r="F19" s="75" t="s">
        <v>186</v>
      </c>
      <c r="G19" s="75"/>
      <c r="H19" s="75"/>
      <c r="I19" s="81">
        <v>8543643.5700000003</v>
      </c>
      <c r="J19" s="81"/>
      <c r="K19" s="81"/>
      <c r="L19" s="81">
        <v>0</v>
      </c>
      <c r="M19" s="81"/>
      <c r="N19" s="81"/>
      <c r="O19" s="74" t="s">
        <v>823</v>
      </c>
    </row>
    <row r="20" spans="1:15" ht="14.25" x14ac:dyDescent="0.2">
      <c r="A20" s="75" t="s">
        <v>188</v>
      </c>
      <c r="B20" s="75"/>
      <c r="C20" s="75"/>
      <c r="D20" s="75"/>
      <c r="E20" s="75"/>
      <c r="F20" s="75" t="s">
        <v>189</v>
      </c>
      <c r="G20" s="75"/>
      <c r="H20" s="75"/>
      <c r="I20" s="81">
        <v>204721.56</v>
      </c>
      <c r="J20" s="81"/>
      <c r="K20" s="81"/>
      <c r="L20" s="81">
        <v>0</v>
      </c>
      <c r="M20" s="81"/>
      <c r="N20" s="81"/>
      <c r="O20" s="74" t="s">
        <v>823</v>
      </c>
    </row>
    <row r="21" spans="1:15" ht="14.25" x14ac:dyDescent="0.2">
      <c r="A21" s="75" t="s">
        <v>191</v>
      </c>
      <c r="B21" s="75"/>
      <c r="C21" s="75"/>
      <c r="D21" s="75"/>
      <c r="E21" s="75"/>
      <c r="F21" s="75" t="s">
        <v>192</v>
      </c>
      <c r="G21" s="75"/>
      <c r="H21" s="75"/>
      <c r="I21" s="81">
        <f>31847.01+705884.62</f>
        <v>737731.63</v>
      </c>
      <c r="J21" s="81"/>
      <c r="K21" s="81"/>
      <c r="L21" s="81">
        <v>0</v>
      </c>
      <c r="M21" s="81"/>
      <c r="N21" s="81"/>
      <c r="O21" s="74" t="s">
        <v>823</v>
      </c>
    </row>
    <row r="22" spans="1:15" ht="14.25" x14ac:dyDescent="0.2">
      <c r="A22" s="75" t="s">
        <v>194</v>
      </c>
      <c r="B22" s="75"/>
      <c r="C22" s="75"/>
      <c r="D22" s="75"/>
      <c r="E22" s="75"/>
      <c r="F22" s="75" t="s">
        <v>195</v>
      </c>
      <c r="G22" s="75"/>
      <c r="H22" s="75"/>
      <c r="I22" s="81">
        <v>353421.27</v>
      </c>
      <c r="J22" s="81"/>
      <c r="K22" s="81"/>
      <c r="L22" s="81">
        <v>0</v>
      </c>
      <c r="M22" s="81"/>
      <c r="N22" s="81"/>
      <c r="O22" s="74" t="s">
        <v>823</v>
      </c>
    </row>
    <row r="23" spans="1:15" ht="14.25" x14ac:dyDescent="0.2">
      <c r="A23" s="75" t="s">
        <v>197</v>
      </c>
      <c r="B23" s="75"/>
      <c r="C23" s="75"/>
      <c r="D23" s="75"/>
      <c r="E23" s="75"/>
      <c r="F23" s="75" t="s">
        <v>198</v>
      </c>
      <c r="G23" s="75"/>
      <c r="H23" s="75"/>
      <c r="I23" s="81">
        <v>1952836.19</v>
      </c>
      <c r="J23" s="81"/>
      <c r="K23" s="81"/>
      <c r="L23" s="81">
        <v>0</v>
      </c>
      <c r="M23" s="81"/>
      <c r="N23" s="81"/>
      <c r="O23" s="74" t="s">
        <v>823</v>
      </c>
    </row>
    <row r="24" spans="1:15" ht="14.25" x14ac:dyDescent="0.2">
      <c r="A24" s="75" t="s">
        <v>200</v>
      </c>
      <c r="B24" s="75"/>
      <c r="C24" s="75"/>
      <c r="D24" s="75"/>
      <c r="E24" s="75"/>
      <c r="F24" s="75" t="s">
        <v>201</v>
      </c>
      <c r="G24" s="75"/>
      <c r="H24" s="75"/>
      <c r="I24" s="81">
        <v>19887.32</v>
      </c>
      <c r="J24" s="81"/>
      <c r="K24" s="81"/>
      <c r="L24" s="81">
        <v>0</v>
      </c>
      <c r="M24" s="81"/>
      <c r="N24" s="81"/>
      <c r="O24" s="74" t="s">
        <v>823</v>
      </c>
    </row>
    <row r="25" spans="1:15" ht="14.25" x14ac:dyDescent="0.2">
      <c r="A25" s="75" t="s">
        <v>249</v>
      </c>
      <c r="B25" s="75"/>
      <c r="C25" s="75"/>
      <c r="D25" s="75"/>
      <c r="E25" s="75"/>
      <c r="F25" s="75" t="s">
        <v>250</v>
      </c>
      <c r="G25" s="75"/>
      <c r="H25" s="75"/>
      <c r="I25" s="81">
        <v>512700.72</v>
      </c>
      <c r="J25" s="81"/>
      <c r="K25" s="81"/>
      <c r="L25" s="81">
        <v>0</v>
      </c>
      <c r="M25" s="81"/>
      <c r="N25" s="81"/>
      <c r="O25" s="74" t="s">
        <v>823</v>
      </c>
    </row>
    <row r="26" spans="1:15" ht="14.25" x14ac:dyDescent="0.2">
      <c r="A26" s="75" t="s">
        <v>203</v>
      </c>
      <c r="B26" s="75"/>
      <c r="C26" s="75"/>
      <c r="D26" s="75"/>
      <c r="E26" s="75"/>
      <c r="F26" s="75" t="s">
        <v>204</v>
      </c>
      <c r="G26" s="75"/>
      <c r="H26" s="75"/>
      <c r="I26" s="81">
        <v>0</v>
      </c>
      <c r="J26" s="81"/>
      <c r="K26" s="81"/>
      <c r="L26" s="81">
        <v>6621022.4900000002</v>
      </c>
      <c r="M26" s="81"/>
      <c r="N26" s="81"/>
      <c r="O26" s="74" t="s">
        <v>823</v>
      </c>
    </row>
    <row r="27" spans="1:15" ht="14.25" x14ac:dyDescent="0.2">
      <c r="A27" s="75" t="s">
        <v>217</v>
      </c>
      <c r="B27" s="75"/>
      <c r="C27" s="75"/>
      <c r="D27" s="75"/>
      <c r="E27" s="75"/>
      <c r="F27" s="75" t="s">
        <v>218</v>
      </c>
      <c r="G27" s="75"/>
      <c r="H27" s="75"/>
      <c r="I27" s="81">
        <v>953068.77</v>
      </c>
      <c r="J27" s="81"/>
      <c r="K27" s="81"/>
      <c r="L27" s="81">
        <v>0</v>
      </c>
      <c r="M27" s="81"/>
      <c r="N27" s="81"/>
      <c r="O27" s="74" t="s">
        <v>823</v>
      </c>
    </row>
    <row r="28" spans="1:15" ht="14.25" x14ac:dyDescent="0.2">
      <c r="A28" s="75" t="s">
        <v>220</v>
      </c>
      <c r="B28" s="75"/>
      <c r="C28" s="75"/>
      <c r="D28" s="75"/>
      <c r="E28" s="75"/>
      <c r="F28" s="75" t="s">
        <v>221</v>
      </c>
      <c r="G28" s="75"/>
      <c r="H28" s="75"/>
      <c r="I28" s="81">
        <v>16805.62</v>
      </c>
      <c r="J28" s="81"/>
      <c r="K28" s="81"/>
      <c r="L28" s="81">
        <v>0</v>
      </c>
      <c r="M28" s="81"/>
      <c r="N28" s="81"/>
      <c r="O28" s="74" t="s">
        <v>823</v>
      </c>
    </row>
    <row r="29" spans="1:15" ht="14.25" x14ac:dyDescent="0.2">
      <c r="A29" s="75" t="s">
        <v>223</v>
      </c>
      <c r="B29" s="75"/>
      <c r="C29" s="75"/>
      <c r="D29" s="75"/>
      <c r="E29" s="75"/>
      <c r="F29" s="75" t="s">
        <v>224</v>
      </c>
      <c r="G29" s="75"/>
      <c r="H29" s="75"/>
      <c r="I29" s="81">
        <v>142034.70000000001</v>
      </c>
      <c r="J29" s="81"/>
      <c r="K29" s="81"/>
      <c r="L29" s="81">
        <v>0</v>
      </c>
      <c r="M29" s="81"/>
      <c r="N29" s="81"/>
      <c r="O29" s="74" t="s">
        <v>823</v>
      </c>
    </row>
    <row r="30" spans="1:15" ht="14.25" x14ac:dyDescent="0.2">
      <c r="A30" s="75" t="s">
        <v>226</v>
      </c>
      <c r="B30" s="75"/>
      <c r="C30" s="75"/>
      <c r="D30" s="75"/>
      <c r="E30" s="75"/>
      <c r="F30" s="75" t="s">
        <v>227</v>
      </c>
      <c r="G30" s="75"/>
      <c r="H30" s="75"/>
      <c r="I30" s="81">
        <v>175958.82</v>
      </c>
      <c r="J30" s="81"/>
      <c r="K30" s="81"/>
      <c r="L30" s="81">
        <v>0</v>
      </c>
      <c r="M30" s="81"/>
      <c r="N30" s="81"/>
      <c r="O30" s="74" t="s">
        <v>823</v>
      </c>
    </row>
    <row r="31" spans="1:15" ht="14.25" x14ac:dyDescent="0.2">
      <c r="A31" s="75" t="s">
        <v>229</v>
      </c>
      <c r="B31" s="75"/>
      <c r="C31" s="75"/>
      <c r="D31" s="75"/>
      <c r="E31" s="75"/>
      <c r="F31" s="75" t="s">
        <v>230</v>
      </c>
      <c r="G31" s="75"/>
      <c r="H31" s="75"/>
      <c r="I31" s="81">
        <v>108537.34</v>
      </c>
      <c r="J31" s="81"/>
      <c r="K31" s="81"/>
      <c r="L31" s="81">
        <v>0</v>
      </c>
      <c r="M31" s="81"/>
      <c r="N31" s="81"/>
      <c r="O31" s="74" t="s">
        <v>823</v>
      </c>
    </row>
    <row r="32" spans="1:15" ht="14.25" x14ac:dyDescent="0.2">
      <c r="A32" s="75" t="s">
        <v>232</v>
      </c>
      <c r="B32" s="75"/>
      <c r="C32" s="75"/>
      <c r="D32" s="75"/>
      <c r="E32" s="75"/>
      <c r="F32" s="75" t="s">
        <v>233</v>
      </c>
      <c r="G32" s="75"/>
      <c r="H32" s="75"/>
      <c r="I32" s="81">
        <v>373.1</v>
      </c>
      <c r="J32" s="81"/>
      <c r="K32" s="81"/>
      <c r="L32" s="81">
        <v>0</v>
      </c>
      <c r="M32" s="81"/>
      <c r="N32" s="81"/>
      <c r="O32" s="74" t="s">
        <v>823</v>
      </c>
    </row>
    <row r="33" spans="1:15" ht="14.25" x14ac:dyDescent="0.2">
      <c r="A33" s="75" t="s">
        <v>235</v>
      </c>
      <c r="B33" s="75"/>
      <c r="C33" s="75"/>
      <c r="D33" s="75"/>
      <c r="E33" s="75"/>
      <c r="F33" s="75" t="s">
        <v>204</v>
      </c>
      <c r="G33" s="75"/>
      <c r="H33" s="75"/>
      <c r="I33" s="81">
        <v>0</v>
      </c>
      <c r="J33" s="81"/>
      <c r="K33" s="81"/>
      <c r="L33" s="81">
        <v>430202.97</v>
      </c>
      <c r="M33" s="81"/>
      <c r="N33" s="81"/>
      <c r="O33" s="74" t="s">
        <v>823</v>
      </c>
    </row>
    <row r="34" spans="1:15" ht="14.25" x14ac:dyDescent="0.2">
      <c r="A34" s="75" t="s">
        <v>54</v>
      </c>
      <c r="B34" s="75"/>
      <c r="C34" s="75"/>
      <c r="D34" s="75"/>
      <c r="E34" s="75"/>
      <c r="F34" s="75" t="s">
        <v>55</v>
      </c>
      <c r="G34" s="75"/>
      <c r="H34" s="75"/>
      <c r="I34" s="81">
        <v>159596.39000000001</v>
      </c>
      <c r="J34" s="81"/>
      <c r="K34" s="81"/>
      <c r="L34" s="81">
        <v>0</v>
      </c>
      <c r="M34" s="81"/>
      <c r="N34" s="81"/>
      <c r="O34" s="74" t="s">
        <v>823</v>
      </c>
    </row>
    <row r="35" spans="1:15" ht="14.25" x14ac:dyDescent="0.2">
      <c r="A35" s="75" t="s">
        <v>57</v>
      </c>
      <c r="B35" s="75"/>
      <c r="C35" s="75"/>
      <c r="D35" s="75"/>
      <c r="E35" s="75"/>
      <c r="F35" s="75" t="s">
        <v>58</v>
      </c>
      <c r="G35" s="75"/>
      <c r="H35" s="75"/>
      <c r="I35" s="81">
        <v>484635.6</v>
      </c>
      <c r="J35" s="81"/>
      <c r="K35" s="81"/>
      <c r="L35" s="81">
        <v>0</v>
      </c>
      <c r="M35" s="81"/>
      <c r="N35" s="81"/>
      <c r="O35" s="74" t="s">
        <v>823</v>
      </c>
    </row>
    <row r="36" spans="1:15" ht="14.25" x14ac:dyDescent="0.2">
      <c r="A36" s="75" t="s">
        <v>114</v>
      </c>
      <c r="B36" s="75"/>
      <c r="C36" s="75"/>
      <c r="D36" s="75"/>
      <c r="E36" s="75"/>
      <c r="F36" s="75" t="s">
        <v>115</v>
      </c>
      <c r="G36" s="75"/>
      <c r="H36" s="75"/>
      <c r="I36" s="81">
        <v>76647.839999999997</v>
      </c>
      <c r="J36" s="81"/>
      <c r="K36" s="81"/>
      <c r="L36" s="81">
        <v>0</v>
      </c>
      <c r="M36" s="81"/>
      <c r="N36" s="81"/>
      <c r="O36" s="74" t="s">
        <v>823</v>
      </c>
    </row>
    <row r="37" spans="1:15" ht="14.25" x14ac:dyDescent="0.2">
      <c r="A37" s="75" t="s">
        <v>60</v>
      </c>
      <c r="B37" s="75"/>
      <c r="C37" s="75"/>
      <c r="D37" s="75"/>
      <c r="E37" s="75"/>
      <c r="F37" s="75" t="s">
        <v>61</v>
      </c>
      <c r="G37" s="75"/>
      <c r="H37" s="75"/>
      <c r="I37" s="81">
        <v>43460.03</v>
      </c>
      <c r="J37" s="81"/>
      <c r="K37" s="81"/>
      <c r="L37" s="81">
        <v>0</v>
      </c>
      <c r="M37" s="81"/>
      <c r="N37" s="81"/>
      <c r="O37" s="74" t="s">
        <v>823</v>
      </c>
    </row>
    <row r="38" spans="1:15" ht="14.25" x14ac:dyDescent="0.2">
      <c r="A38" s="75" t="s">
        <v>29</v>
      </c>
      <c r="B38" s="75"/>
      <c r="C38" s="75"/>
      <c r="D38" s="75"/>
      <c r="E38" s="75"/>
      <c r="F38" s="75" t="s">
        <v>30</v>
      </c>
      <c r="G38" s="75"/>
      <c r="H38" s="75"/>
      <c r="I38" s="81">
        <v>100</v>
      </c>
      <c r="J38" s="81"/>
      <c r="K38" s="81"/>
      <c r="L38" s="81">
        <v>0</v>
      </c>
      <c r="M38" s="81"/>
      <c r="N38" s="81"/>
      <c r="O38" s="74" t="s">
        <v>823</v>
      </c>
    </row>
    <row r="39" spans="1:15" ht="14.25" x14ac:dyDescent="0.2">
      <c r="A39" s="75" t="s">
        <v>32</v>
      </c>
      <c r="B39" s="75"/>
      <c r="C39" s="75"/>
      <c r="D39" s="75"/>
      <c r="E39" s="75"/>
      <c r="F39" s="75" t="s">
        <v>33</v>
      </c>
      <c r="G39" s="75"/>
      <c r="H39" s="75"/>
      <c r="I39" s="81">
        <v>361665.06</v>
      </c>
      <c r="J39" s="81"/>
      <c r="K39" s="81"/>
      <c r="L39" s="81">
        <v>0</v>
      </c>
      <c r="M39" s="81"/>
      <c r="N39" s="81"/>
      <c r="O39" s="74" t="s">
        <v>823</v>
      </c>
    </row>
    <row r="40" spans="1:15" ht="14.25" x14ac:dyDescent="0.2">
      <c r="A40" s="75" t="s">
        <v>35</v>
      </c>
      <c r="B40" s="75"/>
      <c r="C40" s="75"/>
      <c r="D40" s="75"/>
      <c r="E40" s="75"/>
      <c r="F40" s="75" t="s">
        <v>36</v>
      </c>
      <c r="G40" s="75"/>
      <c r="H40" s="75"/>
      <c r="I40" s="81">
        <v>936065.92</v>
      </c>
      <c r="J40" s="81"/>
      <c r="K40" s="81"/>
      <c r="L40" s="81">
        <v>0</v>
      </c>
      <c r="M40" s="81"/>
      <c r="N40" s="81"/>
      <c r="O40" s="74" t="s">
        <v>823</v>
      </c>
    </row>
    <row r="41" spans="1:15" ht="14.25" x14ac:dyDescent="0.2">
      <c r="A41" s="75" t="s">
        <v>38</v>
      </c>
      <c r="B41" s="75"/>
      <c r="C41" s="75"/>
      <c r="D41" s="75"/>
      <c r="E41" s="75"/>
      <c r="F41" s="75" t="s">
        <v>39</v>
      </c>
      <c r="G41" s="75"/>
      <c r="H41" s="75"/>
      <c r="I41" s="81">
        <v>82624.45</v>
      </c>
      <c r="J41" s="81"/>
      <c r="K41" s="81"/>
      <c r="L41" s="81">
        <v>0</v>
      </c>
      <c r="M41" s="81"/>
      <c r="N41" s="81"/>
      <c r="O41" s="74" t="s">
        <v>823</v>
      </c>
    </row>
    <row r="42" spans="1:15" ht="14.25" x14ac:dyDescent="0.2">
      <c r="A42" s="75" t="s">
        <v>41</v>
      </c>
      <c r="B42" s="75"/>
      <c r="C42" s="75"/>
      <c r="D42" s="75"/>
      <c r="E42" s="75"/>
      <c r="F42" s="75" t="s">
        <v>42</v>
      </c>
      <c r="G42" s="75"/>
      <c r="H42" s="75"/>
      <c r="I42" s="81">
        <v>22242.57</v>
      </c>
      <c r="J42" s="81"/>
      <c r="K42" s="81"/>
      <c r="L42" s="81">
        <v>0</v>
      </c>
      <c r="M42" s="81"/>
      <c r="N42" s="81"/>
      <c r="O42" s="74" t="s">
        <v>823</v>
      </c>
    </row>
    <row r="43" spans="1:15" ht="14.25" x14ac:dyDescent="0.2">
      <c r="A43" s="75" t="s">
        <v>63</v>
      </c>
      <c r="B43" s="75"/>
      <c r="C43" s="75"/>
      <c r="D43" s="75"/>
      <c r="E43" s="75"/>
      <c r="F43" s="75" t="s">
        <v>64</v>
      </c>
      <c r="G43" s="75"/>
      <c r="H43" s="75"/>
      <c r="I43" s="81">
        <v>182272.89</v>
      </c>
      <c r="J43" s="81"/>
      <c r="K43" s="81"/>
      <c r="L43" s="81">
        <v>0</v>
      </c>
      <c r="M43" s="81"/>
      <c r="N43" s="81"/>
      <c r="O43" s="74" t="s">
        <v>823</v>
      </c>
    </row>
    <row r="44" spans="1:15" ht="14.25" x14ac:dyDescent="0.2">
      <c r="A44" s="75" t="s">
        <v>66</v>
      </c>
      <c r="B44" s="75"/>
      <c r="C44" s="75"/>
      <c r="D44" s="75"/>
      <c r="E44" s="75"/>
      <c r="F44" s="75" t="s">
        <v>67</v>
      </c>
      <c r="G44" s="75"/>
      <c r="H44" s="75"/>
      <c r="I44" s="81">
        <v>39206.5</v>
      </c>
      <c r="J44" s="81"/>
      <c r="K44" s="81"/>
      <c r="L44" s="81">
        <v>0</v>
      </c>
      <c r="M44" s="81"/>
      <c r="N44" s="81"/>
      <c r="O44" s="74" t="s">
        <v>823</v>
      </c>
    </row>
    <row r="45" spans="1:15" ht="14.25" x14ac:dyDescent="0.2">
      <c r="A45" s="75" t="s">
        <v>44</v>
      </c>
      <c r="B45" s="75"/>
      <c r="C45" s="75"/>
      <c r="D45" s="75"/>
      <c r="E45" s="75"/>
      <c r="F45" s="75" t="s">
        <v>45</v>
      </c>
      <c r="G45" s="75"/>
      <c r="H45" s="75"/>
      <c r="I45" s="81">
        <v>0</v>
      </c>
      <c r="J45" s="81"/>
      <c r="K45" s="81"/>
      <c r="L45" s="81">
        <v>309.83999999999997</v>
      </c>
      <c r="M45" s="81"/>
      <c r="N45" s="81"/>
      <c r="O45" s="74" t="s">
        <v>823</v>
      </c>
    </row>
    <row r="46" spans="1:15" ht="14.25" x14ac:dyDescent="0.2">
      <c r="A46" s="75" t="s">
        <v>100</v>
      </c>
      <c r="B46" s="75"/>
      <c r="C46" s="75"/>
      <c r="D46" s="75"/>
      <c r="E46" s="75"/>
      <c r="F46" s="75" t="s">
        <v>810</v>
      </c>
      <c r="G46" s="75"/>
      <c r="H46" s="75"/>
      <c r="I46" s="81">
        <v>258879.2</v>
      </c>
      <c r="J46" s="81"/>
      <c r="K46" s="81"/>
      <c r="L46" s="81">
        <v>0</v>
      </c>
      <c r="M46" s="81"/>
      <c r="N46" s="81"/>
      <c r="O46" s="74" t="s">
        <v>823</v>
      </c>
    </row>
    <row r="47" spans="1:15" ht="14.25" x14ac:dyDescent="0.2">
      <c r="A47" s="75" t="s">
        <v>103</v>
      </c>
      <c r="B47" s="75"/>
      <c r="C47" s="75"/>
      <c r="D47" s="75"/>
      <c r="E47" s="75"/>
      <c r="F47" s="75" t="s">
        <v>811</v>
      </c>
      <c r="G47" s="75"/>
      <c r="H47" s="75"/>
      <c r="I47" s="81">
        <v>8047</v>
      </c>
      <c r="J47" s="81"/>
      <c r="K47" s="81"/>
      <c r="L47" s="81">
        <v>0</v>
      </c>
      <c r="M47" s="81"/>
      <c r="N47" s="81"/>
      <c r="O47" s="74" t="s">
        <v>823</v>
      </c>
    </row>
    <row r="48" spans="1:15" ht="14.25" x14ac:dyDescent="0.2">
      <c r="A48" s="75" t="s">
        <v>106</v>
      </c>
      <c r="B48" s="75"/>
      <c r="C48" s="75"/>
      <c r="D48" s="75"/>
      <c r="E48" s="75"/>
      <c r="F48" s="75" t="s">
        <v>107</v>
      </c>
      <c r="G48" s="75"/>
      <c r="H48" s="75"/>
      <c r="I48" s="81">
        <v>0</v>
      </c>
      <c r="J48" s="81"/>
      <c r="K48" s="81"/>
      <c r="L48" s="81">
        <v>0</v>
      </c>
      <c r="M48" s="81"/>
      <c r="N48" s="81"/>
      <c r="O48" s="74" t="s">
        <v>823</v>
      </c>
    </row>
    <row r="49" spans="1:15" ht="14.25" x14ac:dyDescent="0.2">
      <c r="A49" s="75" t="s">
        <v>130</v>
      </c>
      <c r="B49" s="75"/>
      <c r="C49" s="75"/>
      <c r="D49" s="75"/>
      <c r="E49" s="75"/>
      <c r="F49" s="75" t="s">
        <v>131</v>
      </c>
      <c r="G49" s="75"/>
      <c r="H49" s="75"/>
      <c r="I49" s="81">
        <v>101768.5</v>
      </c>
      <c r="J49" s="81"/>
      <c r="K49" s="81"/>
      <c r="L49" s="81">
        <v>0</v>
      </c>
      <c r="M49" s="81"/>
      <c r="N49" s="81"/>
      <c r="O49" s="74" t="s">
        <v>823</v>
      </c>
    </row>
    <row r="50" spans="1:15" ht="14.25" x14ac:dyDescent="0.2">
      <c r="A50" s="75" t="s">
        <v>84</v>
      </c>
      <c r="B50" s="75"/>
      <c r="C50" s="75"/>
      <c r="D50" s="75"/>
      <c r="E50" s="75"/>
      <c r="F50" s="75" t="s">
        <v>85</v>
      </c>
      <c r="G50" s="75"/>
      <c r="H50" s="75"/>
      <c r="I50" s="81">
        <f>-39260.01+153417.09</f>
        <v>114157.07999999999</v>
      </c>
      <c r="J50" s="81"/>
      <c r="K50" s="81"/>
      <c r="L50" s="81">
        <v>0</v>
      </c>
      <c r="M50" s="81"/>
      <c r="N50" s="81"/>
      <c r="O50" s="74" t="s">
        <v>823</v>
      </c>
    </row>
    <row r="51" spans="1:15" ht="14.25" x14ac:dyDescent="0.2">
      <c r="A51" s="75" t="s">
        <v>157</v>
      </c>
      <c r="B51" s="75"/>
      <c r="C51" s="75"/>
      <c r="D51" s="75"/>
      <c r="E51" s="75"/>
      <c r="F51" s="75" t="s">
        <v>158</v>
      </c>
      <c r="G51" s="75"/>
      <c r="H51" s="75"/>
      <c r="I51" s="81">
        <v>14824.38</v>
      </c>
      <c r="J51" s="81"/>
      <c r="K51" s="81"/>
      <c r="L51" s="81">
        <v>0</v>
      </c>
      <c r="M51" s="81"/>
      <c r="N51" s="81"/>
      <c r="O51" s="74" t="s">
        <v>823</v>
      </c>
    </row>
    <row r="52" spans="1:15" ht="14.25" x14ac:dyDescent="0.2">
      <c r="A52" s="75" t="s">
        <v>283</v>
      </c>
      <c r="B52" s="75"/>
      <c r="C52" s="75"/>
      <c r="D52" s="75"/>
      <c r="E52" s="75"/>
      <c r="F52" s="75" t="s">
        <v>812</v>
      </c>
      <c r="G52" s="75"/>
      <c r="H52" s="75"/>
      <c r="I52" s="81">
        <v>22718</v>
      </c>
      <c r="J52" s="81"/>
      <c r="K52" s="81"/>
      <c r="L52" s="81">
        <v>0</v>
      </c>
      <c r="M52" s="81"/>
      <c r="N52" s="81"/>
      <c r="O52" s="74" t="s">
        <v>823</v>
      </c>
    </row>
    <row r="53" spans="1:15" ht="14.25" x14ac:dyDescent="0.2">
      <c r="A53" s="75" t="s">
        <v>286</v>
      </c>
      <c r="B53" s="75"/>
      <c r="C53" s="75"/>
      <c r="D53" s="75"/>
      <c r="E53" s="75"/>
      <c r="F53" s="75" t="s">
        <v>813</v>
      </c>
      <c r="G53" s="75"/>
      <c r="H53" s="75"/>
      <c r="I53" s="81">
        <v>114770</v>
      </c>
      <c r="J53" s="81"/>
      <c r="K53" s="81"/>
      <c r="L53" s="81">
        <v>0</v>
      </c>
      <c r="M53" s="81"/>
      <c r="N53" s="81"/>
      <c r="O53" s="74" t="s">
        <v>823</v>
      </c>
    </row>
    <row r="54" spans="1:15" ht="14.25" x14ac:dyDescent="0.2">
      <c r="A54" s="75" t="s">
        <v>289</v>
      </c>
      <c r="B54" s="75"/>
      <c r="C54" s="75"/>
      <c r="D54" s="75"/>
      <c r="E54" s="75"/>
      <c r="F54" s="75" t="s">
        <v>814</v>
      </c>
      <c r="G54" s="75"/>
      <c r="H54" s="75"/>
      <c r="I54" s="81">
        <v>7541</v>
      </c>
      <c r="J54" s="81"/>
      <c r="K54" s="81"/>
      <c r="L54" s="81">
        <v>0</v>
      </c>
      <c r="M54" s="81"/>
      <c r="N54" s="81"/>
      <c r="O54" s="74" t="s">
        <v>823</v>
      </c>
    </row>
    <row r="55" spans="1:15" ht="14.25" x14ac:dyDescent="0.2">
      <c r="A55" s="75" t="s">
        <v>292</v>
      </c>
      <c r="B55" s="75"/>
      <c r="C55" s="75"/>
      <c r="D55" s="75"/>
      <c r="E55" s="75"/>
      <c r="F55" s="75" t="s">
        <v>814</v>
      </c>
      <c r="G55" s="75"/>
      <c r="H55" s="75"/>
      <c r="I55" s="81">
        <v>60744</v>
      </c>
      <c r="J55" s="81"/>
      <c r="K55" s="81"/>
      <c r="L55" s="81">
        <v>0</v>
      </c>
      <c r="M55" s="81"/>
      <c r="N55" s="81"/>
      <c r="O55" s="74" t="s">
        <v>823</v>
      </c>
    </row>
    <row r="56" spans="1:15" ht="14.25" x14ac:dyDescent="0.2">
      <c r="A56" s="75" t="s">
        <v>272</v>
      </c>
      <c r="B56" s="75"/>
      <c r="C56" s="75"/>
      <c r="D56" s="75"/>
      <c r="E56" s="75"/>
      <c r="F56" s="75" t="s">
        <v>273</v>
      </c>
      <c r="G56" s="75"/>
      <c r="H56" s="75"/>
      <c r="I56" s="81">
        <v>0.16</v>
      </c>
      <c r="J56" s="81"/>
      <c r="K56" s="81"/>
      <c r="L56" s="81">
        <v>0</v>
      </c>
      <c r="M56" s="81"/>
      <c r="N56" s="81"/>
      <c r="O56" s="74" t="s">
        <v>823</v>
      </c>
    </row>
    <row r="57" spans="1:15" ht="14.25" x14ac:dyDescent="0.2">
      <c r="A57" s="75" t="s">
        <v>415</v>
      </c>
      <c r="B57" s="75"/>
      <c r="C57" s="75"/>
      <c r="D57" s="75"/>
      <c r="E57" s="75"/>
      <c r="F57" s="75" t="s">
        <v>419</v>
      </c>
      <c r="G57" s="75"/>
      <c r="H57" s="75"/>
      <c r="I57" s="81">
        <v>0</v>
      </c>
      <c r="J57" s="81"/>
      <c r="K57" s="81"/>
      <c r="L57" s="81">
        <v>15178</v>
      </c>
      <c r="M57" s="81"/>
      <c r="N57" s="81"/>
      <c r="O57" s="74" t="s">
        <v>823</v>
      </c>
    </row>
    <row r="58" spans="1:15" ht="14.25" x14ac:dyDescent="0.2">
      <c r="A58" s="75" t="s">
        <v>418</v>
      </c>
      <c r="B58" s="75"/>
      <c r="C58" s="75"/>
      <c r="D58" s="75"/>
      <c r="E58" s="75"/>
      <c r="F58" s="75" t="s">
        <v>419</v>
      </c>
      <c r="G58" s="75"/>
      <c r="H58" s="75"/>
      <c r="I58" s="81">
        <v>0</v>
      </c>
      <c r="J58" s="81"/>
      <c r="K58" s="81"/>
      <c r="L58" s="81">
        <v>594484.5</v>
      </c>
      <c r="M58" s="81"/>
      <c r="N58" s="81"/>
      <c r="O58" s="74" t="s">
        <v>823</v>
      </c>
    </row>
    <row r="59" spans="1:15" ht="14.25" x14ac:dyDescent="0.2">
      <c r="A59" s="75" t="s">
        <v>424</v>
      </c>
      <c r="B59" s="75"/>
      <c r="C59" s="75"/>
      <c r="D59" s="75"/>
      <c r="E59" s="75"/>
      <c r="F59" s="75" t="s">
        <v>425</v>
      </c>
      <c r="G59" s="75"/>
      <c r="H59" s="75"/>
      <c r="I59" s="81">
        <v>0</v>
      </c>
      <c r="J59" s="81"/>
      <c r="K59" s="81"/>
      <c r="L59" s="81">
        <v>104999.74</v>
      </c>
      <c r="M59" s="81"/>
      <c r="N59" s="81"/>
      <c r="O59" s="74" t="s">
        <v>823</v>
      </c>
    </row>
    <row r="60" spans="1:15" ht="14.25" x14ac:dyDescent="0.2">
      <c r="A60" s="75" t="s">
        <v>314</v>
      </c>
      <c r="B60" s="75"/>
      <c r="C60" s="75"/>
      <c r="D60" s="75"/>
      <c r="E60" s="75"/>
      <c r="F60" s="75" t="s">
        <v>315</v>
      </c>
      <c r="G60" s="75"/>
      <c r="H60" s="75"/>
      <c r="I60" s="81">
        <v>0</v>
      </c>
      <c r="J60" s="81"/>
      <c r="K60" s="81"/>
      <c r="L60" s="81">
        <v>23063.29</v>
      </c>
      <c r="M60" s="81"/>
      <c r="N60" s="81"/>
      <c r="O60" s="74" t="s">
        <v>823</v>
      </c>
    </row>
    <row r="61" spans="1:15" ht="14.25" x14ac:dyDescent="0.2">
      <c r="A61" s="75" t="s">
        <v>317</v>
      </c>
      <c r="B61" s="75"/>
      <c r="C61" s="75"/>
      <c r="D61" s="75"/>
      <c r="E61" s="75"/>
      <c r="F61" s="75" t="s">
        <v>318</v>
      </c>
      <c r="G61" s="75"/>
      <c r="H61" s="75"/>
      <c r="I61" s="81">
        <v>0.45</v>
      </c>
      <c r="J61" s="81"/>
      <c r="K61" s="81"/>
      <c r="L61" s="81">
        <v>0</v>
      </c>
      <c r="M61" s="81"/>
      <c r="N61" s="81"/>
      <c r="O61" s="74" t="s">
        <v>823</v>
      </c>
    </row>
    <row r="62" spans="1:15" ht="14.25" x14ac:dyDescent="0.2">
      <c r="A62" s="75" t="s">
        <v>329</v>
      </c>
      <c r="B62" s="75"/>
      <c r="C62" s="75"/>
      <c r="D62" s="75"/>
      <c r="E62" s="75"/>
      <c r="F62" s="75" t="s">
        <v>330</v>
      </c>
      <c r="G62" s="75"/>
      <c r="H62" s="75"/>
      <c r="I62" s="81">
        <v>0</v>
      </c>
      <c r="J62" s="81"/>
      <c r="K62" s="81"/>
      <c r="L62" s="81">
        <v>0.31</v>
      </c>
      <c r="M62" s="81"/>
      <c r="N62" s="81"/>
      <c r="O62" s="74" t="s">
        <v>823</v>
      </c>
    </row>
    <row r="63" spans="1:15" ht="14.25" x14ac:dyDescent="0.2">
      <c r="A63" s="75" t="s">
        <v>332</v>
      </c>
      <c r="B63" s="75"/>
      <c r="C63" s="75"/>
      <c r="D63" s="75"/>
      <c r="E63" s="75"/>
      <c r="F63" s="75" t="s">
        <v>815</v>
      </c>
      <c r="G63" s="75"/>
      <c r="H63" s="75"/>
      <c r="I63" s="81">
        <v>0</v>
      </c>
      <c r="J63" s="81"/>
      <c r="K63" s="81"/>
      <c r="L63" s="81">
        <v>0.42</v>
      </c>
      <c r="M63" s="81"/>
      <c r="N63" s="81"/>
      <c r="O63" s="74" t="s">
        <v>823</v>
      </c>
    </row>
    <row r="64" spans="1:15" ht="14.25" x14ac:dyDescent="0.2">
      <c r="A64" s="75" t="s">
        <v>338</v>
      </c>
      <c r="B64" s="75"/>
      <c r="C64" s="75"/>
      <c r="D64" s="75"/>
      <c r="E64" s="75"/>
      <c r="F64" s="75" t="s">
        <v>339</v>
      </c>
      <c r="G64" s="75"/>
      <c r="H64" s="75"/>
      <c r="I64" s="81">
        <v>0</v>
      </c>
      <c r="J64" s="81"/>
      <c r="K64" s="81"/>
      <c r="L64" s="81">
        <v>0</v>
      </c>
      <c r="M64" s="81"/>
      <c r="N64" s="81"/>
      <c r="O64" s="74" t="s">
        <v>823</v>
      </c>
    </row>
    <row r="65" spans="1:15" ht="14.25" x14ac:dyDescent="0.2">
      <c r="A65" s="75" t="s">
        <v>816</v>
      </c>
      <c r="B65" s="75"/>
      <c r="C65" s="75"/>
      <c r="D65" s="75"/>
      <c r="E65" s="75"/>
      <c r="F65" s="75" t="s">
        <v>817</v>
      </c>
      <c r="G65" s="75"/>
      <c r="H65" s="75"/>
      <c r="I65" s="81">
        <v>0</v>
      </c>
      <c r="J65" s="81"/>
      <c r="K65" s="81"/>
      <c r="L65" s="81">
        <v>0</v>
      </c>
      <c r="M65" s="81"/>
      <c r="N65" s="81"/>
      <c r="O65" s="74" t="s">
        <v>823</v>
      </c>
    </row>
    <row r="66" spans="1:15" ht="14.25" x14ac:dyDescent="0.2">
      <c r="A66" s="75" t="s">
        <v>341</v>
      </c>
      <c r="B66" s="75"/>
      <c r="C66" s="75"/>
      <c r="D66" s="75"/>
      <c r="E66" s="75"/>
      <c r="F66" s="75" t="s">
        <v>342</v>
      </c>
      <c r="G66" s="75"/>
      <c r="H66" s="75"/>
      <c r="I66" s="81">
        <v>0</v>
      </c>
      <c r="J66" s="81"/>
      <c r="K66" s="81"/>
      <c r="L66" s="81">
        <v>0.08</v>
      </c>
      <c r="M66" s="81"/>
      <c r="N66" s="81"/>
      <c r="O66" s="74" t="s">
        <v>823</v>
      </c>
    </row>
    <row r="67" spans="1:15" ht="14.25" x14ac:dyDescent="0.2">
      <c r="A67" s="75" t="s">
        <v>344</v>
      </c>
      <c r="B67" s="75"/>
      <c r="C67" s="75"/>
      <c r="D67" s="75"/>
      <c r="E67" s="75"/>
      <c r="F67" s="75" t="s">
        <v>345</v>
      </c>
      <c r="G67" s="75"/>
      <c r="H67" s="75"/>
      <c r="I67" s="81">
        <v>0</v>
      </c>
      <c r="J67" s="81"/>
      <c r="K67" s="81"/>
      <c r="L67" s="81">
        <v>4559.66</v>
      </c>
      <c r="M67" s="81"/>
      <c r="N67" s="81"/>
      <c r="O67" s="74" t="s">
        <v>823</v>
      </c>
    </row>
    <row r="68" spans="1:15" ht="14.25" x14ac:dyDescent="0.2">
      <c r="A68" s="75" t="s">
        <v>358</v>
      </c>
      <c r="B68" s="75"/>
      <c r="C68" s="75"/>
      <c r="D68" s="75"/>
      <c r="E68" s="75"/>
      <c r="F68" s="75" t="s">
        <v>359</v>
      </c>
      <c r="G68" s="75"/>
      <c r="H68" s="75"/>
      <c r="I68" s="81">
        <v>80.45</v>
      </c>
      <c r="J68" s="81"/>
      <c r="K68" s="81"/>
      <c r="L68" s="81">
        <v>0</v>
      </c>
      <c r="M68" s="81"/>
      <c r="N68" s="81"/>
      <c r="O68" s="74" t="s">
        <v>823</v>
      </c>
    </row>
    <row r="69" spans="1:15" ht="14.25" x14ac:dyDescent="0.2">
      <c r="A69" s="75" t="s">
        <v>361</v>
      </c>
      <c r="B69" s="75"/>
      <c r="C69" s="75"/>
      <c r="D69" s="75"/>
      <c r="E69" s="75"/>
      <c r="F69" s="75" t="s">
        <v>362</v>
      </c>
      <c r="G69" s="75"/>
      <c r="H69" s="75"/>
      <c r="I69" s="81">
        <v>0</v>
      </c>
      <c r="J69" s="81"/>
      <c r="K69" s="81"/>
      <c r="L69" s="81">
        <v>3019.36</v>
      </c>
      <c r="M69" s="81"/>
      <c r="N69" s="81"/>
      <c r="O69" s="74" t="s">
        <v>823</v>
      </c>
    </row>
    <row r="70" spans="1:15" ht="14.25" x14ac:dyDescent="0.2">
      <c r="A70" s="75" t="s">
        <v>364</v>
      </c>
      <c r="B70" s="75"/>
      <c r="C70" s="75"/>
      <c r="D70" s="75"/>
      <c r="E70" s="75"/>
      <c r="F70" s="75" t="s">
        <v>365</v>
      </c>
      <c r="G70" s="75"/>
      <c r="H70" s="75"/>
      <c r="I70" s="81">
        <v>0</v>
      </c>
      <c r="J70" s="81"/>
      <c r="K70" s="81"/>
      <c r="L70" s="81">
        <v>586.47</v>
      </c>
      <c r="M70" s="81"/>
      <c r="N70" s="81"/>
      <c r="O70" s="74" t="s">
        <v>823</v>
      </c>
    </row>
    <row r="71" spans="1:15" ht="14.25" x14ac:dyDescent="0.2">
      <c r="A71" s="75" t="s">
        <v>350</v>
      </c>
      <c r="B71" s="75"/>
      <c r="C71" s="75"/>
      <c r="D71" s="75"/>
      <c r="E71" s="75"/>
      <c r="F71" s="75" t="s">
        <v>351</v>
      </c>
      <c r="G71" s="75"/>
      <c r="H71" s="75"/>
      <c r="I71" s="81">
        <v>0</v>
      </c>
      <c r="J71" s="81"/>
      <c r="K71" s="81"/>
      <c r="L71" s="81">
        <v>0.43</v>
      </c>
      <c r="M71" s="81"/>
      <c r="N71" s="81"/>
      <c r="O71" s="74" t="s">
        <v>823</v>
      </c>
    </row>
    <row r="72" spans="1:15" ht="14.25" x14ac:dyDescent="0.2">
      <c r="A72" s="75" t="s">
        <v>367</v>
      </c>
      <c r="B72" s="75"/>
      <c r="C72" s="75"/>
      <c r="D72" s="75"/>
      <c r="E72" s="75"/>
      <c r="F72" s="75" t="s">
        <v>368</v>
      </c>
      <c r="G72" s="75"/>
      <c r="H72" s="75"/>
      <c r="I72" s="81">
        <v>0</v>
      </c>
      <c r="J72" s="81"/>
      <c r="K72" s="81"/>
      <c r="L72" s="81">
        <v>17598.55</v>
      </c>
      <c r="M72" s="81"/>
      <c r="N72" s="81"/>
      <c r="O72" s="74" t="s">
        <v>823</v>
      </c>
    </row>
    <row r="73" spans="1:15" ht="14.25" x14ac:dyDescent="0.2">
      <c r="A73" s="75" t="s">
        <v>370</v>
      </c>
      <c r="B73" s="75"/>
      <c r="C73" s="75"/>
      <c r="D73" s="75"/>
      <c r="E73" s="75"/>
      <c r="F73" s="75" t="s">
        <v>371</v>
      </c>
      <c r="G73" s="75"/>
      <c r="H73" s="75"/>
      <c r="I73" s="81">
        <v>82.03</v>
      </c>
      <c r="J73" s="81"/>
      <c r="K73" s="81"/>
      <c r="L73" s="81">
        <v>0</v>
      </c>
      <c r="M73" s="81"/>
      <c r="N73" s="81"/>
      <c r="O73" s="74" t="s">
        <v>823</v>
      </c>
    </row>
    <row r="74" spans="1:15" ht="14.25" x14ac:dyDescent="0.2">
      <c r="A74" s="75" t="s">
        <v>373</v>
      </c>
      <c r="B74" s="75"/>
      <c r="C74" s="75"/>
      <c r="D74" s="75"/>
      <c r="E74" s="75"/>
      <c r="F74" s="75" t="s">
        <v>374</v>
      </c>
      <c r="G74" s="75"/>
      <c r="H74" s="75"/>
      <c r="I74" s="81">
        <v>0</v>
      </c>
      <c r="J74" s="81"/>
      <c r="K74" s="81"/>
      <c r="L74" s="81">
        <v>92731.41</v>
      </c>
      <c r="M74" s="81"/>
      <c r="N74" s="81"/>
      <c r="O74" s="74" t="s">
        <v>823</v>
      </c>
    </row>
    <row r="75" spans="1:15" ht="14.25" x14ac:dyDescent="0.2">
      <c r="A75" s="75" t="s">
        <v>376</v>
      </c>
      <c r="B75" s="75"/>
      <c r="C75" s="75"/>
      <c r="D75" s="75"/>
      <c r="E75" s="75"/>
      <c r="F75" s="75" t="s">
        <v>377</v>
      </c>
      <c r="G75" s="75"/>
      <c r="H75" s="75"/>
      <c r="I75" s="81">
        <v>0</v>
      </c>
      <c r="J75" s="81"/>
      <c r="K75" s="81"/>
      <c r="L75" s="81">
        <v>39206.5</v>
      </c>
      <c r="M75" s="81"/>
      <c r="N75" s="81"/>
      <c r="O75" s="74" t="s">
        <v>823</v>
      </c>
    </row>
    <row r="76" spans="1:15" ht="14.25" x14ac:dyDescent="0.2">
      <c r="A76" s="75" t="s">
        <v>449</v>
      </c>
      <c r="B76" s="75"/>
      <c r="C76" s="75"/>
      <c r="D76" s="75"/>
      <c r="E76" s="75"/>
      <c r="F76" s="75" t="s">
        <v>818</v>
      </c>
      <c r="G76" s="75"/>
      <c r="H76" s="75"/>
      <c r="I76" s="81">
        <v>0</v>
      </c>
      <c r="J76" s="81"/>
      <c r="K76" s="81"/>
      <c r="L76" s="81">
        <v>26711</v>
      </c>
      <c r="M76" s="81"/>
      <c r="N76" s="81"/>
      <c r="O76" s="74" t="s">
        <v>823</v>
      </c>
    </row>
    <row r="77" spans="1:15" ht="14.25" x14ac:dyDescent="0.2">
      <c r="A77" s="75" t="s">
        <v>452</v>
      </c>
      <c r="B77" s="75"/>
      <c r="C77" s="75"/>
      <c r="D77" s="75"/>
      <c r="E77" s="75"/>
      <c r="F77" s="75" t="s">
        <v>819</v>
      </c>
      <c r="G77" s="75"/>
      <c r="H77" s="75"/>
      <c r="I77" s="81">
        <v>0</v>
      </c>
      <c r="J77" s="81"/>
      <c r="K77" s="81"/>
      <c r="L77" s="81">
        <v>55096</v>
      </c>
      <c r="M77" s="81"/>
      <c r="N77" s="81"/>
      <c r="O77" s="74" t="s">
        <v>823</v>
      </c>
    </row>
    <row r="78" spans="1:15" ht="14.25" x14ac:dyDescent="0.2">
      <c r="A78" s="75" t="s">
        <v>435</v>
      </c>
      <c r="B78" s="75"/>
      <c r="C78" s="75"/>
      <c r="D78" s="75"/>
      <c r="E78" s="75"/>
      <c r="F78" s="75" t="s">
        <v>436</v>
      </c>
      <c r="G78" s="75"/>
      <c r="H78" s="75"/>
      <c r="I78" s="81">
        <v>0</v>
      </c>
      <c r="J78" s="81"/>
      <c r="K78" s="81"/>
      <c r="L78" s="81">
        <v>627418</v>
      </c>
      <c r="M78" s="81"/>
      <c r="N78" s="81"/>
      <c r="O78" s="74" t="s">
        <v>823</v>
      </c>
    </row>
    <row r="79" spans="1:15" ht="14.25" x14ac:dyDescent="0.2">
      <c r="A79" s="75" t="s">
        <v>438</v>
      </c>
      <c r="B79" s="75"/>
      <c r="C79" s="75"/>
      <c r="D79" s="75"/>
      <c r="E79" s="75"/>
      <c r="F79" s="75" t="s">
        <v>820</v>
      </c>
      <c r="G79" s="75"/>
      <c r="H79" s="75"/>
      <c r="I79" s="81">
        <v>0</v>
      </c>
      <c r="J79" s="81"/>
      <c r="K79" s="81"/>
      <c r="L79" s="81">
        <v>150014</v>
      </c>
      <c r="M79" s="81"/>
      <c r="N79" s="81"/>
      <c r="O79" s="74" t="s">
        <v>823</v>
      </c>
    </row>
    <row r="80" spans="1:15" ht="14.25" x14ac:dyDescent="0.2">
      <c r="A80" s="75" t="s">
        <v>470</v>
      </c>
      <c r="B80" s="75"/>
      <c r="C80" s="75"/>
      <c r="D80" s="75"/>
      <c r="E80" s="75"/>
      <c r="F80" s="75" t="s">
        <v>471</v>
      </c>
      <c r="G80" s="75"/>
      <c r="H80" s="75"/>
      <c r="I80" s="81">
        <v>0</v>
      </c>
      <c r="J80" s="81"/>
      <c r="K80" s="81"/>
      <c r="L80" s="81">
        <v>1392060.96</v>
      </c>
      <c r="M80" s="81"/>
      <c r="N80" s="81"/>
      <c r="O80" s="74" t="s">
        <v>823</v>
      </c>
    </row>
    <row r="81" spans="1:15" ht="14.25" x14ac:dyDescent="0.2">
      <c r="A81" s="75" t="s">
        <v>473</v>
      </c>
      <c r="B81" s="75"/>
      <c r="C81" s="75"/>
      <c r="D81" s="75"/>
      <c r="E81" s="75"/>
      <c r="F81" s="75" t="s">
        <v>474</v>
      </c>
      <c r="G81" s="75"/>
      <c r="H81" s="75"/>
      <c r="I81" s="81">
        <v>0</v>
      </c>
      <c r="J81" s="81"/>
      <c r="K81" s="81"/>
      <c r="L81" s="81">
        <v>1804684.45</v>
      </c>
      <c r="M81" s="81"/>
      <c r="N81" s="81"/>
      <c r="O81" s="74" t="s">
        <v>823</v>
      </c>
    </row>
    <row r="82" spans="1:15" ht="14.25" x14ac:dyDescent="0.2">
      <c r="A82" s="75" t="s">
        <v>476</v>
      </c>
      <c r="B82" s="75"/>
      <c r="C82" s="75"/>
      <c r="D82" s="75"/>
      <c r="E82" s="75"/>
      <c r="F82" s="75" t="s">
        <v>477</v>
      </c>
      <c r="G82" s="75"/>
      <c r="H82" s="75"/>
      <c r="I82" s="81">
        <v>0</v>
      </c>
      <c r="J82" s="81"/>
      <c r="K82" s="81"/>
      <c r="L82" s="81">
        <v>7344168.1500000004</v>
      </c>
      <c r="M82" s="81"/>
      <c r="N82" s="81"/>
      <c r="O82" s="74" t="s">
        <v>823</v>
      </c>
    </row>
    <row r="83" spans="1:15" ht="14.25" x14ac:dyDescent="0.2">
      <c r="A83" s="75" t="s">
        <v>479</v>
      </c>
      <c r="B83" s="75"/>
      <c r="C83" s="75"/>
      <c r="D83" s="75"/>
      <c r="E83" s="75"/>
      <c r="F83" s="75" t="s">
        <v>480</v>
      </c>
      <c r="G83" s="75"/>
      <c r="H83" s="75"/>
      <c r="I83" s="81">
        <v>0</v>
      </c>
      <c r="J83" s="81"/>
      <c r="K83" s="81"/>
      <c r="L83" s="81">
        <v>637320.42000000004</v>
      </c>
      <c r="M83" s="81"/>
      <c r="N83" s="81"/>
      <c r="O83" s="74" t="s">
        <v>823</v>
      </c>
    </row>
    <row r="84" spans="1:15" ht="14.25" x14ac:dyDescent="0.2">
      <c r="A84" s="75" t="s">
        <v>512</v>
      </c>
      <c r="B84" s="75"/>
      <c r="C84" s="75"/>
      <c r="D84" s="75"/>
      <c r="E84" s="75"/>
      <c r="F84" s="75" t="s">
        <v>513</v>
      </c>
      <c r="G84" s="75"/>
      <c r="H84" s="75"/>
      <c r="I84" s="81">
        <v>0</v>
      </c>
      <c r="J84" s="81"/>
      <c r="K84" s="81"/>
      <c r="L84" s="81">
        <v>878018.03</v>
      </c>
      <c r="M84" s="81"/>
      <c r="N84" s="81"/>
      <c r="O84" s="74" t="s">
        <v>823</v>
      </c>
    </row>
    <row r="85" spans="1:15" ht="14.25" x14ac:dyDescent="0.2">
      <c r="A85" s="75" t="s">
        <v>515</v>
      </c>
      <c r="B85" s="75"/>
      <c r="C85" s="75"/>
      <c r="D85" s="75"/>
      <c r="E85" s="75"/>
      <c r="F85" s="75" t="s">
        <v>516</v>
      </c>
      <c r="G85" s="75"/>
      <c r="H85" s="75"/>
      <c r="I85" s="81">
        <v>0</v>
      </c>
      <c r="J85" s="81"/>
      <c r="K85" s="81"/>
      <c r="L85" s="81">
        <v>201996.31</v>
      </c>
      <c r="M85" s="81"/>
      <c r="N85" s="81"/>
      <c r="O85" s="74" t="s">
        <v>823</v>
      </c>
    </row>
    <row r="86" spans="1:15" ht="14.25" x14ac:dyDescent="0.2">
      <c r="A86" s="75" t="s">
        <v>518</v>
      </c>
      <c r="B86" s="75"/>
      <c r="C86" s="75"/>
      <c r="D86" s="75"/>
      <c r="E86" s="75"/>
      <c r="F86" s="75" t="s">
        <v>519</v>
      </c>
      <c r="G86" s="75"/>
      <c r="H86" s="75"/>
      <c r="I86" s="81">
        <v>0</v>
      </c>
      <c r="J86" s="81"/>
      <c r="K86" s="81"/>
      <c r="L86" s="81">
        <v>358398.78</v>
      </c>
      <c r="M86" s="81"/>
      <c r="N86" s="81"/>
      <c r="O86" s="74" t="s">
        <v>823</v>
      </c>
    </row>
    <row r="87" spans="1:15" ht="14.25" x14ac:dyDescent="0.2">
      <c r="A87" s="75" t="s">
        <v>521</v>
      </c>
      <c r="B87" s="75"/>
      <c r="C87" s="75"/>
      <c r="D87" s="75"/>
      <c r="E87" s="75"/>
      <c r="F87" s="75" t="s">
        <v>522</v>
      </c>
      <c r="G87" s="75"/>
      <c r="H87" s="75"/>
      <c r="I87" s="81">
        <v>0</v>
      </c>
      <c r="J87" s="81"/>
      <c r="K87" s="81"/>
      <c r="L87" s="81">
        <v>37206.99</v>
      </c>
      <c r="M87" s="81"/>
      <c r="N87" s="81"/>
      <c r="O87" s="74" t="s">
        <v>823</v>
      </c>
    </row>
    <row r="88" spans="1:15" ht="14.25" x14ac:dyDescent="0.2">
      <c r="A88" s="75" t="s">
        <v>524</v>
      </c>
      <c r="B88" s="75"/>
      <c r="C88" s="75"/>
      <c r="D88" s="75"/>
      <c r="E88" s="75"/>
      <c r="F88" s="75" t="s">
        <v>525</v>
      </c>
      <c r="G88" s="75"/>
      <c r="H88" s="75"/>
      <c r="I88" s="81">
        <v>0</v>
      </c>
      <c r="J88" s="81"/>
      <c r="K88" s="81"/>
      <c r="L88" s="81">
        <v>109276.76</v>
      </c>
      <c r="M88" s="81"/>
      <c r="N88" s="81"/>
      <c r="O88" s="74" t="s">
        <v>823</v>
      </c>
    </row>
    <row r="89" spans="1:15" ht="14.25" x14ac:dyDescent="0.2">
      <c r="A89" s="75" t="s">
        <v>535</v>
      </c>
      <c r="B89" s="75"/>
      <c r="C89" s="75"/>
      <c r="D89" s="75"/>
      <c r="E89" s="75"/>
      <c r="F89" s="75" t="s">
        <v>536</v>
      </c>
      <c r="G89" s="75"/>
      <c r="H89" s="75"/>
      <c r="I89" s="81">
        <v>0</v>
      </c>
      <c r="J89" s="81"/>
      <c r="K89" s="81"/>
      <c r="L89" s="81">
        <v>2661.21</v>
      </c>
      <c r="M89" s="81"/>
      <c r="N89" s="81"/>
      <c r="O89" s="74" t="s">
        <v>823</v>
      </c>
    </row>
    <row r="90" spans="1:15" ht="14.25" x14ac:dyDescent="0.2">
      <c r="A90" s="75" t="s">
        <v>527</v>
      </c>
      <c r="B90" s="75"/>
      <c r="C90" s="75"/>
      <c r="D90" s="75"/>
      <c r="E90" s="75"/>
      <c r="F90" s="75" t="s">
        <v>528</v>
      </c>
      <c r="G90" s="75"/>
      <c r="H90" s="75"/>
      <c r="I90" s="81">
        <v>0</v>
      </c>
      <c r="J90" s="81"/>
      <c r="K90" s="81"/>
      <c r="L90" s="81">
        <v>81946.62</v>
      </c>
      <c r="M90" s="81"/>
      <c r="N90" s="81"/>
      <c r="O90" s="74" t="s">
        <v>823</v>
      </c>
    </row>
    <row r="91" spans="1:15" ht="14.25" x14ac:dyDescent="0.2">
      <c r="A91" s="75" t="s">
        <v>538</v>
      </c>
      <c r="B91" s="75"/>
      <c r="C91" s="75"/>
      <c r="D91" s="75"/>
      <c r="E91" s="75"/>
      <c r="F91" s="75" t="s">
        <v>539</v>
      </c>
      <c r="G91" s="75"/>
      <c r="H91" s="75"/>
      <c r="I91" s="81">
        <v>0</v>
      </c>
      <c r="J91" s="81"/>
      <c r="K91" s="81"/>
      <c r="L91" s="81">
        <v>6750</v>
      </c>
      <c r="M91" s="81"/>
      <c r="N91" s="81"/>
      <c r="O91" s="74" t="s">
        <v>823</v>
      </c>
    </row>
    <row r="92" spans="1:15" ht="14.25" x14ac:dyDescent="0.2">
      <c r="A92" s="75" t="s">
        <v>541</v>
      </c>
      <c r="B92" s="75"/>
      <c r="C92" s="75"/>
      <c r="D92" s="75"/>
      <c r="E92" s="75"/>
      <c r="F92" s="75" t="s">
        <v>542</v>
      </c>
      <c r="G92" s="75"/>
      <c r="H92" s="75"/>
      <c r="I92" s="81">
        <v>0</v>
      </c>
      <c r="J92" s="81"/>
      <c r="K92" s="81"/>
      <c r="L92" s="81">
        <v>7290.93</v>
      </c>
      <c r="M92" s="81"/>
      <c r="N92" s="81"/>
      <c r="O92" s="74" t="s">
        <v>823</v>
      </c>
    </row>
    <row r="93" spans="1:15" ht="14.25" x14ac:dyDescent="0.2">
      <c r="A93" s="75" t="s">
        <v>544</v>
      </c>
      <c r="B93" s="75"/>
      <c r="C93" s="75"/>
      <c r="D93" s="75"/>
      <c r="E93" s="75"/>
      <c r="F93" s="75" t="s">
        <v>545</v>
      </c>
      <c r="G93" s="75"/>
      <c r="H93" s="75"/>
      <c r="I93" s="81">
        <v>0</v>
      </c>
      <c r="J93" s="81"/>
      <c r="K93" s="81"/>
      <c r="L93" s="81">
        <v>2490.0300000000002</v>
      </c>
      <c r="M93" s="81"/>
      <c r="N93" s="81"/>
      <c r="O93" s="74" t="s">
        <v>823</v>
      </c>
    </row>
    <row r="94" spans="1:15" ht="14.25" x14ac:dyDescent="0.2">
      <c r="A94" s="75" t="s">
        <v>612</v>
      </c>
      <c r="B94" s="75"/>
      <c r="C94" s="75"/>
      <c r="D94" s="75"/>
      <c r="E94" s="75"/>
      <c r="F94" s="75" t="s">
        <v>613</v>
      </c>
      <c r="G94" s="75"/>
      <c r="H94" s="75"/>
      <c r="I94" s="81">
        <v>741625.31</v>
      </c>
      <c r="J94" s="81"/>
      <c r="K94" s="81"/>
      <c r="L94" s="81">
        <v>0</v>
      </c>
      <c r="M94" s="81"/>
      <c r="N94" s="81"/>
      <c r="O94" s="74" t="s">
        <v>823</v>
      </c>
    </row>
    <row r="95" spans="1:15" ht="14.25" x14ac:dyDescent="0.2">
      <c r="A95" s="75" t="s">
        <v>615</v>
      </c>
      <c r="B95" s="75"/>
      <c r="C95" s="75"/>
      <c r="D95" s="75"/>
      <c r="E95" s="75"/>
      <c r="F95" s="75" t="s">
        <v>616</v>
      </c>
      <c r="G95" s="75"/>
      <c r="H95" s="75"/>
      <c r="I95" s="81">
        <v>11636.04</v>
      </c>
      <c r="J95" s="81"/>
      <c r="K95" s="81"/>
      <c r="L95" s="81">
        <v>0</v>
      </c>
      <c r="M95" s="81"/>
      <c r="N95" s="81"/>
      <c r="O95" s="74" t="s">
        <v>823</v>
      </c>
    </row>
    <row r="96" spans="1:15" ht="14.25" x14ac:dyDescent="0.2">
      <c r="A96" s="75" t="s">
        <v>594</v>
      </c>
      <c r="B96" s="75"/>
      <c r="C96" s="75"/>
      <c r="D96" s="75"/>
      <c r="E96" s="75"/>
      <c r="F96" s="75" t="s">
        <v>595</v>
      </c>
      <c r="G96" s="75"/>
      <c r="H96" s="75"/>
      <c r="I96" s="81">
        <v>7668.6</v>
      </c>
      <c r="J96" s="81"/>
      <c r="K96" s="81"/>
      <c r="L96" s="81">
        <v>0</v>
      </c>
      <c r="M96" s="81"/>
      <c r="N96" s="81"/>
      <c r="O96" s="74" t="s">
        <v>823</v>
      </c>
    </row>
    <row r="97" spans="1:15" ht="14.25" x14ac:dyDescent="0.2">
      <c r="A97" s="75" t="s">
        <v>597</v>
      </c>
      <c r="B97" s="75"/>
      <c r="C97" s="75"/>
      <c r="D97" s="75"/>
      <c r="E97" s="75"/>
      <c r="F97" s="75" t="s">
        <v>598</v>
      </c>
      <c r="G97" s="75"/>
      <c r="H97" s="75"/>
      <c r="I97" s="81">
        <v>8114.99</v>
      </c>
      <c r="J97" s="81"/>
      <c r="K97" s="81"/>
      <c r="L97" s="81">
        <v>0</v>
      </c>
      <c r="M97" s="81"/>
      <c r="N97" s="81"/>
      <c r="O97" s="74" t="s">
        <v>823</v>
      </c>
    </row>
    <row r="98" spans="1:15" ht="14.25" x14ac:dyDescent="0.2">
      <c r="A98" s="75" t="s">
        <v>600</v>
      </c>
      <c r="B98" s="75"/>
      <c r="C98" s="75"/>
      <c r="D98" s="75"/>
      <c r="E98" s="75"/>
      <c r="F98" s="75" t="s">
        <v>595</v>
      </c>
      <c r="G98" s="75"/>
      <c r="H98" s="75"/>
      <c r="I98" s="81">
        <f>7413+29929.76</f>
        <v>37342.759999999995</v>
      </c>
      <c r="J98" s="81"/>
      <c r="K98" s="81"/>
      <c r="L98" s="81">
        <v>0</v>
      </c>
      <c r="M98" s="81"/>
      <c r="N98" s="81"/>
      <c r="O98" s="74" t="s">
        <v>823</v>
      </c>
    </row>
    <row r="99" spans="1:15" ht="14.25" x14ac:dyDescent="0.2">
      <c r="A99" s="75" t="s">
        <v>602</v>
      </c>
      <c r="B99" s="75"/>
      <c r="C99" s="75"/>
      <c r="D99" s="75"/>
      <c r="E99" s="75"/>
      <c r="F99" s="75" t="s">
        <v>603</v>
      </c>
      <c r="G99" s="75"/>
      <c r="H99" s="75"/>
      <c r="I99" s="81">
        <v>4026.18</v>
      </c>
      <c r="J99" s="81"/>
      <c r="K99" s="81"/>
      <c r="L99" s="81">
        <v>0</v>
      </c>
      <c r="M99" s="81"/>
      <c r="N99" s="81"/>
      <c r="O99" s="74" t="s">
        <v>823</v>
      </c>
    </row>
    <row r="100" spans="1:15" ht="14.25" x14ac:dyDescent="0.2">
      <c r="A100" s="75" t="s">
        <v>618</v>
      </c>
      <c r="B100" s="75"/>
      <c r="C100" s="75"/>
      <c r="D100" s="75"/>
      <c r="E100" s="75"/>
      <c r="F100" s="75" t="s">
        <v>619</v>
      </c>
      <c r="G100" s="75"/>
      <c r="H100" s="75"/>
      <c r="I100" s="81">
        <v>16500.41</v>
      </c>
      <c r="J100" s="81"/>
      <c r="K100" s="81"/>
      <c r="L100" s="81">
        <v>0</v>
      </c>
      <c r="M100" s="81"/>
      <c r="N100" s="81"/>
      <c r="O100" s="74" t="s">
        <v>823</v>
      </c>
    </row>
    <row r="101" spans="1:15" ht="14.25" x14ac:dyDescent="0.2">
      <c r="A101" s="75" t="s">
        <v>568</v>
      </c>
      <c r="B101" s="75"/>
      <c r="C101" s="75"/>
      <c r="D101" s="75"/>
      <c r="E101" s="75"/>
      <c r="F101" s="75" t="s">
        <v>569</v>
      </c>
      <c r="G101" s="75"/>
      <c r="H101" s="75"/>
      <c r="I101" s="81">
        <v>2474.39</v>
      </c>
      <c r="J101" s="81"/>
      <c r="K101" s="81"/>
      <c r="L101" s="81">
        <v>0</v>
      </c>
      <c r="M101" s="81"/>
      <c r="N101" s="81"/>
      <c r="O101" s="74" t="s">
        <v>823</v>
      </c>
    </row>
    <row r="102" spans="1:15" ht="14.25" x14ac:dyDescent="0.2">
      <c r="A102" s="75" t="s">
        <v>571</v>
      </c>
      <c r="B102" s="75"/>
      <c r="C102" s="75"/>
      <c r="D102" s="75"/>
      <c r="E102" s="75"/>
      <c r="F102" s="75" t="s">
        <v>572</v>
      </c>
      <c r="G102" s="75"/>
      <c r="H102" s="75"/>
      <c r="I102" s="81">
        <v>2246.36</v>
      </c>
      <c r="J102" s="81"/>
      <c r="K102" s="81"/>
      <c r="L102" s="81">
        <v>0</v>
      </c>
      <c r="M102" s="81"/>
      <c r="N102" s="81"/>
      <c r="O102" s="74" t="s">
        <v>823</v>
      </c>
    </row>
    <row r="103" spans="1:15" ht="14.25" x14ac:dyDescent="0.2">
      <c r="A103" s="75" t="s">
        <v>574</v>
      </c>
      <c r="B103" s="75"/>
      <c r="C103" s="75"/>
      <c r="D103" s="75"/>
      <c r="E103" s="75"/>
      <c r="F103" s="75" t="s">
        <v>575</v>
      </c>
      <c r="G103" s="75"/>
      <c r="H103" s="75"/>
      <c r="I103" s="81">
        <v>126173.69</v>
      </c>
      <c r="J103" s="81"/>
      <c r="K103" s="81"/>
      <c r="L103" s="81">
        <v>0</v>
      </c>
      <c r="M103" s="81"/>
      <c r="N103" s="81"/>
      <c r="O103" s="74" t="s">
        <v>823</v>
      </c>
    </row>
    <row r="104" spans="1:15" ht="14.25" x14ac:dyDescent="0.2">
      <c r="A104" s="75" t="s">
        <v>577</v>
      </c>
      <c r="B104" s="75"/>
      <c r="C104" s="75"/>
      <c r="D104" s="75"/>
      <c r="E104" s="75"/>
      <c r="F104" s="75" t="s">
        <v>578</v>
      </c>
      <c r="G104" s="75"/>
      <c r="H104" s="75"/>
      <c r="I104" s="81">
        <v>60628.52</v>
      </c>
      <c r="J104" s="81"/>
      <c r="K104" s="81"/>
      <c r="L104" s="81">
        <v>0</v>
      </c>
      <c r="M104" s="81"/>
      <c r="N104" s="81"/>
      <c r="O104" s="74" t="s">
        <v>823</v>
      </c>
    </row>
    <row r="105" spans="1:15" ht="14.25" x14ac:dyDescent="0.2">
      <c r="A105" s="75" t="s">
        <v>580</v>
      </c>
      <c r="B105" s="75"/>
      <c r="C105" s="75"/>
      <c r="D105" s="75"/>
      <c r="E105" s="75"/>
      <c r="F105" s="75" t="s">
        <v>581</v>
      </c>
      <c r="G105" s="75"/>
      <c r="H105" s="75"/>
      <c r="I105" s="81">
        <v>27.56</v>
      </c>
      <c r="J105" s="81"/>
      <c r="K105" s="81"/>
      <c r="L105" s="81">
        <v>0</v>
      </c>
      <c r="M105" s="81"/>
      <c r="N105" s="81"/>
      <c r="O105" s="74" t="s">
        <v>823</v>
      </c>
    </row>
    <row r="106" spans="1:15" ht="14.25" x14ac:dyDescent="0.2">
      <c r="A106" s="75" t="s">
        <v>583</v>
      </c>
      <c r="B106" s="75"/>
      <c r="C106" s="75"/>
      <c r="D106" s="75"/>
      <c r="E106" s="75"/>
      <c r="F106" s="75" t="s">
        <v>584</v>
      </c>
      <c r="G106" s="75"/>
      <c r="H106" s="75"/>
      <c r="I106" s="81">
        <v>231</v>
      </c>
      <c r="J106" s="81"/>
      <c r="K106" s="81"/>
      <c r="L106" s="81">
        <v>0</v>
      </c>
      <c r="M106" s="81"/>
      <c r="N106" s="81"/>
      <c r="O106" s="74" t="s">
        <v>823</v>
      </c>
    </row>
    <row r="107" spans="1:15" ht="14.25" x14ac:dyDescent="0.2">
      <c r="A107" s="75" t="s">
        <v>669</v>
      </c>
      <c r="B107" s="75"/>
      <c r="C107" s="75"/>
      <c r="D107" s="75"/>
      <c r="E107" s="75"/>
      <c r="F107" s="75" t="s">
        <v>670</v>
      </c>
      <c r="G107" s="75"/>
      <c r="H107" s="75"/>
      <c r="I107" s="81">
        <v>54004.46</v>
      </c>
      <c r="J107" s="81"/>
      <c r="K107" s="81"/>
      <c r="L107" s="81">
        <v>0</v>
      </c>
      <c r="M107" s="81"/>
      <c r="N107" s="81"/>
      <c r="O107" s="74" t="s">
        <v>823</v>
      </c>
    </row>
    <row r="108" spans="1:15" ht="14.25" x14ac:dyDescent="0.2">
      <c r="A108" s="75" t="s">
        <v>672</v>
      </c>
      <c r="B108" s="75"/>
      <c r="C108" s="75"/>
      <c r="D108" s="75"/>
      <c r="E108" s="75"/>
      <c r="F108" s="75" t="s">
        <v>673</v>
      </c>
      <c r="G108" s="75"/>
      <c r="H108" s="75"/>
      <c r="I108" s="81">
        <v>24297.66</v>
      </c>
      <c r="J108" s="81"/>
      <c r="K108" s="81"/>
      <c r="L108" s="81">
        <v>0</v>
      </c>
      <c r="M108" s="81"/>
      <c r="N108" s="81"/>
      <c r="O108" s="74" t="s">
        <v>823</v>
      </c>
    </row>
    <row r="109" spans="1:15" ht="14.25" x14ac:dyDescent="0.2">
      <c r="A109" s="75" t="s">
        <v>630</v>
      </c>
      <c r="B109" s="75"/>
      <c r="C109" s="75"/>
      <c r="D109" s="75"/>
      <c r="E109" s="75"/>
      <c r="F109" s="75" t="s">
        <v>631</v>
      </c>
      <c r="G109" s="75"/>
      <c r="H109" s="75"/>
      <c r="I109" s="81">
        <v>59686.58</v>
      </c>
      <c r="J109" s="81"/>
      <c r="K109" s="81"/>
      <c r="L109" s="81">
        <v>0</v>
      </c>
      <c r="M109" s="81"/>
      <c r="N109" s="81"/>
      <c r="O109" s="74" t="s">
        <v>823</v>
      </c>
    </row>
    <row r="110" spans="1:15" ht="14.25" x14ac:dyDescent="0.2">
      <c r="A110" s="75" t="s">
        <v>633</v>
      </c>
      <c r="B110" s="75"/>
      <c r="C110" s="75"/>
      <c r="D110" s="75"/>
      <c r="E110" s="75"/>
      <c r="F110" s="75" t="s">
        <v>634</v>
      </c>
      <c r="G110" s="75"/>
      <c r="H110" s="75"/>
      <c r="I110" s="81">
        <v>90070.97</v>
      </c>
      <c r="J110" s="81"/>
      <c r="K110" s="81"/>
      <c r="L110" s="81">
        <v>0</v>
      </c>
      <c r="M110" s="81"/>
      <c r="N110" s="81"/>
      <c r="O110" s="74" t="s">
        <v>823</v>
      </c>
    </row>
    <row r="111" spans="1:15" ht="14.25" x14ac:dyDescent="0.2">
      <c r="A111" s="75" t="s">
        <v>639</v>
      </c>
      <c r="B111" s="75"/>
      <c r="C111" s="75"/>
      <c r="D111" s="75"/>
      <c r="E111" s="75"/>
      <c r="F111" s="75" t="s">
        <v>640</v>
      </c>
      <c r="G111" s="75"/>
      <c r="H111" s="75"/>
      <c r="I111" s="81">
        <v>3263.57</v>
      </c>
      <c r="J111" s="81"/>
      <c r="K111" s="81"/>
      <c r="L111" s="81">
        <v>0</v>
      </c>
      <c r="M111" s="81"/>
      <c r="N111" s="81"/>
      <c r="O111" s="74" t="s">
        <v>823</v>
      </c>
    </row>
    <row r="112" spans="1:15" ht="14.25" x14ac:dyDescent="0.2">
      <c r="A112" s="75" t="s">
        <v>645</v>
      </c>
      <c r="B112" s="75"/>
      <c r="C112" s="75"/>
      <c r="D112" s="75"/>
      <c r="E112" s="75"/>
      <c r="F112" s="75" t="s">
        <v>646</v>
      </c>
      <c r="G112" s="75"/>
      <c r="H112" s="75"/>
      <c r="I112" s="81">
        <v>8779.36</v>
      </c>
      <c r="J112" s="81"/>
      <c r="K112" s="81"/>
      <c r="L112" s="81">
        <v>0</v>
      </c>
      <c r="M112" s="81"/>
      <c r="N112" s="81"/>
      <c r="O112" s="74" t="s">
        <v>823</v>
      </c>
    </row>
    <row r="113" spans="1:15" ht="14.25" x14ac:dyDescent="0.2">
      <c r="A113" s="75" t="s">
        <v>648</v>
      </c>
      <c r="B113" s="75"/>
      <c r="C113" s="75"/>
      <c r="D113" s="75"/>
      <c r="E113" s="75"/>
      <c r="F113" s="75" t="s">
        <v>649</v>
      </c>
      <c r="G113" s="75"/>
      <c r="H113" s="75"/>
      <c r="I113" s="81">
        <v>13233.79</v>
      </c>
      <c r="J113" s="81"/>
      <c r="K113" s="81"/>
      <c r="L113" s="81">
        <v>0</v>
      </c>
      <c r="M113" s="81"/>
      <c r="N113" s="81"/>
      <c r="O113" s="74" t="s">
        <v>823</v>
      </c>
    </row>
    <row r="114" spans="1:15" ht="14.25" x14ac:dyDescent="0.2">
      <c r="A114" s="75" t="s">
        <v>675</v>
      </c>
      <c r="B114" s="75"/>
      <c r="C114" s="75"/>
      <c r="D114" s="75"/>
      <c r="E114" s="75"/>
      <c r="F114" s="75" t="s">
        <v>676</v>
      </c>
      <c r="G114" s="75"/>
      <c r="H114" s="75"/>
      <c r="I114" s="81">
        <v>28200.25</v>
      </c>
      <c r="J114" s="81"/>
      <c r="K114" s="81"/>
      <c r="L114" s="81">
        <v>0</v>
      </c>
      <c r="M114" s="81"/>
      <c r="N114" s="81"/>
      <c r="O114" s="74" t="s">
        <v>823</v>
      </c>
    </row>
    <row r="115" spans="1:15" ht="14.25" x14ac:dyDescent="0.2">
      <c r="A115" s="75" t="s">
        <v>678</v>
      </c>
      <c r="B115" s="75"/>
      <c r="C115" s="75"/>
      <c r="D115" s="75"/>
      <c r="E115" s="75"/>
      <c r="F115" s="75" t="s">
        <v>679</v>
      </c>
      <c r="G115" s="75"/>
      <c r="H115" s="75"/>
      <c r="I115" s="81">
        <v>14227.33</v>
      </c>
      <c r="J115" s="81"/>
      <c r="K115" s="81"/>
      <c r="L115" s="81">
        <v>0</v>
      </c>
      <c r="M115" s="81"/>
      <c r="N115" s="81"/>
      <c r="O115" s="74" t="s">
        <v>823</v>
      </c>
    </row>
    <row r="116" spans="1:15" ht="14.25" x14ac:dyDescent="0.2">
      <c r="A116" s="75" t="s">
        <v>681</v>
      </c>
      <c r="B116" s="75"/>
      <c r="C116" s="75"/>
      <c r="D116" s="75"/>
      <c r="E116" s="75"/>
      <c r="F116" s="75" t="s">
        <v>682</v>
      </c>
      <c r="G116" s="75"/>
      <c r="H116" s="75"/>
      <c r="I116" s="81">
        <v>18000</v>
      </c>
      <c r="J116" s="81"/>
      <c r="K116" s="81"/>
      <c r="L116" s="81">
        <v>0</v>
      </c>
      <c r="M116" s="81"/>
      <c r="N116" s="81"/>
      <c r="O116" s="74" t="s">
        <v>823</v>
      </c>
    </row>
    <row r="117" spans="1:15" ht="14.25" x14ac:dyDescent="0.2">
      <c r="A117" s="75" t="s">
        <v>684</v>
      </c>
      <c r="B117" s="75"/>
      <c r="C117" s="75"/>
      <c r="D117" s="75"/>
      <c r="E117" s="75"/>
      <c r="F117" s="75" t="s">
        <v>685</v>
      </c>
      <c r="G117" s="75"/>
      <c r="H117" s="75"/>
      <c r="I117" s="81">
        <v>1148.04</v>
      </c>
      <c r="J117" s="81"/>
      <c r="K117" s="81"/>
      <c r="L117" s="81">
        <v>0</v>
      </c>
      <c r="M117" s="81"/>
      <c r="N117" s="81"/>
      <c r="O117" s="74" t="s">
        <v>823</v>
      </c>
    </row>
    <row r="118" spans="1:15" ht="14.25" x14ac:dyDescent="0.2">
      <c r="A118" s="75" t="s">
        <v>687</v>
      </c>
      <c r="B118" s="75"/>
      <c r="C118" s="75"/>
      <c r="D118" s="75"/>
      <c r="E118" s="75"/>
      <c r="F118" s="75" t="s">
        <v>688</v>
      </c>
      <c r="G118" s="75"/>
      <c r="H118" s="75"/>
      <c r="I118" s="81">
        <v>26970.799999999999</v>
      </c>
      <c r="J118" s="81"/>
      <c r="K118" s="81"/>
      <c r="L118" s="81">
        <v>0</v>
      </c>
      <c r="M118" s="81"/>
      <c r="N118" s="81"/>
      <c r="O118" s="74" t="s">
        <v>823</v>
      </c>
    </row>
    <row r="119" spans="1:15" ht="14.25" x14ac:dyDescent="0.2">
      <c r="A119" s="75" t="s">
        <v>693</v>
      </c>
      <c r="B119" s="75"/>
      <c r="C119" s="75"/>
      <c r="D119" s="75"/>
      <c r="E119" s="75"/>
      <c r="F119" s="75" t="s">
        <v>694</v>
      </c>
      <c r="G119" s="75"/>
      <c r="H119" s="75"/>
      <c r="I119" s="81">
        <v>5640.2</v>
      </c>
      <c r="J119" s="81"/>
      <c r="K119" s="81"/>
      <c r="L119" s="81">
        <v>0</v>
      </c>
      <c r="M119" s="81"/>
      <c r="N119" s="81"/>
      <c r="O119" s="74" t="s">
        <v>823</v>
      </c>
    </row>
    <row r="120" spans="1:15" ht="14.25" x14ac:dyDescent="0.2">
      <c r="A120" s="75" t="s">
        <v>696</v>
      </c>
      <c r="B120" s="75"/>
      <c r="C120" s="75"/>
      <c r="D120" s="75"/>
      <c r="E120" s="75"/>
      <c r="F120" s="75" t="s">
        <v>697</v>
      </c>
      <c r="G120" s="75"/>
      <c r="H120" s="75"/>
      <c r="I120" s="81">
        <v>1186.6500000000001</v>
      </c>
      <c r="J120" s="81"/>
      <c r="K120" s="81"/>
      <c r="L120" s="81">
        <v>0</v>
      </c>
      <c r="M120" s="81"/>
      <c r="N120" s="81"/>
      <c r="O120" s="74" t="s">
        <v>823</v>
      </c>
    </row>
    <row r="121" spans="1:15" ht="14.25" x14ac:dyDescent="0.2">
      <c r="A121" s="75" t="s">
        <v>605</v>
      </c>
      <c r="B121" s="75"/>
      <c r="C121" s="75"/>
      <c r="D121" s="75"/>
      <c r="E121" s="75"/>
      <c r="F121" s="75" t="s">
        <v>606</v>
      </c>
      <c r="G121" s="75"/>
      <c r="H121" s="75"/>
      <c r="I121" s="81">
        <v>9309.5400000000009</v>
      </c>
      <c r="J121" s="81"/>
      <c r="K121" s="81"/>
      <c r="L121" s="81">
        <v>0</v>
      </c>
      <c r="M121" s="81"/>
      <c r="N121" s="81"/>
      <c r="O121" s="74" t="s">
        <v>823</v>
      </c>
    </row>
    <row r="122" spans="1:15" ht="14.25" x14ac:dyDescent="0.2">
      <c r="A122" s="75" t="s">
        <v>659</v>
      </c>
      <c r="B122" s="75"/>
      <c r="C122" s="75"/>
      <c r="D122" s="75"/>
      <c r="E122" s="75"/>
      <c r="F122" s="75" t="s">
        <v>660</v>
      </c>
      <c r="G122" s="75"/>
      <c r="H122" s="75"/>
      <c r="I122" s="81">
        <v>8508.52</v>
      </c>
      <c r="J122" s="81"/>
      <c r="K122" s="81"/>
      <c r="L122" s="81">
        <v>0</v>
      </c>
      <c r="M122" s="81"/>
      <c r="N122" s="81"/>
      <c r="O122" s="74" t="s">
        <v>823</v>
      </c>
    </row>
    <row r="123" spans="1:15" ht="14.25" x14ac:dyDescent="0.2">
      <c r="A123" s="75" t="s">
        <v>699</v>
      </c>
      <c r="B123" s="75"/>
      <c r="C123" s="75"/>
      <c r="D123" s="75"/>
      <c r="E123" s="75"/>
      <c r="F123" s="75" t="s">
        <v>700</v>
      </c>
      <c r="G123" s="75"/>
      <c r="H123" s="75"/>
      <c r="I123" s="81">
        <v>413.75</v>
      </c>
      <c r="J123" s="81"/>
      <c r="K123" s="81"/>
      <c r="L123" s="81">
        <v>0</v>
      </c>
      <c r="M123" s="81"/>
      <c r="N123" s="81"/>
      <c r="O123" s="74" t="s">
        <v>823</v>
      </c>
    </row>
    <row r="124" spans="1:15" ht="14.25" x14ac:dyDescent="0.2">
      <c r="A124" s="75" t="s">
        <v>662</v>
      </c>
      <c r="B124" s="75"/>
      <c r="C124" s="75"/>
      <c r="D124" s="75"/>
      <c r="E124" s="75"/>
      <c r="F124" s="75" t="s">
        <v>663</v>
      </c>
      <c r="G124" s="75"/>
      <c r="H124" s="75"/>
      <c r="I124" s="81">
        <v>4860.21</v>
      </c>
      <c r="J124" s="81"/>
      <c r="K124" s="81"/>
      <c r="L124" s="81">
        <v>0</v>
      </c>
      <c r="M124" s="81"/>
      <c r="N124" s="81"/>
      <c r="O124" s="74" t="s">
        <v>823</v>
      </c>
    </row>
    <row r="125" spans="1:15" ht="14.25" x14ac:dyDescent="0.2">
      <c r="A125" s="75" t="s">
        <v>702</v>
      </c>
      <c r="B125" s="75"/>
      <c r="C125" s="75"/>
      <c r="D125" s="75"/>
      <c r="E125" s="75"/>
      <c r="F125" s="75" t="s">
        <v>703</v>
      </c>
      <c r="G125" s="75"/>
      <c r="H125" s="75"/>
      <c r="I125" s="81">
        <v>2633.07</v>
      </c>
      <c r="J125" s="81"/>
      <c r="K125" s="81"/>
      <c r="L125" s="81">
        <v>0</v>
      </c>
      <c r="M125" s="81"/>
      <c r="N125" s="81"/>
      <c r="O125" s="74" t="s">
        <v>823</v>
      </c>
    </row>
    <row r="126" spans="1:15" ht="14.25" x14ac:dyDescent="0.2">
      <c r="A126" s="75" t="s">
        <v>708</v>
      </c>
      <c r="B126" s="75"/>
      <c r="C126" s="75"/>
      <c r="D126" s="75"/>
      <c r="E126" s="75"/>
      <c r="F126" s="75" t="s">
        <v>709</v>
      </c>
      <c r="G126" s="75"/>
      <c r="H126" s="75"/>
      <c r="I126" s="81">
        <v>0</v>
      </c>
      <c r="J126" s="81"/>
      <c r="K126" s="81"/>
      <c r="L126" s="81">
        <v>29.8</v>
      </c>
      <c r="M126" s="81"/>
      <c r="N126" s="81"/>
      <c r="O126" s="74" t="s">
        <v>823</v>
      </c>
    </row>
    <row r="127" spans="1:15" ht="14.25" x14ac:dyDescent="0.2">
      <c r="A127" s="75" t="s">
        <v>711</v>
      </c>
      <c r="B127" s="75"/>
      <c r="C127" s="75"/>
      <c r="D127" s="75"/>
      <c r="E127" s="75"/>
      <c r="F127" s="75" t="s">
        <v>712</v>
      </c>
      <c r="G127" s="75"/>
      <c r="H127" s="75"/>
      <c r="I127" s="81">
        <v>4645.01</v>
      </c>
      <c r="J127" s="81"/>
      <c r="K127" s="81"/>
      <c r="L127" s="81">
        <v>0</v>
      </c>
      <c r="M127" s="81"/>
      <c r="N127" s="81"/>
      <c r="O127" s="74" t="s">
        <v>823</v>
      </c>
    </row>
    <row r="128" spans="1:15" ht="14.25" x14ac:dyDescent="0.2">
      <c r="A128" s="75" t="s">
        <v>714</v>
      </c>
      <c r="B128" s="75"/>
      <c r="C128" s="75"/>
      <c r="D128" s="75"/>
      <c r="E128" s="75"/>
      <c r="F128" s="75" t="s">
        <v>715</v>
      </c>
      <c r="G128" s="75"/>
      <c r="H128" s="75"/>
      <c r="I128" s="81">
        <v>3454.04</v>
      </c>
      <c r="J128" s="81"/>
      <c r="K128" s="81"/>
      <c r="L128" s="81">
        <v>0</v>
      </c>
      <c r="M128" s="81"/>
      <c r="N128" s="81"/>
      <c r="O128" s="74" t="s">
        <v>823</v>
      </c>
    </row>
    <row r="129" spans="1:15" ht="14.25" x14ac:dyDescent="0.2">
      <c r="A129" s="75" t="s">
        <v>717</v>
      </c>
      <c r="B129" s="75"/>
      <c r="C129" s="75"/>
      <c r="D129" s="75"/>
      <c r="E129" s="75"/>
      <c r="F129" s="75" t="s">
        <v>718</v>
      </c>
      <c r="G129" s="75"/>
      <c r="H129" s="75"/>
      <c r="I129" s="81">
        <v>16839.5</v>
      </c>
      <c r="J129" s="81"/>
      <c r="K129" s="81"/>
      <c r="L129" s="81">
        <v>0</v>
      </c>
      <c r="M129" s="81"/>
      <c r="N129" s="81"/>
      <c r="O129" s="74" t="s">
        <v>823</v>
      </c>
    </row>
    <row r="130" spans="1:15" ht="14.25" x14ac:dyDescent="0.2">
      <c r="A130" s="75" t="s">
        <v>720</v>
      </c>
      <c r="B130" s="75"/>
      <c r="C130" s="75"/>
      <c r="D130" s="75"/>
      <c r="E130" s="75"/>
      <c r="F130" s="75" t="s">
        <v>721</v>
      </c>
      <c r="G130" s="75"/>
      <c r="H130" s="75"/>
      <c r="I130" s="81">
        <v>18365.16</v>
      </c>
      <c r="J130" s="81"/>
      <c r="K130" s="81"/>
      <c r="L130" s="81">
        <v>0</v>
      </c>
      <c r="M130" s="81"/>
      <c r="N130" s="81"/>
      <c r="O130" s="74" t="s">
        <v>823</v>
      </c>
    </row>
    <row r="131" spans="1:15" ht="14.25" x14ac:dyDescent="0.2">
      <c r="A131" s="75" t="s">
        <v>737</v>
      </c>
      <c r="B131" s="75"/>
      <c r="C131" s="75"/>
      <c r="D131" s="75"/>
      <c r="E131" s="75"/>
      <c r="F131" s="75" t="s">
        <v>738</v>
      </c>
      <c r="G131" s="75"/>
      <c r="H131" s="75"/>
      <c r="I131" s="81">
        <v>515772</v>
      </c>
      <c r="J131" s="81"/>
      <c r="K131" s="81"/>
      <c r="L131" s="81">
        <v>0</v>
      </c>
      <c r="M131" s="81"/>
      <c r="N131" s="81"/>
      <c r="O131" s="74" t="s">
        <v>823</v>
      </c>
    </row>
    <row r="132" spans="1:15" ht="14.25" x14ac:dyDescent="0.2">
      <c r="A132" s="75" t="s">
        <v>740</v>
      </c>
      <c r="B132" s="75"/>
      <c r="C132" s="75"/>
      <c r="D132" s="75"/>
      <c r="E132" s="75"/>
      <c r="F132" s="75" t="s">
        <v>741</v>
      </c>
      <c r="G132" s="75"/>
      <c r="H132" s="75"/>
      <c r="I132" s="81">
        <v>27888</v>
      </c>
      <c r="J132" s="81"/>
      <c r="K132" s="81"/>
      <c r="L132" s="81">
        <v>0</v>
      </c>
      <c r="M132" s="81"/>
      <c r="N132" s="81"/>
      <c r="O132" s="74" t="s">
        <v>823</v>
      </c>
    </row>
    <row r="133" spans="1:15" ht="14.25" x14ac:dyDescent="0.2">
      <c r="A133" s="75" t="s">
        <v>547</v>
      </c>
      <c r="B133" s="75"/>
      <c r="C133" s="75"/>
      <c r="D133" s="75"/>
      <c r="E133" s="75"/>
      <c r="F133" s="75" t="s">
        <v>548</v>
      </c>
      <c r="G133" s="75"/>
      <c r="H133" s="75"/>
      <c r="I133" s="81">
        <v>0</v>
      </c>
      <c r="J133" s="81"/>
      <c r="K133" s="81"/>
      <c r="L133" s="81">
        <v>11074.75</v>
      </c>
      <c r="M133" s="81"/>
      <c r="N133" s="81"/>
      <c r="O133" s="74" t="s">
        <v>823</v>
      </c>
    </row>
    <row r="134" spans="1:15" ht="14.25" x14ac:dyDescent="0.2">
      <c r="A134" s="75" t="s">
        <v>775</v>
      </c>
      <c r="B134" s="75"/>
      <c r="C134" s="75"/>
      <c r="D134" s="75"/>
      <c r="E134" s="75"/>
      <c r="F134" s="75" t="s">
        <v>776</v>
      </c>
      <c r="G134" s="75"/>
      <c r="H134" s="75"/>
      <c r="I134" s="81">
        <v>36632.04</v>
      </c>
      <c r="J134" s="81"/>
      <c r="K134" s="81"/>
      <c r="L134" s="81">
        <v>0</v>
      </c>
      <c r="M134" s="81"/>
      <c r="N134" s="81"/>
      <c r="O134" s="74" t="s">
        <v>823</v>
      </c>
    </row>
    <row r="135" spans="1:15" ht="3.6" customHeight="1" thickBo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1:15" ht="2.25" customHeight="1" thickTop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</row>
    <row r="137" spans="1:15" x14ac:dyDescent="0.2">
      <c r="A137" s="79" t="s">
        <v>821</v>
      </c>
      <c r="B137" s="79"/>
      <c r="C137" s="79"/>
      <c r="D137" s="79"/>
      <c r="E137" s="79"/>
      <c r="F137" s="79"/>
      <c r="G137" s="79"/>
      <c r="H137" s="79"/>
      <c r="I137" s="80">
        <f>SUM(I16:K134)</f>
        <v>21681577.20999999</v>
      </c>
      <c r="J137" s="80"/>
      <c r="K137" s="80"/>
      <c r="L137" s="80">
        <f>SUM(L16:N134)</f>
        <v>21681577.210000005</v>
      </c>
      <c r="M137" s="80"/>
      <c r="N137" s="80"/>
    </row>
    <row r="140" spans="1:15" x14ac:dyDescent="0.2">
      <c r="J140" s="63" t="s">
        <v>822</v>
      </c>
      <c r="M140" s="67">
        <f>SUM(L84:N134)-SUM(I94:K134)</f>
        <v>-319586.10000000033</v>
      </c>
    </row>
    <row r="143" spans="1:15" x14ac:dyDescent="0.2">
      <c r="A143" s="41"/>
    </row>
    <row r="144" spans="1:15" s="41" customFormat="1" x14ac:dyDescent="0.2">
      <c r="M144" s="68"/>
    </row>
    <row r="145" spans="1:13" s="41" customFormat="1" ht="13.5" thickBot="1" x14ac:dyDescent="0.25">
      <c r="M145" s="68"/>
    </row>
    <row r="146" spans="1:13" s="41" customFormat="1" x14ac:dyDescent="0.2">
      <c r="A146" s="69"/>
      <c r="B146" s="70"/>
      <c r="C146" s="70"/>
      <c r="D146" s="70"/>
      <c r="E146" s="70"/>
      <c r="F146" s="70"/>
      <c r="G146" s="70"/>
      <c r="H146" s="70"/>
      <c r="M146" s="68"/>
    </row>
    <row r="147" spans="1:13" s="41" customFormat="1" x14ac:dyDescent="0.2">
      <c r="A147" s="71"/>
      <c r="E147" s="75"/>
      <c r="F147" s="75"/>
      <c r="G147" s="75"/>
      <c r="M147" s="68"/>
    </row>
    <row r="148" spans="1:13" s="41" customFormat="1" ht="13.5" thickBot="1" x14ac:dyDescent="0.25">
      <c r="A148" s="72"/>
      <c r="B148" s="73"/>
      <c r="C148" s="73"/>
      <c r="D148" s="73"/>
      <c r="E148" s="76"/>
      <c r="F148" s="76"/>
      <c r="G148" s="76"/>
      <c r="H148" s="73"/>
      <c r="M148" s="68"/>
    </row>
    <row r="149" spans="1:13" s="41" customFormat="1" x14ac:dyDescent="0.2">
      <c r="M149" s="68"/>
    </row>
    <row r="150" spans="1:13" s="41" customFormat="1" x14ac:dyDescent="0.2">
      <c r="M150" s="68"/>
    </row>
    <row r="151" spans="1:13" s="41" customFormat="1" x14ac:dyDescent="0.2">
      <c r="M151" s="68"/>
    </row>
    <row r="152" spans="1:13" s="41" customFormat="1" x14ac:dyDescent="0.2">
      <c r="M152" s="68"/>
    </row>
    <row r="153" spans="1:13" s="41" customFormat="1" x14ac:dyDescent="0.2">
      <c r="M153" s="68"/>
    </row>
    <row r="154" spans="1:13" s="41" customFormat="1" x14ac:dyDescent="0.2">
      <c r="M154" s="68"/>
    </row>
  </sheetData>
  <mergeCells count="506">
    <mergeCell ref="A2:N2"/>
    <mergeCell ref="B4:D4"/>
    <mergeCell ref="G4:I4"/>
    <mergeCell ref="G5:I5"/>
    <mergeCell ref="C6:J6"/>
    <mergeCell ref="C7:J7"/>
    <mergeCell ref="A10:C10"/>
    <mergeCell ref="D10:M10"/>
    <mergeCell ref="A11:N11"/>
    <mergeCell ref="A12:N12"/>
    <mergeCell ref="A13:H13"/>
    <mergeCell ref="I13:N13"/>
    <mergeCell ref="A8:C8"/>
    <mergeCell ref="D8:M8"/>
    <mergeCell ref="A9:C9"/>
    <mergeCell ref="D9:G9"/>
    <mergeCell ref="I9:M9"/>
    <mergeCell ref="A17:E17"/>
    <mergeCell ref="F17:H17"/>
    <mergeCell ref="I17:K17"/>
    <mergeCell ref="L17:N17"/>
    <mergeCell ref="A16:E16"/>
    <mergeCell ref="F16:H16"/>
    <mergeCell ref="I16:K16"/>
    <mergeCell ref="L16:N16"/>
    <mergeCell ref="A14:H14"/>
    <mergeCell ref="I14:N14"/>
    <mergeCell ref="A15:E15"/>
    <mergeCell ref="F15:H15"/>
    <mergeCell ref="I15:K15"/>
    <mergeCell ref="L15:N15"/>
    <mergeCell ref="A19:E19"/>
    <mergeCell ref="F19:H19"/>
    <mergeCell ref="I19:K19"/>
    <mergeCell ref="L19:N19"/>
    <mergeCell ref="A20:E20"/>
    <mergeCell ref="F20:H20"/>
    <mergeCell ref="I20:K20"/>
    <mergeCell ref="L20:N20"/>
    <mergeCell ref="A18:E18"/>
    <mergeCell ref="F18:H18"/>
    <mergeCell ref="I18:K18"/>
    <mergeCell ref="L18:N18"/>
    <mergeCell ref="A23:E23"/>
    <mergeCell ref="F23:H23"/>
    <mergeCell ref="I23:K23"/>
    <mergeCell ref="L23:N23"/>
    <mergeCell ref="A24:E24"/>
    <mergeCell ref="F24:H24"/>
    <mergeCell ref="I24:K24"/>
    <mergeCell ref="L24:N24"/>
    <mergeCell ref="A21:E21"/>
    <mergeCell ref="F21:H21"/>
    <mergeCell ref="I21:K21"/>
    <mergeCell ref="L21:N21"/>
    <mergeCell ref="A22:E22"/>
    <mergeCell ref="F22:H22"/>
    <mergeCell ref="I22:K22"/>
    <mergeCell ref="L22:N22"/>
    <mergeCell ref="A27:E27"/>
    <mergeCell ref="F27:H27"/>
    <mergeCell ref="I27:K27"/>
    <mergeCell ref="L27:N27"/>
    <mergeCell ref="A28:E28"/>
    <mergeCell ref="F28:H28"/>
    <mergeCell ref="I28:K28"/>
    <mergeCell ref="L28:N28"/>
    <mergeCell ref="A25:E25"/>
    <mergeCell ref="F25:H25"/>
    <mergeCell ref="I25:K25"/>
    <mergeCell ref="L25:N25"/>
    <mergeCell ref="A26:E26"/>
    <mergeCell ref="F26:H26"/>
    <mergeCell ref="I26:K26"/>
    <mergeCell ref="L26:N26"/>
    <mergeCell ref="A31:E31"/>
    <mergeCell ref="F31:H31"/>
    <mergeCell ref="I31:K31"/>
    <mergeCell ref="L31:N31"/>
    <mergeCell ref="A32:E32"/>
    <mergeCell ref="F32:H32"/>
    <mergeCell ref="I32:K32"/>
    <mergeCell ref="L32:N32"/>
    <mergeCell ref="A29:E29"/>
    <mergeCell ref="F29:H29"/>
    <mergeCell ref="I29:K29"/>
    <mergeCell ref="L29:N29"/>
    <mergeCell ref="A30:E30"/>
    <mergeCell ref="F30:H30"/>
    <mergeCell ref="I30:K30"/>
    <mergeCell ref="L30:N30"/>
    <mergeCell ref="A35:E35"/>
    <mergeCell ref="F35:H35"/>
    <mergeCell ref="I35:K35"/>
    <mergeCell ref="L35:N35"/>
    <mergeCell ref="A36:E36"/>
    <mergeCell ref="F36:H36"/>
    <mergeCell ref="I36:K36"/>
    <mergeCell ref="L36:N36"/>
    <mergeCell ref="A33:E33"/>
    <mergeCell ref="F33:H33"/>
    <mergeCell ref="I33:K33"/>
    <mergeCell ref="L33:N33"/>
    <mergeCell ref="A34:E34"/>
    <mergeCell ref="F34:H34"/>
    <mergeCell ref="I34:K34"/>
    <mergeCell ref="L34:N34"/>
    <mergeCell ref="A39:E39"/>
    <mergeCell ref="F39:H39"/>
    <mergeCell ref="I39:K39"/>
    <mergeCell ref="L39:N39"/>
    <mergeCell ref="A40:E40"/>
    <mergeCell ref="F40:H40"/>
    <mergeCell ref="I40:K40"/>
    <mergeCell ref="L40:N40"/>
    <mergeCell ref="A37:E37"/>
    <mergeCell ref="F37:H37"/>
    <mergeCell ref="I37:K37"/>
    <mergeCell ref="L37:N37"/>
    <mergeCell ref="A38:E38"/>
    <mergeCell ref="F38:H38"/>
    <mergeCell ref="I38:K38"/>
    <mergeCell ref="L38:N38"/>
    <mergeCell ref="A43:E43"/>
    <mergeCell ref="F43:H43"/>
    <mergeCell ref="I43:K43"/>
    <mergeCell ref="L43:N43"/>
    <mergeCell ref="A44:E44"/>
    <mergeCell ref="F44:H44"/>
    <mergeCell ref="I44:K44"/>
    <mergeCell ref="L44:N44"/>
    <mergeCell ref="A41:E41"/>
    <mergeCell ref="F41:H41"/>
    <mergeCell ref="I41:K41"/>
    <mergeCell ref="L41:N41"/>
    <mergeCell ref="A42:E42"/>
    <mergeCell ref="F42:H42"/>
    <mergeCell ref="I42:K42"/>
    <mergeCell ref="L42:N42"/>
    <mergeCell ref="A47:E47"/>
    <mergeCell ref="F47:H47"/>
    <mergeCell ref="I47:K47"/>
    <mergeCell ref="L47:N47"/>
    <mergeCell ref="A48:E48"/>
    <mergeCell ref="F48:H48"/>
    <mergeCell ref="I48:K48"/>
    <mergeCell ref="L48:N48"/>
    <mergeCell ref="A45:E45"/>
    <mergeCell ref="F45:H45"/>
    <mergeCell ref="I45:K45"/>
    <mergeCell ref="L45:N45"/>
    <mergeCell ref="A46:E46"/>
    <mergeCell ref="F46:H46"/>
    <mergeCell ref="I46:K46"/>
    <mergeCell ref="L46:N46"/>
    <mergeCell ref="A51:E51"/>
    <mergeCell ref="F51:H51"/>
    <mergeCell ref="I51:K51"/>
    <mergeCell ref="L51:N51"/>
    <mergeCell ref="A52:E52"/>
    <mergeCell ref="F52:H52"/>
    <mergeCell ref="I52:K52"/>
    <mergeCell ref="L52:N52"/>
    <mergeCell ref="A49:E49"/>
    <mergeCell ref="F49:H49"/>
    <mergeCell ref="I49:K49"/>
    <mergeCell ref="L49:N49"/>
    <mergeCell ref="A50:E50"/>
    <mergeCell ref="F50:H50"/>
    <mergeCell ref="I50:K50"/>
    <mergeCell ref="L50:N50"/>
    <mergeCell ref="A55:E55"/>
    <mergeCell ref="F55:H55"/>
    <mergeCell ref="I55:K55"/>
    <mergeCell ref="L55:N55"/>
    <mergeCell ref="A56:E56"/>
    <mergeCell ref="F56:H56"/>
    <mergeCell ref="I56:K56"/>
    <mergeCell ref="L56:N56"/>
    <mergeCell ref="A53:E53"/>
    <mergeCell ref="F53:H53"/>
    <mergeCell ref="I53:K53"/>
    <mergeCell ref="L53:N53"/>
    <mergeCell ref="A54:E54"/>
    <mergeCell ref="F54:H54"/>
    <mergeCell ref="I54:K54"/>
    <mergeCell ref="L54:N54"/>
    <mergeCell ref="A59:E59"/>
    <mergeCell ref="F59:H59"/>
    <mergeCell ref="I59:K59"/>
    <mergeCell ref="L59:N59"/>
    <mergeCell ref="A60:E60"/>
    <mergeCell ref="F60:H60"/>
    <mergeCell ref="I60:K60"/>
    <mergeCell ref="L60:N60"/>
    <mergeCell ref="A57:E57"/>
    <mergeCell ref="F57:H57"/>
    <mergeCell ref="I57:K57"/>
    <mergeCell ref="L57:N57"/>
    <mergeCell ref="A58:E58"/>
    <mergeCell ref="F58:H58"/>
    <mergeCell ref="I58:K58"/>
    <mergeCell ref="L58:N58"/>
    <mergeCell ref="A63:E63"/>
    <mergeCell ref="F63:H63"/>
    <mergeCell ref="I63:K63"/>
    <mergeCell ref="L63:N63"/>
    <mergeCell ref="A64:E64"/>
    <mergeCell ref="F64:H64"/>
    <mergeCell ref="I64:K64"/>
    <mergeCell ref="L64:N64"/>
    <mergeCell ref="A61:E61"/>
    <mergeCell ref="F61:H61"/>
    <mergeCell ref="I61:K61"/>
    <mergeCell ref="L61:N61"/>
    <mergeCell ref="A62:E62"/>
    <mergeCell ref="F62:H62"/>
    <mergeCell ref="I62:K62"/>
    <mergeCell ref="L62:N62"/>
    <mergeCell ref="A67:E67"/>
    <mergeCell ref="F67:H67"/>
    <mergeCell ref="I67:K67"/>
    <mergeCell ref="L67:N67"/>
    <mergeCell ref="A68:E68"/>
    <mergeCell ref="F68:H68"/>
    <mergeCell ref="I68:K68"/>
    <mergeCell ref="L68:N68"/>
    <mergeCell ref="A65:E65"/>
    <mergeCell ref="F65:H65"/>
    <mergeCell ref="I65:K65"/>
    <mergeCell ref="L65:N65"/>
    <mergeCell ref="A66:E66"/>
    <mergeCell ref="F66:H66"/>
    <mergeCell ref="I66:K66"/>
    <mergeCell ref="L66:N66"/>
    <mergeCell ref="A71:E71"/>
    <mergeCell ref="F71:H71"/>
    <mergeCell ref="I71:K71"/>
    <mergeCell ref="L71:N71"/>
    <mergeCell ref="A72:E72"/>
    <mergeCell ref="F72:H72"/>
    <mergeCell ref="I72:K72"/>
    <mergeCell ref="L72:N72"/>
    <mergeCell ref="A69:E69"/>
    <mergeCell ref="F69:H69"/>
    <mergeCell ref="I69:K69"/>
    <mergeCell ref="L69:N69"/>
    <mergeCell ref="A70:E70"/>
    <mergeCell ref="F70:H70"/>
    <mergeCell ref="I70:K70"/>
    <mergeCell ref="L70:N70"/>
    <mergeCell ref="A75:E75"/>
    <mergeCell ref="F75:H75"/>
    <mergeCell ref="I75:K75"/>
    <mergeCell ref="L75:N75"/>
    <mergeCell ref="A76:E76"/>
    <mergeCell ref="F76:H76"/>
    <mergeCell ref="I76:K76"/>
    <mergeCell ref="L76:N76"/>
    <mergeCell ref="A73:E73"/>
    <mergeCell ref="F73:H73"/>
    <mergeCell ref="I73:K73"/>
    <mergeCell ref="L73:N73"/>
    <mergeCell ref="A74:E74"/>
    <mergeCell ref="F74:H74"/>
    <mergeCell ref="I74:K74"/>
    <mergeCell ref="L74:N74"/>
    <mergeCell ref="A79:E79"/>
    <mergeCell ref="F79:H79"/>
    <mergeCell ref="I79:K79"/>
    <mergeCell ref="L79:N79"/>
    <mergeCell ref="A80:E80"/>
    <mergeCell ref="F80:H80"/>
    <mergeCell ref="I80:K80"/>
    <mergeCell ref="L80:N80"/>
    <mergeCell ref="A77:E77"/>
    <mergeCell ref="F77:H77"/>
    <mergeCell ref="I77:K77"/>
    <mergeCell ref="L77:N77"/>
    <mergeCell ref="A78:E78"/>
    <mergeCell ref="F78:H78"/>
    <mergeCell ref="I78:K78"/>
    <mergeCell ref="L78:N78"/>
    <mergeCell ref="A83:E83"/>
    <mergeCell ref="F83:H83"/>
    <mergeCell ref="I83:K83"/>
    <mergeCell ref="L83:N83"/>
    <mergeCell ref="A84:E84"/>
    <mergeCell ref="F84:H84"/>
    <mergeCell ref="I84:K84"/>
    <mergeCell ref="L84:N84"/>
    <mergeCell ref="A81:E81"/>
    <mergeCell ref="F81:H81"/>
    <mergeCell ref="I81:K81"/>
    <mergeCell ref="L81:N81"/>
    <mergeCell ref="A82:E82"/>
    <mergeCell ref="F82:H82"/>
    <mergeCell ref="I82:K82"/>
    <mergeCell ref="L82:N82"/>
    <mergeCell ref="A87:E87"/>
    <mergeCell ref="F87:H87"/>
    <mergeCell ref="I87:K87"/>
    <mergeCell ref="L87:N87"/>
    <mergeCell ref="A88:E88"/>
    <mergeCell ref="F88:H88"/>
    <mergeCell ref="I88:K88"/>
    <mergeCell ref="L88:N88"/>
    <mergeCell ref="A85:E85"/>
    <mergeCell ref="F85:H85"/>
    <mergeCell ref="I85:K85"/>
    <mergeCell ref="L85:N85"/>
    <mergeCell ref="A86:E86"/>
    <mergeCell ref="F86:H86"/>
    <mergeCell ref="I86:K86"/>
    <mergeCell ref="L86:N86"/>
    <mergeCell ref="A91:E91"/>
    <mergeCell ref="F91:H91"/>
    <mergeCell ref="I91:K91"/>
    <mergeCell ref="L91:N91"/>
    <mergeCell ref="A92:E92"/>
    <mergeCell ref="F92:H92"/>
    <mergeCell ref="I92:K92"/>
    <mergeCell ref="L92:N92"/>
    <mergeCell ref="A89:E89"/>
    <mergeCell ref="F89:H89"/>
    <mergeCell ref="I89:K89"/>
    <mergeCell ref="L89:N89"/>
    <mergeCell ref="A90:E90"/>
    <mergeCell ref="F90:H90"/>
    <mergeCell ref="I90:K90"/>
    <mergeCell ref="L90:N90"/>
    <mergeCell ref="A95:E95"/>
    <mergeCell ref="F95:H95"/>
    <mergeCell ref="I95:K95"/>
    <mergeCell ref="L95:N95"/>
    <mergeCell ref="A96:E96"/>
    <mergeCell ref="F96:H96"/>
    <mergeCell ref="I96:K96"/>
    <mergeCell ref="L96:N96"/>
    <mergeCell ref="A93:E93"/>
    <mergeCell ref="F93:H93"/>
    <mergeCell ref="I93:K93"/>
    <mergeCell ref="L93:N93"/>
    <mergeCell ref="A94:E94"/>
    <mergeCell ref="F94:H94"/>
    <mergeCell ref="I94:K94"/>
    <mergeCell ref="L94:N94"/>
    <mergeCell ref="A99:E99"/>
    <mergeCell ref="F99:H99"/>
    <mergeCell ref="I99:K99"/>
    <mergeCell ref="L99:N99"/>
    <mergeCell ref="A100:E100"/>
    <mergeCell ref="F100:H100"/>
    <mergeCell ref="I100:K100"/>
    <mergeCell ref="L100:N100"/>
    <mergeCell ref="A97:E97"/>
    <mergeCell ref="F97:H97"/>
    <mergeCell ref="I97:K97"/>
    <mergeCell ref="L97:N97"/>
    <mergeCell ref="A98:E98"/>
    <mergeCell ref="F98:H98"/>
    <mergeCell ref="I98:K98"/>
    <mergeCell ref="L98:N98"/>
    <mergeCell ref="A103:E103"/>
    <mergeCell ref="F103:H103"/>
    <mergeCell ref="I103:K103"/>
    <mergeCell ref="L103:N103"/>
    <mergeCell ref="A104:E104"/>
    <mergeCell ref="F104:H104"/>
    <mergeCell ref="I104:K104"/>
    <mergeCell ref="L104:N104"/>
    <mergeCell ref="A101:E101"/>
    <mergeCell ref="F101:H101"/>
    <mergeCell ref="I101:K101"/>
    <mergeCell ref="L101:N101"/>
    <mergeCell ref="A102:E102"/>
    <mergeCell ref="F102:H102"/>
    <mergeCell ref="I102:K102"/>
    <mergeCell ref="L102:N102"/>
    <mergeCell ref="A107:E107"/>
    <mergeCell ref="F107:H107"/>
    <mergeCell ref="I107:K107"/>
    <mergeCell ref="L107:N107"/>
    <mergeCell ref="A108:E108"/>
    <mergeCell ref="F108:H108"/>
    <mergeCell ref="I108:K108"/>
    <mergeCell ref="L108:N108"/>
    <mergeCell ref="A105:E105"/>
    <mergeCell ref="F105:H105"/>
    <mergeCell ref="I105:K105"/>
    <mergeCell ref="L105:N105"/>
    <mergeCell ref="A106:E106"/>
    <mergeCell ref="F106:H106"/>
    <mergeCell ref="I106:K106"/>
    <mergeCell ref="L106:N106"/>
    <mergeCell ref="A111:E111"/>
    <mergeCell ref="F111:H111"/>
    <mergeCell ref="I111:K111"/>
    <mergeCell ref="L111:N111"/>
    <mergeCell ref="A112:E112"/>
    <mergeCell ref="F112:H112"/>
    <mergeCell ref="I112:K112"/>
    <mergeCell ref="L112:N112"/>
    <mergeCell ref="A109:E109"/>
    <mergeCell ref="F109:H109"/>
    <mergeCell ref="I109:K109"/>
    <mergeCell ref="L109:N109"/>
    <mergeCell ref="A110:E110"/>
    <mergeCell ref="F110:H110"/>
    <mergeCell ref="I110:K110"/>
    <mergeCell ref="L110:N110"/>
    <mergeCell ref="A115:E115"/>
    <mergeCell ref="F115:H115"/>
    <mergeCell ref="I115:K115"/>
    <mergeCell ref="L115:N115"/>
    <mergeCell ref="A116:E116"/>
    <mergeCell ref="F116:H116"/>
    <mergeCell ref="I116:K116"/>
    <mergeCell ref="L116:N116"/>
    <mergeCell ref="A113:E113"/>
    <mergeCell ref="F113:H113"/>
    <mergeCell ref="I113:K113"/>
    <mergeCell ref="L113:N113"/>
    <mergeCell ref="A114:E114"/>
    <mergeCell ref="F114:H114"/>
    <mergeCell ref="I114:K114"/>
    <mergeCell ref="L114:N114"/>
    <mergeCell ref="A119:E119"/>
    <mergeCell ref="F119:H119"/>
    <mergeCell ref="I119:K119"/>
    <mergeCell ref="L119:N119"/>
    <mergeCell ref="A120:E120"/>
    <mergeCell ref="F120:H120"/>
    <mergeCell ref="I120:K120"/>
    <mergeCell ref="L120:N120"/>
    <mergeCell ref="A117:E117"/>
    <mergeCell ref="F117:H117"/>
    <mergeCell ref="I117:K117"/>
    <mergeCell ref="L117:N117"/>
    <mergeCell ref="A118:E118"/>
    <mergeCell ref="F118:H118"/>
    <mergeCell ref="I118:K118"/>
    <mergeCell ref="L118:N118"/>
    <mergeCell ref="A123:E123"/>
    <mergeCell ref="F123:H123"/>
    <mergeCell ref="I123:K123"/>
    <mergeCell ref="L123:N123"/>
    <mergeCell ref="A124:E124"/>
    <mergeCell ref="F124:H124"/>
    <mergeCell ref="I124:K124"/>
    <mergeCell ref="L124:N124"/>
    <mergeCell ref="A121:E121"/>
    <mergeCell ref="F121:H121"/>
    <mergeCell ref="I121:K121"/>
    <mergeCell ref="L121:N121"/>
    <mergeCell ref="A122:E122"/>
    <mergeCell ref="F122:H122"/>
    <mergeCell ref="I122:K122"/>
    <mergeCell ref="L122:N122"/>
    <mergeCell ref="A127:E127"/>
    <mergeCell ref="F127:H127"/>
    <mergeCell ref="I127:K127"/>
    <mergeCell ref="L127:N127"/>
    <mergeCell ref="A128:E128"/>
    <mergeCell ref="F128:H128"/>
    <mergeCell ref="I128:K128"/>
    <mergeCell ref="L128:N128"/>
    <mergeCell ref="A125:E125"/>
    <mergeCell ref="F125:H125"/>
    <mergeCell ref="I125:K125"/>
    <mergeCell ref="L125:N125"/>
    <mergeCell ref="A126:E126"/>
    <mergeCell ref="F126:H126"/>
    <mergeCell ref="I126:K126"/>
    <mergeCell ref="L126:N126"/>
    <mergeCell ref="A131:E131"/>
    <mergeCell ref="F131:H131"/>
    <mergeCell ref="I131:K131"/>
    <mergeCell ref="L131:N131"/>
    <mergeCell ref="A132:E132"/>
    <mergeCell ref="F132:H132"/>
    <mergeCell ref="I132:K132"/>
    <mergeCell ref="L132:N132"/>
    <mergeCell ref="A129:E129"/>
    <mergeCell ref="F129:H129"/>
    <mergeCell ref="I129:K129"/>
    <mergeCell ref="L129:N129"/>
    <mergeCell ref="A130:E130"/>
    <mergeCell ref="F130:H130"/>
    <mergeCell ref="I130:K130"/>
    <mergeCell ref="L130:N130"/>
    <mergeCell ref="E147:G147"/>
    <mergeCell ref="E148:G148"/>
    <mergeCell ref="A135:N135"/>
    <mergeCell ref="A136:N136"/>
    <mergeCell ref="A137:H137"/>
    <mergeCell ref="I137:K137"/>
    <mergeCell ref="L137:N137"/>
    <mergeCell ref="A133:E133"/>
    <mergeCell ref="F133:H133"/>
    <mergeCell ref="I133:K133"/>
    <mergeCell ref="L133:N133"/>
    <mergeCell ref="A134:E134"/>
    <mergeCell ref="F134:H134"/>
    <mergeCell ref="I134:K134"/>
    <mergeCell ref="L134:N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trial balance</vt:lpstr>
      <vt:lpstr>Unadjusted client 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Hunter</dc:creator>
  <cp:lastModifiedBy>Lisa</cp:lastModifiedBy>
  <dcterms:created xsi:type="dcterms:W3CDTF">2021-09-21T23:29:55Z</dcterms:created>
  <dcterms:modified xsi:type="dcterms:W3CDTF">2021-09-23T13:22:05Z</dcterms:modified>
</cp:coreProperties>
</file>