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1-00214 (2021 Kentucky Rate Case)\AG Set 1 Attachments\"/>
    </mc:Choice>
  </mc:AlternateContent>
  <xr:revisionPtr revIDLastSave="0" documentId="8_{472E9F37-2167-4002-A7EC-744F03B081DF}" xr6:coauthVersionLast="47" xr6:coauthVersionMax="47" xr10:uidLastSave="{00000000-0000-0000-0000-000000000000}"/>
  <bookViews>
    <workbookView xWindow="-120" yWindow="-120" windowWidth="29040" windowHeight="15840" xr2:uid="{DD394252-438C-4837-A2D6-7FB60493375D}"/>
  </bookViews>
  <sheets>
    <sheet name="Sheet1" sheetId="1" r:id="rId1"/>
  </sheets>
  <definedNames>
    <definedName name="_xlnm.Print_Area" localSheetId="0">Sheet1!$A$1:$AH$48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25" i="1"/>
  <c r="Q25" i="1"/>
  <c r="P26" i="1"/>
  <c r="Q26" i="1"/>
  <c r="P27" i="1"/>
  <c r="Q27" i="1"/>
  <c r="P28" i="1"/>
  <c r="Q28" i="1"/>
  <c r="P29" i="1"/>
  <c r="Q29" i="1"/>
  <c r="P30" i="1"/>
  <c r="Q30" i="1"/>
  <c r="Q31" i="1"/>
  <c r="P32" i="1"/>
  <c r="Q32" i="1"/>
  <c r="P33" i="1"/>
  <c r="Q33" i="1"/>
  <c r="P34" i="1"/>
  <c r="Q34" i="1"/>
  <c r="P35" i="1"/>
  <c r="Q35" i="1"/>
  <c r="Q14" i="1"/>
  <c r="Q15" i="1"/>
  <c r="Q16" i="1"/>
  <c r="Q17" i="1"/>
  <c r="Q18" i="1"/>
  <c r="Q19" i="1"/>
  <c r="Q20" i="1"/>
  <c r="Q21" i="1"/>
  <c r="Q22" i="1"/>
  <c r="Q23" i="1"/>
  <c r="Q24" i="1"/>
  <c r="P15" i="1"/>
  <c r="P16" i="1"/>
  <c r="P17" i="1"/>
  <c r="P18" i="1"/>
  <c r="P19" i="1"/>
  <c r="P20" i="1"/>
  <c r="P21" i="1"/>
  <c r="P22" i="1"/>
  <c r="P23" i="1"/>
  <c r="P24" i="1"/>
  <c r="P14" i="1"/>
  <c r="P36" i="1" l="1"/>
  <c r="J36" i="1"/>
  <c r="K36" i="1"/>
  <c r="K38" i="1" l="1"/>
  <c r="E38" i="1" l="1"/>
  <c r="Q36" i="1" l="1"/>
  <c r="Q38" i="1" s="1"/>
</calcChain>
</file>

<file path=xl/sharedStrings.xml><?xml version="1.0" encoding="utf-8"?>
<sst xmlns="http://schemas.openxmlformats.org/spreadsheetml/2006/main" count="159" uniqueCount="72">
  <si>
    <t>Atmos Energy Corporation</t>
  </si>
  <si>
    <t>Consolidated Long-Term Debt Outstanding w/ calculation of Effective Interest Rates</t>
  </si>
  <si>
    <t>June 30, 2018</t>
  </si>
  <si>
    <t>Annualized</t>
  </si>
  <si>
    <t xml:space="preserve">4280, 4281, 4290 &amp; 4310 </t>
  </si>
  <si>
    <t>Atmos Energy Corp., Consolidated:</t>
  </si>
  <si>
    <t>4270 Amort</t>
  </si>
  <si>
    <t>Amortization</t>
  </si>
  <si>
    <t>Line</t>
  </si>
  <si>
    <t>Debt Series</t>
  </si>
  <si>
    <t>Issued</t>
  </si>
  <si>
    <t>for T-lock/Swaps</t>
  </si>
  <si>
    <t>Debt Exp, Dsct &amp; Prem</t>
  </si>
  <si>
    <t>(a)</t>
  </si>
  <si>
    <t>(b)</t>
  </si>
  <si>
    <t>(u)</t>
  </si>
  <si>
    <t>(v)</t>
  </si>
  <si>
    <t>9.40% First Mortgage Bond J due May 2021/RET 2005</t>
  </si>
  <si>
    <t>6.75% Debentures Unsecured due July 2028</t>
  </si>
  <si>
    <t>5.125% Senior Note due Jan 2013</t>
  </si>
  <si>
    <t>10.43% First Mortgage Bond P due 2017 (eff 2012)</t>
  </si>
  <si>
    <t>9.75% First Mortgage Bond Q due Apr 2020/RET 2005</t>
  </si>
  <si>
    <t>9.32% First Mortgage Bond T due June 2021/RET 2005</t>
  </si>
  <si>
    <t>8.77% First Mortgage Bond U due May 2022/RET 2005</t>
  </si>
  <si>
    <t>6.67% MTN A1 due Dec 2025</t>
  </si>
  <si>
    <t>4.95% Sr Note due 10/15/2014</t>
  </si>
  <si>
    <t>5.95% Sr Note due 10/15/2034</t>
  </si>
  <si>
    <t>6.35% Sr Note due 6/15/2017</t>
  </si>
  <si>
    <t>06/2007</t>
  </si>
  <si>
    <t>Sr Note 5.50% Due 06/15/2041</t>
  </si>
  <si>
    <t>6/10/2011</t>
  </si>
  <si>
    <t>8.50% Sr Note due 3/15/2019</t>
  </si>
  <si>
    <t>4.15% Sr Note due 1/15/2043</t>
  </si>
  <si>
    <t>4.125% Sr Note due 10/15/2044 (500MM(2014) &amp; 250MM(2017)</t>
  </si>
  <si>
    <t>10/15/2014</t>
  </si>
  <si>
    <t>3% Sr Note due 6/15/2027</t>
  </si>
  <si>
    <t>06/2017</t>
  </si>
  <si>
    <t>March 2019 - Swap Position</t>
  </si>
  <si>
    <t>03/2019</t>
  </si>
  <si>
    <t>$200MM 3YR. Sr Credit Facility (Established 9/22/16)</t>
  </si>
  <si>
    <t>Subtotal -- Utility Long-Term Debt</t>
  </si>
  <si>
    <t>March 31, 2021</t>
  </si>
  <si>
    <t>(w)</t>
  </si>
  <si>
    <t>(x)</t>
  </si>
  <si>
    <t>4.3% Sr Note due 10/1/2048</t>
  </si>
  <si>
    <t>10/2018</t>
  </si>
  <si>
    <t>10/15/14</t>
  </si>
  <si>
    <t>3.00% Sr Note due 6/15/2027</t>
  </si>
  <si>
    <t>4.125% Sr Note due 3/15/49</t>
  </si>
  <si>
    <t xml:space="preserve">2.625% Sr Notes Due 2029 </t>
  </si>
  <si>
    <t>10/2019</t>
  </si>
  <si>
    <t xml:space="preserve">3.375% Sr Notes Due 2049 </t>
  </si>
  <si>
    <t>$200MM 3YR. Term Loan (Established 4/09/20)</t>
  </si>
  <si>
    <t>04/2020</t>
  </si>
  <si>
    <t xml:space="preserve">1.500% Sr Notes Due 2031 </t>
  </si>
  <si>
    <t>Total</t>
  </si>
  <si>
    <t>Reconcilation June 20, 2018 to March 31, 2021</t>
  </si>
  <si>
    <t>Explanation</t>
  </si>
  <si>
    <t>Fully amortized</t>
  </si>
  <si>
    <t>New debt issued October 2018 (1)</t>
  </si>
  <si>
    <t>New debt issued October 2019 (3)</t>
  </si>
  <si>
    <t>Reference</t>
  </si>
  <si>
    <t>(1) 10Q 3.31.19</t>
  </si>
  <si>
    <t>(2) 10Q 3.31.19</t>
  </si>
  <si>
    <t>New Term Loan Established 2020 (4)</t>
  </si>
  <si>
    <t>(4) 10Q 3.31.20</t>
  </si>
  <si>
    <t>(5) 10Q 3.31.21</t>
  </si>
  <si>
    <t>New debt issued October 2020 with settled swaps (5)</t>
  </si>
  <si>
    <t>New debt issued March 2019 with settled swaps (2)</t>
  </si>
  <si>
    <t>(3) 10Q 3.31.20</t>
  </si>
  <si>
    <t xml:space="preserve">Case No. 2021-00214 </t>
  </si>
  <si>
    <t>Data Request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</si>
</sst>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mm/dd/yy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Tms Rmn"/>
    </font>
    <font>
      <b/>
      <sz val="12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1"/>
      <name val="Arial"/>
      <family val="2"/>
    </font>
    <font>
      <sz val="10"/>
      <name val="Arial MT"/>
    </font>
    <font>
      <sz val="10"/>
      <color rgb="FF3366CC"/>
      <name val="Arial"/>
      <family val="2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5" fillId="0" borderId="0"/>
    <xf numFmtId="0" fontId="7" fillId="0" borderId="0"/>
    <xf numFmtId="39" fontId="12" fillId="0" borderId="0"/>
  </cellStyleXfs>
  <cellXfs count="39">
    <xf numFmtId="0" fontId="0" fillId="0" borderId="0" xfId="0"/>
    <xf numFmtId="0" fontId="4" fillId="0" borderId="0" xfId="3" applyFont="1"/>
    <xf numFmtId="0" fontId="3" fillId="0" borderId="0" xfId="3"/>
    <xf numFmtId="0" fontId="6" fillId="0" borderId="0" xfId="4" applyFont="1"/>
    <xf numFmtId="0" fontId="7" fillId="0" borderId="0" xfId="0" applyFont="1"/>
    <xf numFmtId="0" fontId="8" fillId="0" borderId="0" xfId="3" applyFont="1"/>
    <xf numFmtId="0" fontId="7" fillId="0" borderId="0" xfId="3" applyFont="1"/>
    <xf numFmtId="0" fontId="8" fillId="0" borderId="0" xfId="3" quotePrefix="1" applyFont="1"/>
    <xf numFmtId="37" fontId="7" fillId="0" borderId="0" xfId="0" applyNumberFormat="1" applyFont="1"/>
    <xf numFmtId="0" fontId="3" fillId="0" borderId="0" xfId="3" applyAlignment="1">
      <alignment horizontal="center"/>
    </xf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14" fontId="10" fillId="0" borderId="0" xfId="3" applyNumberFormat="1" applyFont="1" applyAlignment="1">
      <alignment horizontal="center"/>
    </xf>
    <xf numFmtId="0" fontId="3" fillId="0" borderId="0" xfId="3" quotePrefix="1" applyAlignment="1">
      <alignment horizontal="center"/>
    </xf>
    <xf numFmtId="5" fontId="3" fillId="0" borderId="0" xfId="3" applyNumberFormat="1"/>
    <xf numFmtId="0" fontId="7" fillId="0" borderId="0" xfId="5"/>
    <xf numFmtId="166" fontId="3" fillId="0" borderId="0" xfId="6" applyNumberFormat="1" applyFont="1" applyAlignment="1">
      <alignment horizontal="left"/>
    </xf>
    <xf numFmtId="37" fontId="13" fillId="0" borderId="0" xfId="3" applyNumberFormat="1" applyFont="1"/>
    <xf numFmtId="17" fontId="3" fillId="0" borderId="0" xfId="3" quotePrefix="1" applyNumberFormat="1" applyAlignment="1">
      <alignment horizontal="left"/>
    </xf>
    <xf numFmtId="0" fontId="3" fillId="0" borderId="0" xfId="3" quotePrefix="1"/>
    <xf numFmtId="166" fontId="3" fillId="0" borderId="0" xfId="6" quotePrefix="1" applyNumberFormat="1" applyFont="1" applyAlignment="1">
      <alignment horizontal="left"/>
    </xf>
    <xf numFmtId="165" fontId="13" fillId="0" borderId="1" xfId="2" applyNumberFormat="1" applyFont="1" applyFill="1" applyBorder="1"/>
    <xf numFmtId="164" fontId="13" fillId="0" borderId="0" xfId="1" applyNumberFormat="1" applyFont="1" applyFill="1" applyBorder="1"/>
    <xf numFmtId="0" fontId="14" fillId="0" borderId="0" xfId="3" applyFont="1"/>
    <xf numFmtId="165" fontId="0" fillId="0" borderId="0" xfId="0" applyNumberFormat="1"/>
    <xf numFmtId="0" fontId="9" fillId="0" borderId="1" xfId="3" applyFont="1" applyFill="1" applyBorder="1"/>
    <xf numFmtId="0" fontId="2" fillId="0" borderId="1" xfId="0" applyFont="1" applyBorder="1"/>
    <xf numFmtId="165" fontId="2" fillId="0" borderId="1" xfId="0" applyNumberFormat="1" applyFont="1" applyBorder="1"/>
    <xf numFmtId="0" fontId="15" fillId="0" borderId="0" xfId="0" applyFont="1"/>
    <xf numFmtId="0" fontId="0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6" fillId="0" borderId="0" xfId="3" applyFont="1"/>
  </cellXfs>
  <cellStyles count="7">
    <cellStyle name="Comma" xfId="1" builtinId="3"/>
    <cellStyle name="Currency" xfId="2" builtinId="4"/>
    <cellStyle name="Normal" xfId="0" builtinId="0"/>
    <cellStyle name="Normal_Atmos Capital Structure 9-30-05, Utility &amp; Consol" xfId="5" xr:uid="{25A34230-CB0C-4CDC-AFD4-C5D658FCE180}"/>
    <cellStyle name="Normal_Cost of Capital" xfId="4" xr:uid="{4B444201-403F-46AA-8D9D-7AEB90360EA6}"/>
    <cellStyle name="Normal_LTD 699-600 Sherwood Oct 11 6pm" xfId="3" xr:uid="{4849A5AE-4A36-46DB-A2CA-EBFB4BCF7709}"/>
    <cellStyle name="Normal_LTD at 0699" xfId="6" xr:uid="{D9BEBCE0-5533-462A-BFFC-30C4B6883D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28576</xdr:colOff>
      <xdr:row>19</xdr:row>
      <xdr:rowOff>47625</xdr:rowOff>
    </xdr:from>
    <xdr:to>
      <xdr:col>33</xdr:col>
      <xdr:colOff>66676</xdr:colOff>
      <xdr:row>24</xdr:row>
      <xdr:rowOff>163482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82792B-AF25-4998-B709-38DD5B87A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1001" y="2943225"/>
          <a:ext cx="8572500" cy="1068357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12</xdr:row>
      <xdr:rowOff>66676</xdr:rowOff>
    </xdr:from>
    <xdr:to>
      <xdr:col>33</xdr:col>
      <xdr:colOff>600075</xdr:colOff>
      <xdr:row>16</xdr:row>
      <xdr:rowOff>166902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4DAEFCE-AA6C-497C-974F-3263C56EE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022425" y="1628776"/>
          <a:ext cx="9134475" cy="862226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</xdr:colOff>
      <xdr:row>26</xdr:row>
      <xdr:rowOff>47625</xdr:rowOff>
    </xdr:from>
    <xdr:to>
      <xdr:col>33</xdr:col>
      <xdr:colOff>126122</xdr:colOff>
      <xdr:row>31</xdr:row>
      <xdr:rowOff>123825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D1C96AA-385C-4A21-9116-03BCD714D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489150" y="4276725"/>
          <a:ext cx="8650997" cy="1028700"/>
        </a:xfrm>
        <a:prstGeom prst="rect">
          <a:avLst/>
        </a:prstGeom>
      </xdr:spPr>
    </xdr:pic>
    <xdr:clientData/>
  </xdr:twoCellAnchor>
  <xdr:twoCellAnchor editAs="oneCell">
    <xdr:from>
      <xdr:col>18</xdr:col>
      <xdr:colOff>904875</xdr:colOff>
      <xdr:row>34</xdr:row>
      <xdr:rowOff>114301</xdr:rowOff>
    </xdr:from>
    <xdr:to>
      <xdr:col>33</xdr:col>
      <xdr:colOff>590550</xdr:colOff>
      <xdr:row>38</xdr:row>
      <xdr:rowOff>94478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386ACBB-8559-4E0A-B954-DA199E0D9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451050" y="5867401"/>
          <a:ext cx="9153525" cy="742177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40</xdr:row>
      <xdr:rowOff>104774</xdr:rowOff>
    </xdr:from>
    <xdr:to>
      <xdr:col>33</xdr:col>
      <xdr:colOff>546414</xdr:colOff>
      <xdr:row>45</xdr:row>
      <xdr:rowOff>114299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7DF7872-0E9D-4960-A47A-689D955F8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479625" y="7000874"/>
          <a:ext cx="9080814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06F4A-1E42-4963-A8FA-F440E0635159}">
  <dimension ref="A1:AH46"/>
  <sheetViews>
    <sheetView tabSelected="1" zoomScale="70" zoomScaleNormal="70" workbookViewId="0"/>
  </sheetViews>
  <sheetFormatPr defaultRowHeight="15"/>
  <cols>
    <col min="1" max="1" width="6.5703125" customWidth="1"/>
    <col min="2" max="2" width="54.28515625" customWidth="1"/>
    <col min="3" max="3" width="10.140625" bestFit="1" customWidth="1"/>
    <col min="4" max="4" width="14.85546875" bestFit="1" customWidth="1"/>
    <col min="5" max="5" width="22.7109375" bestFit="1" customWidth="1"/>
    <col min="6" max="6" width="3.140625" customWidth="1"/>
    <col min="7" max="7" width="5.28515625" customWidth="1"/>
    <col min="8" max="8" width="54" customWidth="1"/>
    <col min="9" max="9" width="8.28515625" customWidth="1"/>
    <col min="10" max="10" width="14.85546875" bestFit="1" customWidth="1"/>
    <col min="11" max="11" width="22.7109375" bestFit="1" customWidth="1"/>
    <col min="12" max="12" width="3.5703125" customWidth="1"/>
    <col min="13" max="13" width="8.28515625" customWidth="1"/>
    <col min="14" max="14" width="53.7109375" customWidth="1"/>
    <col min="15" max="15" width="10.140625" bestFit="1" customWidth="1"/>
    <col min="16" max="16" width="14.85546875" bestFit="1" customWidth="1"/>
    <col min="17" max="17" width="22.7109375" bestFit="1" customWidth="1"/>
    <col min="18" max="18" width="50.85546875" customWidth="1"/>
    <col min="19" max="19" width="14" bestFit="1" customWidth="1"/>
  </cols>
  <sheetData>
    <row r="1" spans="1:34" ht="20.25">
      <c r="A1" s="38" t="s">
        <v>0</v>
      </c>
    </row>
    <row r="2" spans="1:34" ht="20.25">
      <c r="A2" s="38" t="s">
        <v>70</v>
      </c>
    </row>
    <row r="3" spans="1:34" ht="20.25">
      <c r="A3" s="38" t="s">
        <v>71</v>
      </c>
    </row>
    <row r="5" spans="1:34" ht="18">
      <c r="A5" s="1" t="s">
        <v>0</v>
      </c>
      <c r="B5" s="2"/>
      <c r="C5" s="3"/>
      <c r="D5" s="4"/>
      <c r="E5" s="4"/>
      <c r="G5" s="1" t="s">
        <v>0</v>
      </c>
      <c r="H5" s="2"/>
      <c r="I5" s="3"/>
      <c r="J5" s="4"/>
      <c r="K5" s="4"/>
      <c r="M5" s="1" t="s">
        <v>0</v>
      </c>
      <c r="N5" s="2"/>
      <c r="O5" s="3"/>
      <c r="P5" s="4"/>
      <c r="Q5" s="4"/>
    </row>
    <row r="6" spans="1:34">
      <c r="A6" s="5" t="s">
        <v>1</v>
      </c>
      <c r="B6" s="6"/>
      <c r="C6" s="2"/>
      <c r="D6" s="4"/>
      <c r="E6" s="4"/>
      <c r="G6" s="5" t="s">
        <v>1</v>
      </c>
      <c r="H6" s="6"/>
      <c r="I6" s="2"/>
      <c r="J6" s="4"/>
      <c r="K6" s="4"/>
      <c r="M6" s="5" t="s">
        <v>1</v>
      </c>
      <c r="N6" s="6"/>
      <c r="O6" s="2"/>
      <c r="P6" s="4"/>
      <c r="Q6" s="4"/>
    </row>
    <row r="7" spans="1:34">
      <c r="A7" s="7" t="s">
        <v>2</v>
      </c>
      <c r="B7" s="6"/>
      <c r="C7" s="8"/>
      <c r="D7" s="4"/>
      <c r="E7" s="4"/>
      <c r="G7" s="7" t="s">
        <v>41</v>
      </c>
      <c r="H7" s="6"/>
      <c r="I7" s="8"/>
      <c r="J7" s="4"/>
      <c r="K7" s="4"/>
      <c r="M7" s="7" t="s">
        <v>56</v>
      </c>
      <c r="N7" s="6"/>
      <c r="O7" s="8"/>
      <c r="P7" s="4"/>
      <c r="Q7" s="4"/>
    </row>
    <row r="8" spans="1:34">
      <c r="A8" s="5"/>
      <c r="B8" s="6"/>
      <c r="C8" s="2"/>
      <c r="D8" s="4"/>
      <c r="E8" s="9" t="s">
        <v>3</v>
      </c>
      <c r="G8" s="5"/>
      <c r="H8" s="6"/>
      <c r="I8" s="2"/>
      <c r="J8" s="4"/>
      <c r="K8" s="9" t="s">
        <v>3</v>
      </c>
      <c r="M8" s="5"/>
      <c r="N8" s="6"/>
      <c r="O8" s="2"/>
      <c r="P8" s="4"/>
      <c r="Q8" s="9" t="s">
        <v>3</v>
      </c>
    </row>
    <row r="9" spans="1:34">
      <c r="A9" s="6"/>
      <c r="B9" s="6"/>
      <c r="C9" s="2"/>
      <c r="D9" s="9" t="s">
        <v>3</v>
      </c>
      <c r="E9" s="9" t="s">
        <v>4</v>
      </c>
      <c r="G9" s="6"/>
      <c r="H9" s="6"/>
      <c r="I9" s="2"/>
      <c r="J9" s="9" t="s">
        <v>3</v>
      </c>
      <c r="K9" s="9" t="s">
        <v>4</v>
      </c>
      <c r="M9" s="6"/>
      <c r="N9" s="6"/>
      <c r="O9" s="2"/>
      <c r="P9" s="9" t="s">
        <v>3</v>
      </c>
      <c r="Q9" s="9" t="s">
        <v>4</v>
      </c>
    </row>
    <row r="10" spans="1:34">
      <c r="A10" s="5" t="s">
        <v>5</v>
      </c>
      <c r="B10" s="2"/>
      <c r="C10" s="9"/>
      <c r="D10" s="9" t="s">
        <v>6</v>
      </c>
      <c r="E10" s="9" t="s">
        <v>7</v>
      </c>
      <c r="G10" s="5" t="s">
        <v>5</v>
      </c>
      <c r="H10" s="2"/>
      <c r="I10" s="9"/>
      <c r="J10" s="9" t="s">
        <v>6</v>
      </c>
      <c r="K10" s="9" t="s">
        <v>7</v>
      </c>
      <c r="M10" s="5" t="s">
        <v>5</v>
      </c>
      <c r="N10" s="2"/>
      <c r="O10" s="9"/>
      <c r="P10" s="9" t="s">
        <v>6</v>
      </c>
      <c r="Q10" s="9" t="s">
        <v>7</v>
      </c>
    </row>
    <row r="11" spans="1:34">
      <c r="A11" s="10" t="s">
        <v>8</v>
      </c>
      <c r="B11" s="11" t="s">
        <v>9</v>
      </c>
      <c r="C11" s="10" t="s">
        <v>10</v>
      </c>
      <c r="D11" s="12" t="s">
        <v>11</v>
      </c>
      <c r="E11" s="12" t="s">
        <v>12</v>
      </c>
      <c r="G11" s="10" t="s">
        <v>8</v>
      </c>
      <c r="H11" s="11" t="s">
        <v>9</v>
      </c>
      <c r="I11" s="10" t="s">
        <v>10</v>
      </c>
      <c r="J11" s="12" t="s">
        <v>11</v>
      </c>
      <c r="K11" s="12" t="s">
        <v>12</v>
      </c>
      <c r="M11" s="10" t="s">
        <v>8</v>
      </c>
      <c r="N11" s="11" t="s">
        <v>9</v>
      </c>
      <c r="O11" s="10" t="s">
        <v>10</v>
      </c>
      <c r="P11" s="12" t="s">
        <v>11</v>
      </c>
      <c r="Q11" s="12" t="s">
        <v>12</v>
      </c>
      <c r="R11" s="28" t="s">
        <v>57</v>
      </c>
      <c r="S11" s="28" t="s">
        <v>61</v>
      </c>
    </row>
    <row r="12" spans="1:34">
      <c r="A12" s="9"/>
      <c r="B12" s="13" t="s">
        <v>13</v>
      </c>
      <c r="C12" s="13" t="s">
        <v>14</v>
      </c>
      <c r="D12" s="13" t="s">
        <v>15</v>
      </c>
      <c r="E12" s="13" t="s">
        <v>16</v>
      </c>
      <c r="G12" s="9"/>
      <c r="H12" s="13" t="s">
        <v>13</v>
      </c>
      <c r="I12" s="13" t="s">
        <v>14</v>
      </c>
      <c r="J12" s="13" t="s">
        <v>42</v>
      </c>
      <c r="K12" s="13" t="s">
        <v>43</v>
      </c>
      <c r="M12" s="9"/>
      <c r="N12" s="13" t="s">
        <v>13</v>
      </c>
      <c r="O12" s="13" t="s">
        <v>14</v>
      </c>
      <c r="P12" s="13" t="s">
        <v>42</v>
      </c>
      <c r="Q12" s="13" t="s">
        <v>43</v>
      </c>
    </row>
    <row r="13" spans="1:34">
      <c r="A13" s="9"/>
      <c r="B13" s="2"/>
      <c r="C13" s="2"/>
      <c r="D13" s="15"/>
      <c r="E13" s="14"/>
      <c r="G13" s="9"/>
      <c r="H13" s="2"/>
      <c r="I13" s="2"/>
      <c r="J13" s="15"/>
      <c r="K13" s="14"/>
      <c r="M13" s="9"/>
      <c r="N13" s="2"/>
      <c r="O13" s="2"/>
      <c r="P13" s="15"/>
      <c r="Q13" s="14"/>
      <c r="S13" s="29" t="s">
        <v>62</v>
      </c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1"/>
    </row>
    <row r="14" spans="1:34">
      <c r="A14" s="9">
        <v>1</v>
      </c>
      <c r="B14" s="2" t="s">
        <v>17</v>
      </c>
      <c r="C14" s="16">
        <v>33329</v>
      </c>
      <c r="D14" s="17">
        <v>0</v>
      </c>
      <c r="E14" s="17">
        <v>560397.48000000045</v>
      </c>
      <c r="G14" s="9">
        <v>1</v>
      </c>
      <c r="H14" s="2" t="s">
        <v>17</v>
      </c>
      <c r="I14" s="16">
        <v>33329</v>
      </c>
      <c r="J14" s="22">
        <v>0</v>
      </c>
      <c r="K14" s="22">
        <v>560397.48</v>
      </c>
      <c r="M14" s="9">
        <v>1</v>
      </c>
      <c r="N14" s="2" t="s">
        <v>17</v>
      </c>
      <c r="O14" s="16">
        <v>33329</v>
      </c>
      <c r="P14" s="22">
        <f>J14-D14</f>
        <v>0</v>
      </c>
      <c r="Q14" s="22">
        <f>K14-E14</f>
        <v>0</v>
      </c>
      <c r="S14" s="32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4"/>
    </row>
    <row r="15" spans="1:34">
      <c r="A15" s="9">
        <v>2</v>
      </c>
      <c r="B15" s="2" t="s">
        <v>18</v>
      </c>
      <c r="C15" s="16">
        <v>36003</v>
      </c>
      <c r="D15" s="17">
        <v>0</v>
      </c>
      <c r="E15" s="17">
        <v>99938.159999999218</v>
      </c>
      <c r="G15" s="9">
        <v>2</v>
      </c>
      <c r="H15" s="2" t="s">
        <v>18</v>
      </c>
      <c r="I15" s="16">
        <v>36003</v>
      </c>
      <c r="J15" s="22">
        <v>0</v>
      </c>
      <c r="K15" s="22">
        <v>99938.159999999916</v>
      </c>
      <c r="M15" s="9">
        <v>2</v>
      </c>
      <c r="N15" s="2" t="s">
        <v>18</v>
      </c>
      <c r="O15" s="16">
        <v>36003</v>
      </c>
      <c r="P15" s="22">
        <f t="shared" ref="P15:Q24" si="0">J15-D15</f>
        <v>0</v>
      </c>
      <c r="Q15" s="22">
        <f t="shared" si="0"/>
        <v>6.9849193096160889E-10</v>
      </c>
      <c r="S15" s="32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4"/>
    </row>
    <row r="16" spans="1:34">
      <c r="A16" s="9">
        <v>3</v>
      </c>
      <c r="B16" s="2" t="s">
        <v>19</v>
      </c>
      <c r="C16" s="16">
        <v>37634</v>
      </c>
      <c r="D16" s="17">
        <v>0</v>
      </c>
      <c r="E16" s="17">
        <v>0</v>
      </c>
      <c r="G16" s="9">
        <v>3</v>
      </c>
      <c r="H16" s="2" t="s">
        <v>19</v>
      </c>
      <c r="I16" s="16">
        <v>37634</v>
      </c>
      <c r="J16" s="22">
        <v>0</v>
      </c>
      <c r="K16" s="22">
        <v>0</v>
      </c>
      <c r="M16" s="9">
        <v>3</v>
      </c>
      <c r="N16" s="2" t="s">
        <v>19</v>
      </c>
      <c r="O16" s="16">
        <v>37634</v>
      </c>
      <c r="P16" s="22">
        <f t="shared" si="0"/>
        <v>0</v>
      </c>
      <c r="Q16" s="22">
        <f t="shared" si="0"/>
        <v>0</v>
      </c>
      <c r="S16" s="32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4"/>
    </row>
    <row r="17" spans="1:34">
      <c r="A17" s="9">
        <v>4</v>
      </c>
      <c r="B17" s="2" t="s">
        <v>20</v>
      </c>
      <c r="C17" s="16">
        <v>32082</v>
      </c>
      <c r="D17" s="17">
        <v>0</v>
      </c>
      <c r="E17" s="17">
        <v>0</v>
      </c>
      <c r="G17" s="9">
        <v>4</v>
      </c>
      <c r="H17" s="2" t="s">
        <v>20</v>
      </c>
      <c r="I17" s="16">
        <v>32082</v>
      </c>
      <c r="J17" s="22">
        <v>0</v>
      </c>
      <c r="K17" s="22">
        <v>0</v>
      </c>
      <c r="M17" s="9">
        <v>4</v>
      </c>
      <c r="N17" s="2" t="s">
        <v>20</v>
      </c>
      <c r="O17" s="16">
        <v>32082</v>
      </c>
      <c r="P17" s="22">
        <f t="shared" si="0"/>
        <v>0</v>
      </c>
      <c r="Q17" s="22">
        <f t="shared" si="0"/>
        <v>0</v>
      </c>
      <c r="S17" s="32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4"/>
    </row>
    <row r="18" spans="1:34">
      <c r="A18" s="9">
        <v>5</v>
      </c>
      <c r="B18" s="2" t="s">
        <v>21</v>
      </c>
      <c r="C18" s="16">
        <v>32964</v>
      </c>
      <c r="D18" s="17">
        <v>0</v>
      </c>
      <c r="E18" s="17">
        <v>337580.75999999978</v>
      </c>
      <c r="G18" s="9">
        <v>5</v>
      </c>
      <c r="H18" s="2" t="s">
        <v>21</v>
      </c>
      <c r="I18" s="16">
        <v>32964</v>
      </c>
      <c r="J18" s="22">
        <v>0</v>
      </c>
      <c r="K18" s="22">
        <v>0</v>
      </c>
      <c r="M18" s="9">
        <v>5</v>
      </c>
      <c r="N18" s="2" t="s">
        <v>21</v>
      </c>
      <c r="O18" s="16">
        <v>32964</v>
      </c>
      <c r="P18" s="22">
        <f t="shared" si="0"/>
        <v>0</v>
      </c>
      <c r="Q18" s="22">
        <f t="shared" si="0"/>
        <v>-337580.75999999978</v>
      </c>
      <c r="R18" t="s">
        <v>58</v>
      </c>
      <c r="S18" s="35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7"/>
    </row>
    <row r="19" spans="1:34">
      <c r="A19" s="9">
        <v>6</v>
      </c>
      <c r="B19" s="2" t="s">
        <v>22</v>
      </c>
      <c r="C19" s="16">
        <v>33390</v>
      </c>
      <c r="D19" s="17">
        <v>0</v>
      </c>
      <c r="E19" s="17">
        <v>362746.43999999855</v>
      </c>
      <c r="G19" s="9">
        <v>6</v>
      </c>
      <c r="H19" s="2" t="s">
        <v>22</v>
      </c>
      <c r="I19" s="16">
        <v>33390</v>
      </c>
      <c r="J19" s="22">
        <v>0</v>
      </c>
      <c r="K19" s="22">
        <v>362746.44000000006</v>
      </c>
      <c r="M19" s="9">
        <v>6</v>
      </c>
      <c r="N19" s="2" t="s">
        <v>22</v>
      </c>
      <c r="O19" s="16">
        <v>33390</v>
      </c>
      <c r="P19" s="22">
        <f t="shared" si="0"/>
        <v>0</v>
      </c>
      <c r="Q19" s="22">
        <f t="shared" si="0"/>
        <v>1.5133991837501526E-9</v>
      </c>
    </row>
    <row r="20" spans="1:34">
      <c r="A20" s="9">
        <v>7</v>
      </c>
      <c r="B20" s="2" t="s">
        <v>23</v>
      </c>
      <c r="C20" s="16">
        <v>33725</v>
      </c>
      <c r="D20" s="17">
        <v>0</v>
      </c>
      <c r="E20" s="17">
        <v>368719.07999999821</v>
      </c>
      <c r="G20" s="9">
        <v>7</v>
      </c>
      <c r="H20" s="2" t="s">
        <v>23</v>
      </c>
      <c r="I20" s="16">
        <v>33725</v>
      </c>
      <c r="J20" s="22">
        <v>0</v>
      </c>
      <c r="K20" s="22">
        <v>368719.07999999961</v>
      </c>
      <c r="M20" s="9">
        <v>7</v>
      </c>
      <c r="N20" s="2" t="s">
        <v>23</v>
      </c>
      <c r="O20" s="16">
        <v>33725</v>
      </c>
      <c r="P20" s="22">
        <f t="shared" si="0"/>
        <v>0</v>
      </c>
      <c r="Q20" s="22">
        <f t="shared" si="0"/>
        <v>1.3969838619232178E-9</v>
      </c>
      <c r="S20" s="29" t="s">
        <v>63</v>
      </c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1"/>
    </row>
    <row r="21" spans="1:34">
      <c r="A21" s="9">
        <v>8</v>
      </c>
      <c r="B21" s="2" t="s">
        <v>24</v>
      </c>
      <c r="C21" s="16">
        <v>35048</v>
      </c>
      <c r="D21" s="17">
        <v>0</v>
      </c>
      <c r="E21" s="17">
        <v>7776.960000000021</v>
      </c>
      <c r="G21" s="9">
        <v>8</v>
      </c>
      <c r="H21" s="2" t="s">
        <v>24</v>
      </c>
      <c r="I21" s="16">
        <v>35048</v>
      </c>
      <c r="J21" s="22">
        <v>0</v>
      </c>
      <c r="K21" s="22">
        <v>7776.960000000021</v>
      </c>
      <c r="M21" s="9">
        <v>8</v>
      </c>
      <c r="N21" s="2" t="s">
        <v>24</v>
      </c>
      <c r="O21" s="16">
        <v>35048</v>
      </c>
      <c r="P21" s="22">
        <f t="shared" si="0"/>
        <v>0</v>
      </c>
      <c r="Q21" s="22">
        <f t="shared" si="0"/>
        <v>0</v>
      </c>
      <c r="S21" s="32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4"/>
    </row>
    <row r="22" spans="1:34">
      <c r="A22" s="9">
        <v>9</v>
      </c>
      <c r="B22" s="2" t="s">
        <v>25</v>
      </c>
      <c r="C22" s="16">
        <v>38282</v>
      </c>
      <c r="D22" s="17">
        <v>0</v>
      </c>
      <c r="E22" s="17">
        <v>0</v>
      </c>
      <c r="G22" s="9">
        <v>9</v>
      </c>
      <c r="H22" s="2" t="s">
        <v>25</v>
      </c>
      <c r="I22" s="16">
        <v>38282</v>
      </c>
      <c r="J22" s="22">
        <v>0</v>
      </c>
      <c r="K22" s="22">
        <v>0</v>
      </c>
      <c r="M22" s="9">
        <v>9</v>
      </c>
      <c r="N22" s="2" t="s">
        <v>25</v>
      </c>
      <c r="O22" s="16">
        <v>38282</v>
      </c>
      <c r="P22" s="22">
        <f t="shared" si="0"/>
        <v>0</v>
      </c>
      <c r="Q22" s="22">
        <f t="shared" si="0"/>
        <v>0</v>
      </c>
      <c r="S22" s="32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4"/>
    </row>
    <row r="23" spans="1:34">
      <c r="A23" s="9">
        <v>10</v>
      </c>
      <c r="B23" s="2" t="s">
        <v>26</v>
      </c>
      <c r="C23" s="16">
        <v>38282</v>
      </c>
      <c r="D23" s="17">
        <v>-7047.0666666666657</v>
      </c>
      <c r="E23" s="17">
        <v>115723.56000000145</v>
      </c>
      <c r="G23" s="9">
        <v>10</v>
      </c>
      <c r="H23" s="2" t="s">
        <v>26</v>
      </c>
      <c r="I23" s="16">
        <v>38282</v>
      </c>
      <c r="J23" s="22">
        <v>-7047.0666666666657</v>
      </c>
      <c r="K23" s="22">
        <v>115723.55999999866</v>
      </c>
      <c r="M23" s="9">
        <v>10</v>
      </c>
      <c r="N23" s="2" t="s">
        <v>26</v>
      </c>
      <c r="O23" s="16">
        <v>38282</v>
      </c>
      <c r="P23" s="22">
        <f t="shared" si="0"/>
        <v>0</v>
      </c>
      <c r="Q23" s="22">
        <f t="shared" si="0"/>
        <v>-2.7939677238464355E-9</v>
      </c>
      <c r="S23" s="32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4"/>
    </row>
    <row r="24" spans="1:34">
      <c r="G24" s="9">
        <v>11</v>
      </c>
      <c r="H24" s="2" t="s">
        <v>44</v>
      </c>
      <c r="I24" s="20" t="s">
        <v>45</v>
      </c>
      <c r="J24" s="22">
        <v>0</v>
      </c>
      <c r="K24" s="22">
        <v>315360.72000000626</v>
      </c>
      <c r="M24" s="9">
        <v>11</v>
      </c>
      <c r="N24" s="2" t="s">
        <v>44</v>
      </c>
      <c r="O24" s="20" t="s">
        <v>45</v>
      </c>
      <c r="P24" s="22">
        <f t="shared" si="0"/>
        <v>0</v>
      </c>
      <c r="Q24" s="22">
        <f t="shared" si="0"/>
        <v>315360.72000000626</v>
      </c>
      <c r="R24" t="s">
        <v>59</v>
      </c>
      <c r="S24" s="32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4"/>
    </row>
    <row r="25" spans="1:34">
      <c r="A25" s="9">
        <v>11</v>
      </c>
      <c r="B25" s="2" t="s">
        <v>27</v>
      </c>
      <c r="C25" s="18" t="s">
        <v>28</v>
      </c>
      <c r="D25" s="17">
        <v>0</v>
      </c>
      <c r="E25" s="17">
        <v>0</v>
      </c>
      <c r="P25" s="22">
        <f t="shared" ref="P25:P35" si="1">J25-D25</f>
        <v>0</v>
      </c>
      <c r="Q25" s="22">
        <f t="shared" ref="Q25:Q35" si="2">K25-E25</f>
        <v>0</v>
      </c>
      <c r="S25" s="35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7"/>
    </row>
    <row r="26" spans="1:34">
      <c r="A26" s="9">
        <v>12</v>
      </c>
      <c r="B26" s="2" t="s">
        <v>29</v>
      </c>
      <c r="C26" s="18" t="s">
        <v>30</v>
      </c>
      <c r="D26" s="17">
        <v>-669301.56666666665</v>
      </c>
      <c r="E26" s="17">
        <v>186859.56000000145</v>
      </c>
      <c r="G26" s="9">
        <v>12</v>
      </c>
      <c r="H26" s="2" t="s">
        <v>29</v>
      </c>
      <c r="I26" s="18" t="s">
        <v>30</v>
      </c>
      <c r="J26" s="22">
        <v>-669301.56666666665</v>
      </c>
      <c r="K26" s="22">
        <v>186859.56000000145</v>
      </c>
      <c r="M26" s="9">
        <v>12</v>
      </c>
      <c r="N26" s="2" t="s">
        <v>29</v>
      </c>
      <c r="O26" s="18" t="s">
        <v>30</v>
      </c>
      <c r="P26" s="22">
        <f t="shared" si="1"/>
        <v>0</v>
      </c>
      <c r="Q26" s="22">
        <f t="shared" si="2"/>
        <v>0</v>
      </c>
    </row>
    <row r="27" spans="1:34">
      <c r="A27" s="9">
        <v>13</v>
      </c>
      <c r="B27" s="2" t="s">
        <v>31</v>
      </c>
      <c r="C27" s="16">
        <v>39895</v>
      </c>
      <c r="D27" s="17">
        <v>-77733.567999999999</v>
      </c>
      <c r="E27" s="17">
        <v>1161169.4399999992</v>
      </c>
      <c r="G27" s="9">
        <v>13</v>
      </c>
      <c r="H27" s="2" t="s">
        <v>31</v>
      </c>
      <c r="I27" s="16">
        <v>39895</v>
      </c>
      <c r="J27" s="22">
        <v>0</v>
      </c>
      <c r="K27" s="22">
        <v>0</v>
      </c>
      <c r="M27" s="9">
        <v>13</v>
      </c>
      <c r="N27" s="2" t="s">
        <v>31</v>
      </c>
      <c r="O27" s="16">
        <v>39895</v>
      </c>
      <c r="P27" s="22">
        <f t="shared" si="1"/>
        <v>77733.567999999999</v>
      </c>
      <c r="Q27" s="22">
        <f t="shared" si="2"/>
        <v>-1161169.4399999992</v>
      </c>
      <c r="R27" t="s">
        <v>58</v>
      </c>
      <c r="S27" s="29" t="s">
        <v>69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1"/>
    </row>
    <row r="28" spans="1:34">
      <c r="A28" s="9">
        <v>14</v>
      </c>
      <c r="B28" s="2" t="s">
        <v>32</v>
      </c>
      <c r="C28" s="16">
        <v>41289</v>
      </c>
      <c r="D28" s="17">
        <v>2220856.8016666668</v>
      </c>
      <c r="E28" s="17">
        <v>378080.27999999514</v>
      </c>
      <c r="G28" s="9">
        <v>14</v>
      </c>
      <c r="H28" s="2" t="s">
        <v>32</v>
      </c>
      <c r="I28" s="16">
        <v>41289</v>
      </c>
      <c r="J28" s="22">
        <v>2220856.8016666668</v>
      </c>
      <c r="K28" s="22">
        <v>378080.28000000073</v>
      </c>
      <c r="M28" s="9">
        <v>14</v>
      </c>
      <c r="N28" s="2" t="s">
        <v>32</v>
      </c>
      <c r="O28" s="16">
        <v>41289</v>
      </c>
      <c r="P28" s="22">
        <f t="shared" si="1"/>
        <v>0</v>
      </c>
      <c r="Q28" s="22">
        <f t="shared" si="2"/>
        <v>5.5879354476928711E-9</v>
      </c>
      <c r="S28" s="32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4"/>
    </row>
    <row r="29" spans="1:34">
      <c r="A29" s="9">
        <v>15</v>
      </c>
      <c r="B29" s="19" t="s">
        <v>33</v>
      </c>
      <c r="C29" s="20" t="s">
        <v>34</v>
      </c>
      <c r="D29" s="17">
        <v>908015.82520325202</v>
      </c>
      <c r="E29" s="17">
        <v>-43555.080000013579</v>
      </c>
      <c r="G29" s="9">
        <v>15</v>
      </c>
      <c r="H29" s="19" t="s">
        <v>33</v>
      </c>
      <c r="I29" s="20" t="s">
        <v>46</v>
      </c>
      <c r="J29" s="22">
        <v>908015.82520325202</v>
      </c>
      <c r="K29" s="22">
        <v>-43555.080000013579</v>
      </c>
      <c r="M29" s="9">
        <v>15</v>
      </c>
      <c r="N29" s="19" t="s">
        <v>33</v>
      </c>
      <c r="O29" s="20" t="s">
        <v>46</v>
      </c>
      <c r="P29" s="22">
        <f t="shared" si="1"/>
        <v>0</v>
      </c>
      <c r="Q29" s="22">
        <f t="shared" si="2"/>
        <v>0</v>
      </c>
      <c r="S29" s="32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4"/>
    </row>
    <row r="30" spans="1:34">
      <c r="A30" s="9">
        <v>16</v>
      </c>
      <c r="B30" s="23" t="s">
        <v>35</v>
      </c>
      <c r="C30" s="20" t="s">
        <v>36</v>
      </c>
      <c r="D30" s="17">
        <v>0</v>
      </c>
      <c r="E30" s="17">
        <v>555071.99999999721</v>
      </c>
      <c r="G30" s="9">
        <v>16</v>
      </c>
      <c r="H30" s="23" t="s">
        <v>47</v>
      </c>
      <c r="I30" s="20" t="s">
        <v>36</v>
      </c>
      <c r="J30" s="22">
        <v>0</v>
      </c>
      <c r="K30" s="22">
        <v>555072</v>
      </c>
      <c r="M30" s="9">
        <v>16</v>
      </c>
      <c r="N30" s="23" t="s">
        <v>47</v>
      </c>
      <c r="O30" s="20" t="s">
        <v>36</v>
      </c>
      <c r="P30" s="22">
        <f t="shared" si="1"/>
        <v>0</v>
      </c>
      <c r="Q30" s="22">
        <f t="shared" si="2"/>
        <v>2.7939677238464355E-9</v>
      </c>
      <c r="S30" s="32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4"/>
    </row>
    <row r="31" spans="1:34">
      <c r="A31" s="9">
        <v>17</v>
      </c>
      <c r="B31" s="2" t="s">
        <v>37</v>
      </c>
      <c r="C31" s="20" t="s">
        <v>38</v>
      </c>
      <c r="D31" s="17">
        <v>0</v>
      </c>
      <c r="E31" s="17">
        <v>0</v>
      </c>
      <c r="G31" s="9">
        <v>17</v>
      </c>
      <c r="H31" s="23" t="s">
        <v>48</v>
      </c>
      <c r="I31" s="20" t="s">
        <v>38</v>
      </c>
      <c r="J31" s="22">
        <v>3004713.1</v>
      </c>
      <c r="K31" s="22">
        <v>220237.55999999866</v>
      </c>
      <c r="M31" s="9">
        <v>17</v>
      </c>
      <c r="N31" s="23" t="s">
        <v>48</v>
      </c>
      <c r="O31" s="20" t="s">
        <v>38</v>
      </c>
      <c r="P31" s="22">
        <f t="shared" si="1"/>
        <v>3004713.1</v>
      </c>
      <c r="Q31" s="22">
        <f t="shared" si="2"/>
        <v>220237.55999999866</v>
      </c>
      <c r="R31" t="s">
        <v>68</v>
      </c>
      <c r="S31" s="32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4"/>
    </row>
    <row r="32" spans="1:34">
      <c r="G32" s="9">
        <v>18</v>
      </c>
      <c r="H32" s="2" t="s">
        <v>49</v>
      </c>
      <c r="I32" s="20" t="s">
        <v>50</v>
      </c>
      <c r="J32" s="22">
        <v>0</v>
      </c>
      <c r="K32" s="22">
        <v>266666.75999999978</v>
      </c>
      <c r="M32" s="9">
        <v>18</v>
      </c>
      <c r="N32" s="2" t="s">
        <v>49</v>
      </c>
      <c r="O32" s="20" t="s">
        <v>50</v>
      </c>
      <c r="P32" s="22">
        <f t="shared" si="1"/>
        <v>0</v>
      </c>
      <c r="Q32" s="22">
        <f t="shared" si="2"/>
        <v>266666.75999999978</v>
      </c>
      <c r="R32" t="s">
        <v>60</v>
      </c>
      <c r="S32" s="35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7"/>
    </row>
    <row r="33" spans="1:34">
      <c r="G33" s="9">
        <v>19</v>
      </c>
      <c r="H33" s="2" t="s">
        <v>51</v>
      </c>
      <c r="I33" s="20" t="s">
        <v>50</v>
      </c>
      <c r="J33" s="22">
        <v>0</v>
      </c>
      <c r="K33" s="22">
        <v>187981.55999999517</v>
      </c>
      <c r="M33" s="9">
        <v>19</v>
      </c>
      <c r="N33" s="2" t="s">
        <v>51</v>
      </c>
      <c r="O33" s="20" t="s">
        <v>50</v>
      </c>
      <c r="P33" s="22">
        <f t="shared" si="1"/>
        <v>0</v>
      </c>
      <c r="Q33" s="22">
        <f t="shared" si="2"/>
        <v>187981.55999999517</v>
      </c>
      <c r="R33" t="s">
        <v>60</v>
      </c>
    </row>
    <row r="34" spans="1:34">
      <c r="A34" s="9">
        <v>18</v>
      </c>
      <c r="B34" s="2" t="s">
        <v>39</v>
      </c>
      <c r="C34" s="20"/>
      <c r="D34" s="17">
        <v>0</v>
      </c>
      <c r="E34" s="17">
        <v>115666.67999999996</v>
      </c>
      <c r="G34" s="9">
        <v>20</v>
      </c>
      <c r="H34" s="2" t="s">
        <v>52</v>
      </c>
      <c r="I34" s="20" t="s">
        <v>53</v>
      </c>
      <c r="J34" s="22">
        <v>0</v>
      </c>
      <c r="K34" s="22">
        <v>82500</v>
      </c>
      <c r="M34" s="9">
        <v>20</v>
      </c>
      <c r="N34" s="2" t="s">
        <v>52</v>
      </c>
      <c r="O34" s="20" t="s">
        <v>53</v>
      </c>
      <c r="P34" s="22">
        <f t="shared" si="1"/>
        <v>0</v>
      </c>
      <c r="Q34" s="22">
        <f t="shared" si="2"/>
        <v>-33166.679999999964</v>
      </c>
      <c r="R34" t="s">
        <v>64</v>
      </c>
      <c r="S34" s="29" t="s">
        <v>65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1"/>
    </row>
    <row r="35" spans="1:34">
      <c r="G35" s="9">
        <v>21</v>
      </c>
      <c r="H35" s="2" t="s">
        <v>54</v>
      </c>
      <c r="I35" s="20">
        <v>44105</v>
      </c>
      <c r="J35" s="22">
        <v>428328.29032258061</v>
      </c>
      <c r="K35" s="22">
        <v>743529</v>
      </c>
      <c r="M35" s="9">
        <v>21</v>
      </c>
      <c r="N35" s="2" t="s">
        <v>54</v>
      </c>
      <c r="O35" s="20">
        <v>44105</v>
      </c>
      <c r="P35" s="22">
        <f t="shared" si="1"/>
        <v>428328.29032258061</v>
      </c>
      <c r="Q35" s="22">
        <f t="shared" si="2"/>
        <v>743529</v>
      </c>
      <c r="R35" t="s">
        <v>67</v>
      </c>
      <c r="S35" s="32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4"/>
    </row>
    <row r="36" spans="1:34">
      <c r="A36" s="9">
        <v>19</v>
      </c>
      <c r="B36" s="2" t="s">
        <v>40</v>
      </c>
      <c r="C36" s="2"/>
      <c r="D36" s="21">
        <v>2374790.4255365855</v>
      </c>
      <c r="E36" s="21">
        <v>4206175.319999977</v>
      </c>
      <c r="G36" s="9">
        <v>22</v>
      </c>
      <c r="H36" s="2" t="s">
        <v>40</v>
      </c>
      <c r="I36" s="2"/>
      <c r="J36" s="21">
        <f>SUM(J14:J35)</f>
        <v>5885565.3838591659</v>
      </c>
      <c r="K36" s="21">
        <f>SUM(K14:K35)</f>
        <v>4408034.039999987</v>
      </c>
      <c r="M36" s="9">
        <v>22</v>
      </c>
      <c r="N36" s="2" t="s">
        <v>40</v>
      </c>
      <c r="O36" s="2"/>
      <c r="P36" s="21">
        <f>SUM(P14:P35)</f>
        <v>3510774.9583225809</v>
      </c>
      <c r="Q36" s="21">
        <f>SUM(Q14:Q35)</f>
        <v>201858.72000000998</v>
      </c>
      <c r="S36" s="32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4"/>
    </row>
    <row r="37" spans="1:34">
      <c r="G37" s="9"/>
      <c r="M37" s="9"/>
      <c r="S37" s="32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4"/>
    </row>
    <row r="38" spans="1:34">
      <c r="B38" s="25" t="s">
        <v>55</v>
      </c>
      <c r="C38" s="26"/>
      <c r="D38" s="26"/>
      <c r="E38" s="27">
        <f>E36+D36</f>
        <v>6580965.7455365621</v>
      </c>
      <c r="G38" s="9"/>
      <c r="H38" s="25" t="s">
        <v>55</v>
      </c>
      <c r="I38" s="26"/>
      <c r="J38" s="26"/>
      <c r="K38" s="27">
        <f>K36+J36</f>
        <v>10293599.423859153</v>
      </c>
      <c r="M38" s="9"/>
      <c r="N38" s="25" t="s">
        <v>55</v>
      </c>
      <c r="O38" s="26"/>
      <c r="P38" s="26"/>
      <c r="Q38" s="27">
        <f>Q36+P36</f>
        <v>3712633.6783225909</v>
      </c>
      <c r="S38" s="32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4"/>
    </row>
    <row r="39" spans="1:34">
      <c r="G39" s="9"/>
      <c r="K39" s="24"/>
      <c r="S39" s="35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7"/>
    </row>
    <row r="40" spans="1:34">
      <c r="G40" s="9"/>
    </row>
    <row r="41" spans="1:34">
      <c r="G41" s="9"/>
      <c r="K41" s="24"/>
      <c r="S41" s="29" t="s">
        <v>66</v>
      </c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1"/>
    </row>
    <row r="42" spans="1:34">
      <c r="S42" s="32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4"/>
    </row>
    <row r="43" spans="1:34">
      <c r="S43" s="32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4"/>
    </row>
    <row r="44" spans="1:34">
      <c r="S44" s="32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4"/>
    </row>
    <row r="45" spans="1:34">
      <c r="S45" s="32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4"/>
    </row>
    <row r="46" spans="1:34">
      <c r="S46" s="35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7"/>
    </row>
  </sheetData>
  <printOptions horizontalCentered="1"/>
  <pageMargins left="0.75" right="0.75" top="0.75" bottom="0.75" header="0.3" footer="0.3"/>
  <pageSetup scale="70" fitToWidth="2" fitToHeight="0" orientation="landscape" horizontalDpi="4294967293" verticalDpi="1200" r:id="rId1"/>
  <headerFooter>
    <oddHeader>&amp;RCASE NO. 2021-00214
ATTACHMENT 1
TO AG DR NO. 1-52</oddHeader>
  </headerFooter>
  <colBreaks count="3" manualBreakCount="3">
    <brk id="6" max="47" man="1"/>
    <brk id="12" max="47" man="1"/>
    <brk id="18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 Freel</dc:creator>
  <cp:lastModifiedBy>Eric J Wilen</cp:lastModifiedBy>
  <cp:lastPrinted>2021-08-17T15:34:42Z</cp:lastPrinted>
  <dcterms:created xsi:type="dcterms:W3CDTF">2021-08-10T19:33:44Z</dcterms:created>
  <dcterms:modified xsi:type="dcterms:W3CDTF">2021-08-17T15:35:54Z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