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Direct Testimony\Densman\"/>
    </mc:Choice>
  </mc:AlternateContent>
  <xr:revisionPtr revIDLastSave="0" documentId="13_ncr:1_{5CC2D982-3AA7-4C2D-8235-AEEBF6EEEAB5}" xr6:coauthVersionLast="47" xr6:coauthVersionMax="47" xr10:uidLastSave="{00000000-0000-0000-0000-000000000000}"/>
  <bookViews>
    <workbookView xWindow="-120" yWindow="-120" windowWidth="29040" windowHeight="15840" xr2:uid="{D9D49A56-2D31-4AF3-BE85-1E335A970AA7}"/>
  </bookViews>
  <sheets>
    <sheet name="Bill Frequency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'Bill Frequency'!$A$11:$R$86</definedName>
    <definedName name="_xlnm.Print_Titles" localSheetId="0">'Bill Frequency'!$1:$10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" i="1" l="1"/>
  <c r="M84" i="1"/>
  <c r="L84" i="1"/>
  <c r="K84" i="1"/>
  <c r="J84" i="1"/>
  <c r="I84" i="1"/>
  <c r="H84" i="1"/>
  <c r="G84" i="1"/>
  <c r="F84" i="1"/>
  <c r="E84" i="1"/>
  <c r="D84" i="1"/>
  <c r="C84" i="1"/>
  <c r="R81" i="1"/>
  <c r="R80" i="1"/>
  <c r="R79" i="1"/>
  <c r="J75" i="1"/>
  <c r="N75" i="1"/>
  <c r="M75" i="1"/>
  <c r="L75" i="1"/>
  <c r="K75" i="1"/>
  <c r="I75" i="1"/>
  <c r="H75" i="1"/>
  <c r="G75" i="1"/>
  <c r="E75" i="1"/>
  <c r="D75" i="1"/>
  <c r="P73" i="1"/>
  <c r="R72" i="1"/>
  <c r="R71" i="1"/>
  <c r="J66" i="1"/>
  <c r="N66" i="1"/>
  <c r="M66" i="1"/>
  <c r="L66" i="1"/>
  <c r="K66" i="1"/>
  <c r="I66" i="1"/>
  <c r="H66" i="1"/>
  <c r="G66" i="1"/>
  <c r="F66" i="1"/>
  <c r="E66" i="1"/>
  <c r="D66" i="1"/>
  <c r="C66" i="1"/>
  <c r="P64" i="1"/>
  <c r="R63" i="1"/>
  <c r="P63" i="1"/>
  <c r="P59" i="1"/>
  <c r="R59" i="1" s="1"/>
  <c r="N60" i="1"/>
  <c r="M60" i="1"/>
  <c r="L60" i="1"/>
  <c r="J60" i="1"/>
  <c r="I60" i="1"/>
  <c r="F60" i="1"/>
  <c r="E60" i="1"/>
  <c r="D60" i="1"/>
  <c r="R55" i="1"/>
  <c r="O53" i="1"/>
  <c r="F50" i="1"/>
  <c r="P49" i="1"/>
  <c r="N50" i="1"/>
  <c r="M50" i="1"/>
  <c r="L50" i="1"/>
  <c r="K50" i="1"/>
  <c r="J50" i="1"/>
  <c r="I50" i="1"/>
  <c r="H50" i="1"/>
  <c r="G50" i="1"/>
  <c r="E50" i="1"/>
  <c r="D50" i="1"/>
  <c r="C50" i="1"/>
  <c r="O47" i="1"/>
  <c r="F44" i="1"/>
  <c r="Q49" i="1"/>
  <c r="Q48" i="1"/>
  <c r="N44" i="1"/>
  <c r="M44" i="1"/>
  <c r="K44" i="1"/>
  <c r="J44" i="1"/>
  <c r="I44" i="1"/>
  <c r="G44" i="1"/>
  <c r="E44" i="1"/>
  <c r="C44" i="1"/>
  <c r="Q47" i="1"/>
  <c r="K38" i="1"/>
  <c r="N38" i="1"/>
  <c r="L38" i="1"/>
  <c r="J38" i="1"/>
  <c r="H38" i="1"/>
  <c r="G38" i="1"/>
  <c r="F38" i="1"/>
  <c r="D38" i="1"/>
  <c r="C38" i="1"/>
  <c r="N31" i="1"/>
  <c r="P29" i="1"/>
  <c r="M31" i="1"/>
  <c r="L31" i="1"/>
  <c r="K31" i="1"/>
  <c r="I31" i="1"/>
  <c r="H31" i="1"/>
  <c r="G31" i="1"/>
  <c r="E31" i="1"/>
  <c r="D31" i="1"/>
  <c r="P28" i="1"/>
  <c r="O27" i="1"/>
  <c r="P23" i="1"/>
  <c r="N24" i="1"/>
  <c r="M24" i="1"/>
  <c r="L24" i="1"/>
  <c r="J24" i="1"/>
  <c r="I24" i="1"/>
  <c r="H24" i="1"/>
  <c r="F24" i="1"/>
  <c r="E24" i="1"/>
  <c r="D24" i="1"/>
  <c r="Q27" i="1"/>
  <c r="Q34" i="1" s="1"/>
  <c r="Q23" i="1"/>
  <c r="Q30" i="1" s="1"/>
  <c r="Q37" i="1" s="1"/>
  <c r="Q22" i="1"/>
  <c r="Q29" i="1" s="1"/>
  <c r="Q36" i="1" s="1"/>
  <c r="Q21" i="1"/>
  <c r="Q28" i="1" s="1"/>
  <c r="Q35" i="1" s="1"/>
  <c r="L17" i="1"/>
  <c r="K17" i="1"/>
  <c r="H17" i="1"/>
  <c r="G17" i="1"/>
  <c r="D17" i="1"/>
  <c r="P14" i="1"/>
  <c r="AE9" i="1"/>
  <c r="AD9" i="1"/>
  <c r="AC9" i="1"/>
  <c r="AB9" i="1"/>
  <c r="AA9" i="1"/>
  <c r="Z9" i="1"/>
  <c r="Y9" i="1"/>
  <c r="X9" i="1"/>
  <c r="W9" i="1"/>
  <c r="V9" i="1"/>
  <c r="U9" i="1"/>
  <c r="T9" i="1"/>
  <c r="R23" i="1" l="1"/>
  <c r="R49" i="1"/>
  <c r="R29" i="1"/>
  <c r="P15" i="1"/>
  <c r="R15" i="1" s="1"/>
  <c r="P30" i="1"/>
  <c r="R30" i="1" s="1"/>
  <c r="O34" i="1"/>
  <c r="R34" i="1" s="1"/>
  <c r="P36" i="1"/>
  <c r="R36" i="1" s="1"/>
  <c r="O41" i="1"/>
  <c r="R54" i="1"/>
  <c r="P74" i="1"/>
  <c r="R74" i="1" s="1"/>
  <c r="E17" i="1"/>
  <c r="I17" i="1"/>
  <c r="M17" i="1"/>
  <c r="P16" i="1"/>
  <c r="R16" i="1" s="1"/>
  <c r="O20" i="1"/>
  <c r="P37" i="1"/>
  <c r="R56" i="1"/>
  <c r="P57" i="1"/>
  <c r="P60" i="1" s="1"/>
  <c r="G60" i="1"/>
  <c r="K60" i="1"/>
  <c r="R64" i="1"/>
  <c r="C75" i="1"/>
  <c r="R70" i="1"/>
  <c r="R83" i="1"/>
  <c r="O13" i="1"/>
  <c r="R13" i="1" s="1"/>
  <c r="F17" i="1"/>
  <c r="J17" i="1"/>
  <c r="N17" i="1"/>
  <c r="C17" i="1"/>
  <c r="P21" i="1"/>
  <c r="R21" i="1" s="1"/>
  <c r="G24" i="1"/>
  <c r="K24" i="1"/>
  <c r="P22" i="1"/>
  <c r="R22" i="1" s="1"/>
  <c r="F31" i="1"/>
  <c r="J31" i="1"/>
  <c r="E38" i="1"/>
  <c r="I38" i="1"/>
  <c r="M38" i="1"/>
  <c r="D44" i="1"/>
  <c r="H44" i="1"/>
  <c r="L44" i="1"/>
  <c r="P43" i="1"/>
  <c r="R43" i="1" s="1"/>
  <c r="H60" i="1"/>
  <c r="P58" i="1"/>
  <c r="R58" i="1" s="1"/>
  <c r="O69" i="1"/>
  <c r="O75" i="1" s="1"/>
  <c r="F75" i="1"/>
  <c r="O78" i="1"/>
  <c r="O44" i="1"/>
  <c r="R41" i="1"/>
  <c r="R57" i="1"/>
  <c r="O17" i="1"/>
  <c r="O84" i="1"/>
  <c r="R78" i="1"/>
  <c r="R84" i="1" s="1"/>
  <c r="R14" i="1"/>
  <c r="R27" i="1"/>
  <c r="O31" i="1"/>
  <c r="P31" i="1"/>
  <c r="R28" i="1"/>
  <c r="R69" i="1"/>
  <c r="R75" i="1" s="1"/>
  <c r="O50" i="1"/>
  <c r="R47" i="1"/>
  <c r="O38" i="1"/>
  <c r="R73" i="1"/>
  <c r="O24" i="1"/>
  <c r="R20" i="1"/>
  <c r="R37" i="1"/>
  <c r="P24" i="1"/>
  <c r="P66" i="1"/>
  <c r="O60" i="1"/>
  <c r="R53" i="1"/>
  <c r="P35" i="1"/>
  <c r="P65" i="1"/>
  <c r="R65" i="1" s="1"/>
  <c r="R66" i="1" s="1"/>
  <c r="P82" i="1"/>
  <c r="P84" i="1" s="1"/>
  <c r="C24" i="1"/>
  <c r="P42" i="1"/>
  <c r="P48" i="1"/>
  <c r="C60" i="1"/>
  <c r="C31" i="1"/>
  <c r="R17" i="1" l="1"/>
  <c r="P17" i="1"/>
  <c r="P75" i="1"/>
  <c r="R24" i="1"/>
  <c r="R31" i="1"/>
  <c r="R42" i="1"/>
  <c r="R44" i="1" s="1"/>
  <c r="P44" i="1"/>
  <c r="R48" i="1"/>
  <c r="R50" i="1" s="1"/>
  <c r="P50" i="1"/>
  <c r="P89" i="1" s="1"/>
  <c r="R35" i="1"/>
  <c r="R38" i="1" s="1"/>
  <c r="P38" i="1"/>
  <c r="P88" i="1" s="1"/>
  <c r="R60" i="1"/>
  <c r="P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gsmith</author>
  </authors>
  <commentList>
    <comment ref="B69" authorId="0" shapeId="0" xr:uid="{3BD5FDDF-82F3-40FF-989B-8B58FF06FECD}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Includes Comb. T-4/T-3 bills</t>
        </r>
      </text>
    </comment>
    <comment ref="B70" authorId="0" shapeId="0" xr:uid="{62A95BF9-A513-401C-B2B7-205260F175BC}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Includes Comb. T-4/T-3 bills</t>
        </r>
      </text>
    </comment>
    <comment ref="B71" authorId="0" shapeId="0" xr:uid="{590DB32B-EE84-4CDA-8286-87900774A96D}">
      <text>
        <r>
          <rPr>
            <b/>
            <sz val="11"/>
            <color indexed="81"/>
            <rFont val="Tahoma"/>
            <family val="2"/>
          </rPr>
          <t>gsmith:</t>
        </r>
        <r>
          <rPr>
            <sz val="11"/>
            <color indexed="81"/>
            <rFont val="Tahoma"/>
            <family val="2"/>
          </rPr>
          <t xml:space="preserve">
Includes Comb. T-4/T-3 bills</t>
        </r>
      </text>
    </comment>
  </commentList>
</comments>
</file>

<file path=xl/sharedStrings.xml><?xml version="1.0" encoding="utf-8"?>
<sst xmlns="http://schemas.openxmlformats.org/spreadsheetml/2006/main" count="101" uniqueCount="60">
  <si>
    <t xml:space="preserve">EXHIBIT JCD-1  </t>
  </si>
  <si>
    <t>ATMOS ENERGY CORPORATION - KENTUCKY</t>
  </si>
  <si>
    <t>BILL FREQUENCY DATA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</si>
  <si>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</si>
  <si>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</si>
  <si>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</si>
  <si>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</si>
  <si>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</si>
  <si>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</si>
  <si>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</si>
  <si>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</si>
  <si>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</si>
  <si>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</si>
  <si>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</si>
  <si>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</si>
  <si>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</si>
  <si>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</si>
  <si>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</si>
  <si>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</si>
  <si>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</si>
  <si>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</si>
  <si>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</si>
  <si>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</si>
  <si>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</si>
  <si>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</si>
  <si>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</si>
  <si>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</si>
  <si>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</si>
  <si>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</si>
  <si>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</si>
  <si>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</si>
  <si>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</si>
  <si>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</si>
  <si>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</si>
  <si>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</si>
  <si>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INDUSTRIAL (Rate G-1)</t>
  </si>
  <si>
    <t>&lt;&lt;Includes SAP and TBS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</si>
  <si>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</si>
  <si>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</si>
  <si>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</si>
  <si>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</si>
  <si>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</si>
  <si>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</si>
  <si>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</si>
  <si>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</si>
  <si>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</si>
  <si>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</si>
  <si>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</si>
  <si>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</si>
  <si>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15000</t>
  </si>
  <si>
    <t>ECONOMIC DEV RIDER (EDR)</t>
  </si>
  <si>
    <t>TRANSPORTATION (T-3)</t>
  </si>
  <si>
    <t>Interrupt Transport:  1-15000</t>
  </si>
  <si>
    <t>Interrupt Transport:  Over 15000</t>
  </si>
  <si>
    <t>SPECIAL CONTRACTS</t>
  </si>
  <si>
    <t>Parking / Pooling Fees</t>
  </si>
  <si>
    <t>Transported Volumes</t>
  </si>
  <si>
    <t>Various</t>
  </si>
  <si>
    <t>Charges for Transport Volumes</t>
  </si>
  <si>
    <t>Reference Period - Twelve Months Ending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</si>
</sst>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000_);\(#,##0.0000\)"/>
    <numFmt numFmtId="166" formatCode="_(* #,##0_);_(* \(#,##0\);_(* &quot;-&quot;??_);_(@_)"/>
    <numFmt numFmtId="167" formatCode="&quot;$&quot;#,##0"/>
    <numFmt numFmtId="168" formatCode="0.0000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&quot;$&quot;#,##0.0000_);\(&quot;$&quot;#,##0.0000\)"/>
  </numFmts>
  <fonts count="10" x14ac:knownFonts="1">
    <font>
      <sz val="10"/>
      <name val="Arial"/>
      <family val="2"/>
    </font>
    <font>
      <sz val="12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43" fontId="2" fillId="0" borderId="0" xfId="1" applyFont="1" applyFill="1" applyAlignment="1" applyProtection="1">
      <alignment horizontal="centerContinuous"/>
    </xf>
    <xf numFmtId="10" fontId="2" fillId="0" borderId="0" xfId="3" applyNumberFormat="1" applyFont="1" applyFill="1" applyBorder="1"/>
    <xf numFmtId="166" fontId="2" fillId="0" borderId="0" xfId="1" applyNumberFormat="1" applyFont="1" applyFill="1" applyBorder="1"/>
    <xf numFmtId="9" fontId="2" fillId="0" borderId="0" xfId="3" applyFont="1" applyFill="1"/>
    <xf numFmtId="169" fontId="2" fillId="0" borderId="0" xfId="2" applyNumberFormat="1" applyFont="1" applyFill="1"/>
    <xf numFmtId="166" fontId="7" fillId="0" borderId="0" xfId="1" applyNumberFormat="1" applyFont="1" applyFill="1"/>
    <xf numFmtId="170" fontId="2" fillId="0" borderId="0" xfId="1" applyNumberFormat="1" applyFont="1" applyFill="1" applyProtection="1"/>
    <xf numFmtId="37" fontId="2" fillId="0" borderId="0" xfId="1" applyNumberFormat="1" applyFont="1" applyFill="1" applyBorder="1"/>
    <xf numFmtId="166" fontId="2" fillId="0" borderId="0" xfId="1" applyNumberFormat="1" applyFont="1" applyFill="1" applyBorder="1" applyProtection="1"/>
    <xf numFmtId="170" fontId="2" fillId="0" borderId="0" xfId="1" applyNumberFormat="1" applyFont="1" applyFill="1" applyBorder="1" applyProtection="1"/>
    <xf numFmtId="167" fontId="2" fillId="0" borderId="0" xfId="4" applyNumberFormat="1" applyFont="1" applyFill="1"/>
    <xf numFmtId="3" fontId="2" fillId="0" borderId="0" xfId="4" applyNumberFormat="1" applyFont="1" applyFill="1"/>
    <xf numFmtId="3" fontId="2" fillId="0" borderId="3" xfId="4" applyNumberFormat="1" applyFont="1" applyFill="1" applyBorder="1"/>
    <xf numFmtId="0" fontId="2" fillId="0" borderId="0" xfId="4" applyFont="1" applyFill="1"/>
    <xf numFmtId="1" fontId="2" fillId="0" borderId="0" xfId="4" applyNumberFormat="1" applyFont="1" applyFill="1"/>
    <xf numFmtId="37" fontId="2" fillId="0" borderId="0" xfId="4" applyNumberFormat="1" applyFont="1" applyFill="1"/>
    <xf numFmtId="5" fontId="3" fillId="0" borderId="0" xfId="4" applyNumberFormat="1" applyFont="1" applyFill="1" applyAlignment="1">
      <alignment horizontal="left"/>
    </xf>
    <xf numFmtId="5" fontId="2" fillId="0" borderId="0" xfId="4" applyNumberFormat="1" applyFont="1" applyFill="1"/>
    <xf numFmtId="0" fontId="2" fillId="0" borderId="0" xfId="4" applyFont="1" applyFill="1" applyAlignment="1">
      <alignment horizontal="left"/>
    </xf>
    <xf numFmtId="0" fontId="2" fillId="0" borderId="0" xfId="4" applyFont="1" applyFill="1" applyAlignment="1">
      <alignment horizontal="centerContinuous"/>
    </xf>
    <xf numFmtId="0" fontId="2" fillId="0" borderId="0" xfId="4" applyFont="1" applyFill="1" applyAlignment="1">
      <alignment horizontal="center"/>
    </xf>
    <xf numFmtId="37" fontId="2" fillId="0" borderId="0" xfId="4" applyNumberFormat="1" applyFont="1" applyFill="1" applyAlignment="1">
      <alignment horizontal="right"/>
    </xf>
    <xf numFmtId="5" fontId="2" fillId="0" borderId="0" xfId="4" applyNumberFormat="1" applyFont="1" applyFill="1" applyAlignment="1">
      <alignment horizontal="centerContinuous"/>
    </xf>
    <xf numFmtId="5" fontId="2" fillId="0" borderId="0" xfId="4" applyNumberFormat="1" applyFont="1" applyFill="1" applyAlignment="1">
      <alignment horizontal="right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/>
    <xf numFmtId="164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2" fillId="0" borderId="0" xfId="4" applyNumberFormat="1" applyFont="1" applyFill="1"/>
    <xf numFmtId="0" fontId="2" fillId="0" borderId="0" xfId="4" quotePrefix="1" applyFont="1" applyFill="1" applyAlignment="1">
      <alignment horizontal="center"/>
    </xf>
    <xf numFmtId="49" fontId="2" fillId="0" borderId="0" xfId="4" quotePrefix="1" applyNumberFormat="1" applyFont="1" applyFill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5" fillId="0" borderId="0" xfId="4" applyFont="1" applyFill="1"/>
    <xf numFmtId="0" fontId="6" fillId="0" borderId="0" xfId="4" applyFont="1" applyFill="1"/>
    <xf numFmtId="7" fontId="2" fillId="0" borderId="0" xfId="4" applyNumberFormat="1" applyFont="1" applyFill="1"/>
    <xf numFmtId="165" fontId="2" fillId="0" borderId="0" xfId="4" applyNumberFormat="1" applyFont="1" applyFill="1"/>
    <xf numFmtId="0" fontId="2" fillId="0" borderId="2" xfId="4" applyFont="1" applyFill="1" applyBorder="1"/>
    <xf numFmtId="3" fontId="2" fillId="0" borderId="2" xfId="4" applyNumberFormat="1" applyFont="1" applyFill="1" applyBorder="1"/>
    <xf numFmtId="37" fontId="2" fillId="0" borderId="2" xfId="4" applyNumberFormat="1" applyFont="1" applyFill="1" applyBorder="1"/>
    <xf numFmtId="5" fontId="2" fillId="0" borderId="2" xfId="4" applyNumberFormat="1" applyFont="1" applyFill="1" applyBorder="1"/>
    <xf numFmtId="0" fontId="2" fillId="0" borderId="0" xfId="4" quotePrefix="1" applyFont="1" applyFill="1"/>
    <xf numFmtId="43" fontId="2" fillId="0" borderId="0" xfId="4" applyNumberFormat="1" applyFont="1" applyFill="1"/>
    <xf numFmtId="166" fontId="2" fillId="0" borderId="0" xfId="4" applyNumberFormat="1" applyFont="1" applyFill="1"/>
    <xf numFmtId="0" fontId="2" fillId="0" borderId="3" xfId="4" applyFont="1" applyFill="1" applyBorder="1"/>
    <xf numFmtId="37" fontId="2" fillId="0" borderId="3" xfId="4" applyNumberFormat="1" applyFont="1" applyFill="1" applyBorder="1"/>
    <xf numFmtId="5" fontId="2" fillId="0" borderId="3" xfId="4" applyNumberFormat="1" applyFont="1" applyFill="1" applyBorder="1"/>
    <xf numFmtId="5" fontId="2" fillId="0" borderId="0" xfId="4" quotePrefix="1" applyNumberFormat="1" applyFont="1" applyFill="1"/>
    <xf numFmtId="166" fontId="2" fillId="0" borderId="0" xfId="1" applyNumberFormat="1" applyFont="1" applyFill="1"/>
    <xf numFmtId="3" fontId="5" fillId="0" borderId="0" xfId="4" applyNumberFormat="1" applyFont="1" applyFill="1"/>
    <xf numFmtId="168" fontId="2" fillId="0" borderId="0" xfId="4" applyNumberFormat="1" applyFont="1" applyFill="1"/>
    <xf numFmtId="168" fontId="2" fillId="0" borderId="4" xfId="4" applyNumberFormat="1" applyFont="1" applyFill="1" applyBorder="1"/>
    <xf numFmtId="0" fontId="5" fillId="0" borderId="0" xfId="4" applyFont="1" applyFill="1" applyAlignment="1">
      <alignment horizontal="right"/>
    </xf>
    <xf numFmtId="165" fontId="2" fillId="0" borderId="0" xfId="4" applyNumberFormat="1" applyFont="1" applyFill="1" applyAlignment="1">
      <alignment horizontal="right"/>
    </xf>
    <xf numFmtId="0" fontId="0" fillId="0" borderId="0" xfId="0" applyFill="1"/>
    <xf numFmtId="37" fontId="0" fillId="0" borderId="0" xfId="0" applyNumberFormat="1" applyFill="1"/>
    <xf numFmtId="169" fontId="2" fillId="0" borderId="0" xfId="4" applyNumberFormat="1" applyFont="1" applyFill="1"/>
    <xf numFmtId="39" fontId="2" fillId="0" borderId="0" xfId="4" applyNumberFormat="1" applyFont="1" applyFill="1"/>
    <xf numFmtId="165" fontId="2" fillId="0" borderId="0" xfId="4" applyNumberFormat="1" applyFont="1" applyFill="1" applyAlignment="1">
      <alignment horizontal="center"/>
    </xf>
    <xf numFmtId="171" fontId="2" fillId="0" borderId="0" xfId="4" applyNumberFormat="1" applyFont="1" applyFill="1"/>
    <xf numFmtId="0" fontId="2" fillId="0" borderId="0" xfId="0" applyFont="1" applyFill="1"/>
    <xf numFmtId="37" fontId="2" fillId="0" borderId="0" xfId="4" quotePrefix="1" applyNumberFormat="1" applyFont="1" applyFill="1" applyAlignment="1">
      <alignment horizontal="right"/>
    </xf>
    <xf numFmtId="165" fontId="2" fillId="0" borderId="0" xfId="4" quotePrefix="1" applyNumberFormat="1" applyFont="1" applyFill="1"/>
    <xf numFmtId="168" fontId="2" fillId="0" borderId="0" xfId="4" applyNumberFormat="1" applyFont="1" applyFill="1" applyAlignment="1">
      <alignment horizontal="right"/>
    </xf>
    <xf numFmtId="166" fontId="2" fillId="0" borderId="0" xfId="4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Kentucky - CCS98 as filed" xfId="4" xr:uid="{1DC941B1-A780-4CEF-941D-C0C874CC672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106B6-1D2F-4FB9-BDFD-C31CF18A6ECE}">
  <sheetPr transitionEvaluation="1" transitionEntry="1">
    <tabColor rgb="FF00FF00"/>
  </sheetPr>
  <dimension ref="A1:AE211"/>
  <sheetViews>
    <sheetView showGridLines="0" tabSelected="1" zoomScale="115" zoomScaleNormal="115" zoomScaleSheetLayoutView="115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defaultColWidth="12.5703125" defaultRowHeight="12.75" x14ac:dyDescent="0.2"/>
  <cols>
    <col min="1" max="1" width="5.5703125" style="14" bestFit="1" customWidth="1"/>
    <col min="2" max="2" width="29.5703125" style="14" customWidth="1"/>
    <col min="3" max="3" width="13.5703125" style="14" customWidth="1"/>
    <col min="4" max="4" width="10.42578125" style="14" bestFit="1" customWidth="1"/>
    <col min="5" max="6" width="10" style="14" bestFit="1" customWidth="1"/>
    <col min="7" max="7" width="10.42578125" style="14" bestFit="1" customWidth="1"/>
    <col min="8" max="10" width="10.42578125" style="14" customWidth="1"/>
    <col min="11" max="11" width="10" style="14" bestFit="1" customWidth="1"/>
    <col min="12" max="12" width="10.42578125" style="14" bestFit="1" customWidth="1"/>
    <col min="13" max="13" width="11" style="14" bestFit="1" customWidth="1"/>
    <col min="14" max="14" width="10" style="14" bestFit="1" customWidth="1"/>
    <col min="15" max="15" width="11.140625" style="14" bestFit="1" customWidth="1"/>
    <col min="16" max="16" width="13.42578125" style="14" customWidth="1"/>
    <col min="17" max="17" width="8.5703125" style="14" customWidth="1"/>
    <col min="18" max="18" width="14.85546875" style="14" bestFit="1" customWidth="1"/>
    <col min="19" max="19" width="5.5703125" style="14" customWidth="1"/>
    <col min="20" max="20" width="15.140625" style="14" customWidth="1"/>
    <col min="21" max="21" width="16.42578125" style="14" customWidth="1"/>
    <col min="22" max="22" width="13.85546875" style="14" customWidth="1"/>
    <col min="23" max="23" width="16.5703125" style="14" customWidth="1"/>
    <col min="24" max="24" width="11.5703125" style="14" bestFit="1" customWidth="1"/>
    <col min="25" max="25" width="17.5703125" style="14" customWidth="1"/>
    <col min="26" max="16384" width="12.5703125" style="14"/>
  </cols>
  <sheetData>
    <row r="1" spans="1:31" x14ac:dyDescent="0.2">
      <c r="O1" s="16"/>
      <c r="P1" s="16"/>
    </row>
    <row r="2" spans="1:31" x14ac:dyDescent="0.2">
      <c r="O2" s="16"/>
      <c r="P2" s="16"/>
    </row>
    <row r="3" spans="1:31" x14ac:dyDescent="0.2">
      <c r="O3" s="16"/>
      <c r="P3" s="16"/>
      <c r="R3" s="17" t="s">
        <v>0</v>
      </c>
      <c r="T3" s="18"/>
    </row>
    <row r="4" spans="1:31" x14ac:dyDescent="0.2">
      <c r="A4" s="19"/>
      <c r="B4" s="20"/>
      <c r="C4" s="20"/>
      <c r="D4" s="19"/>
      <c r="E4" s="20"/>
      <c r="F4" s="20"/>
      <c r="G4" s="20"/>
      <c r="H4" s="20"/>
      <c r="I4" s="21" t="s">
        <v>1</v>
      </c>
      <c r="J4" s="20"/>
      <c r="K4" s="20"/>
      <c r="L4" s="20"/>
      <c r="M4" s="20"/>
      <c r="N4" s="20"/>
      <c r="O4" s="22"/>
      <c r="P4" s="22"/>
      <c r="Q4" s="23"/>
      <c r="R4" s="24"/>
    </row>
    <row r="5" spans="1:31" x14ac:dyDescent="0.2">
      <c r="A5" s="19"/>
      <c r="B5" s="20"/>
      <c r="C5" s="20"/>
      <c r="D5" s="19"/>
      <c r="E5" s="20"/>
      <c r="F5" s="20"/>
      <c r="G5" s="20"/>
      <c r="H5" s="20"/>
      <c r="I5" s="21" t="s">
        <v>2</v>
      </c>
      <c r="J5" s="20"/>
      <c r="K5" s="20"/>
      <c r="L5" s="20"/>
      <c r="M5" s="20"/>
      <c r="N5" s="20"/>
      <c r="O5" s="20"/>
      <c r="P5" s="20"/>
      <c r="Q5" s="23"/>
      <c r="R5" s="20"/>
      <c r="W5" s="18"/>
    </row>
    <row r="6" spans="1:31" x14ac:dyDescent="0.2">
      <c r="A6" s="19"/>
      <c r="B6" s="20"/>
      <c r="C6" s="20"/>
      <c r="D6" s="20"/>
      <c r="E6" s="20"/>
      <c r="F6" s="20"/>
      <c r="G6" s="20"/>
      <c r="H6" s="20"/>
      <c r="I6" s="21" t="s">
        <v>59</v>
      </c>
      <c r="J6" s="20"/>
      <c r="K6" s="20"/>
      <c r="L6" s="20"/>
      <c r="M6" s="20"/>
      <c r="N6" s="20"/>
      <c r="O6" s="20"/>
      <c r="P6" s="20"/>
      <c r="Q6" s="1"/>
      <c r="R6" s="20"/>
      <c r="W6" s="16"/>
      <c r="Y6" s="16"/>
    </row>
    <row r="8" spans="1:31" x14ac:dyDescent="0.2">
      <c r="A8" s="19" t="s">
        <v>3</v>
      </c>
      <c r="O8" s="21" t="s">
        <v>4</v>
      </c>
      <c r="R8" s="21" t="s">
        <v>5</v>
      </c>
      <c r="S8" s="21"/>
      <c r="U8" s="21"/>
      <c r="V8" s="21"/>
      <c r="W8" s="21"/>
      <c r="X8" s="21"/>
      <c r="Y8" s="21"/>
    </row>
    <row r="9" spans="1:31" x14ac:dyDescent="0.2">
      <c r="A9" s="25" t="s">
        <v>6</v>
      </c>
      <c r="B9" s="26" t="s">
        <v>7</v>
      </c>
      <c r="C9" s="27">
        <v>43951</v>
      </c>
      <c r="D9" s="27">
        <v>43982</v>
      </c>
      <c r="E9" s="27">
        <v>44012</v>
      </c>
      <c r="F9" s="27">
        <v>44043</v>
      </c>
      <c r="G9" s="27">
        <v>44074</v>
      </c>
      <c r="H9" s="27">
        <v>44104</v>
      </c>
      <c r="I9" s="27">
        <v>44135</v>
      </c>
      <c r="J9" s="27">
        <v>44165</v>
      </c>
      <c r="K9" s="27">
        <v>44196</v>
      </c>
      <c r="L9" s="27">
        <v>44227</v>
      </c>
      <c r="M9" s="27">
        <v>44255</v>
      </c>
      <c r="N9" s="27">
        <v>44286</v>
      </c>
      <c r="O9" s="28" t="s">
        <v>8</v>
      </c>
      <c r="P9" s="28" t="s">
        <v>9</v>
      </c>
      <c r="Q9" s="28" t="s">
        <v>10</v>
      </c>
      <c r="R9" s="28" t="s">
        <v>11</v>
      </c>
      <c r="S9" s="21"/>
      <c r="T9" s="29">
        <f t="shared" ref="T9:AE9" si="0">C9</f>
        <v>43951</v>
      </c>
      <c r="U9" s="29">
        <f t="shared" si="0"/>
        <v>43982</v>
      </c>
      <c r="V9" s="29">
        <f t="shared" si="0"/>
        <v>44012</v>
      </c>
      <c r="W9" s="29">
        <f t="shared" si="0"/>
        <v>44043</v>
      </c>
      <c r="X9" s="29">
        <f t="shared" si="0"/>
        <v>44074</v>
      </c>
      <c r="Y9" s="29">
        <f t="shared" si="0"/>
        <v>44104</v>
      </c>
      <c r="Z9" s="29">
        <f t="shared" si="0"/>
        <v>44135</v>
      </c>
      <c r="AA9" s="29">
        <f t="shared" si="0"/>
        <v>44165</v>
      </c>
      <c r="AB9" s="29">
        <f t="shared" si="0"/>
        <v>44196</v>
      </c>
      <c r="AC9" s="29">
        <f t="shared" si="0"/>
        <v>44227</v>
      </c>
      <c r="AD9" s="29">
        <f t="shared" si="0"/>
        <v>44255</v>
      </c>
      <c r="AE9" s="29">
        <f t="shared" si="0"/>
        <v>44286</v>
      </c>
    </row>
    <row r="10" spans="1:31" x14ac:dyDescent="0.2">
      <c r="B10" s="21"/>
      <c r="C10" s="21" t="s">
        <v>12</v>
      </c>
      <c r="D10" s="30" t="s">
        <v>13</v>
      </c>
      <c r="E10" s="30" t="s">
        <v>14</v>
      </c>
      <c r="F10" s="21" t="s">
        <v>15</v>
      </c>
      <c r="G10" s="31" t="s">
        <v>16</v>
      </c>
      <c r="H10" s="32" t="s">
        <v>17</v>
      </c>
      <c r="I10" s="32" t="s">
        <v>18</v>
      </c>
      <c r="J10" s="32" t="s">
        <v>19</v>
      </c>
      <c r="K10" s="32" t="s">
        <v>20</v>
      </c>
      <c r="L10" s="32" t="s">
        <v>21</v>
      </c>
      <c r="M10" s="32" t="s">
        <v>22</v>
      </c>
      <c r="N10" s="32" t="s">
        <v>23</v>
      </c>
      <c r="O10" s="32" t="s">
        <v>24</v>
      </c>
      <c r="P10" s="32" t="s">
        <v>25</v>
      </c>
      <c r="Q10" s="32" t="s">
        <v>26</v>
      </c>
      <c r="R10" s="32" t="s">
        <v>27</v>
      </c>
      <c r="S10" s="30"/>
      <c r="V10" s="21"/>
      <c r="Y10" s="21"/>
    </row>
    <row r="11" spans="1:31" x14ac:dyDescent="0.2">
      <c r="C11" s="33"/>
      <c r="S11" s="21"/>
      <c r="U11" s="21"/>
      <c r="V11" s="21"/>
      <c r="W11" s="21"/>
      <c r="X11" s="21"/>
      <c r="Y11" s="21"/>
    </row>
    <row r="12" spans="1:31" x14ac:dyDescent="0.2">
      <c r="A12" s="21">
        <v>1</v>
      </c>
      <c r="B12" s="34" t="s">
        <v>28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1"/>
      <c r="P12" s="21"/>
      <c r="Q12" s="21"/>
      <c r="R12" s="21"/>
      <c r="W12" s="21"/>
      <c r="X12" s="21"/>
      <c r="Y12" s="21"/>
    </row>
    <row r="13" spans="1:31" x14ac:dyDescent="0.2">
      <c r="A13" s="21">
        <v>2</v>
      </c>
      <c r="B13" s="14" t="s">
        <v>29</v>
      </c>
      <c r="C13" s="12">
        <v>159553</v>
      </c>
      <c r="D13" s="12">
        <v>159113</v>
      </c>
      <c r="E13" s="12">
        <v>158982</v>
      </c>
      <c r="F13" s="12">
        <v>158741</v>
      </c>
      <c r="G13" s="12">
        <v>158237</v>
      </c>
      <c r="H13" s="12">
        <v>158210</v>
      </c>
      <c r="I13" s="12">
        <v>159172</v>
      </c>
      <c r="J13" s="12">
        <v>159714</v>
      </c>
      <c r="K13" s="12">
        <v>161026</v>
      </c>
      <c r="L13" s="12">
        <v>161490</v>
      </c>
      <c r="M13" s="12">
        <v>161203</v>
      </c>
      <c r="N13" s="12">
        <v>162421</v>
      </c>
      <c r="O13" s="16">
        <f>SUM(C13:N13)</f>
        <v>1917862</v>
      </c>
      <c r="P13" s="16"/>
      <c r="Q13" s="35">
        <v>20.68</v>
      </c>
      <c r="R13" s="18">
        <f>O13*Q13</f>
        <v>39661386.159999996</v>
      </c>
    </row>
    <row r="14" spans="1:31" x14ac:dyDescent="0.2">
      <c r="A14" s="21">
        <v>3</v>
      </c>
      <c r="B14" s="14" t="s">
        <v>30</v>
      </c>
      <c r="C14" s="12">
        <v>800907.82200000004</v>
      </c>
      <c r="D14" s="12">
        <v>537855.57960000006</v>
      </c>
      <c r="E14" s="12">
        <v>239004.76060000001</v>
      </c>
      <c r="F14" s="12">
        <v>179617.37299999999</v>
      </c>
      <c r="G14" s="12">
        <v>154930.44329999998</v>
      </c>
      <c r="H14" s="12">
        <v>158213.14119999998</v>
      </c>
      <c r="I14" s="12">
        <v>256283.14569999999</v>
      </c>
      <c r="J14" s="12">
        <v>605329.91209999996</v>
      </c>
      <c r="K14" s="12">
        <v>1343016.0202000001</v>
      </c>
      <c r="L14" s="12">
        <v>2017587.9394999999</v>
      </c>
      <c r="M14" s="12">
        <v>2077198.4124</v>
      </c>
      <c r="N14" s="12">
        <v>1705397.0825</v>
      </c>
      <c r="O14" s="16"/>
      <c r="P14" s="16">
        <f>SUM(C14:N14)</f>
        <v>10075341.632099999</v>
      </c>
      <c r="Q14" s="36">
        <v>1.3855</v>
      </c>
      <c r="R14" s="16">
        <f>P14*Q14</f>
        <v>13959385.831274549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A15" s="21">
        <v>4</v>
      </c>
      <c r="B15" s="14" t="s">
        <v>31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732.79</v>
      </c>
      <c r="J15" s="12">
        <v>0</v>
      </c>
      <c r="K15" s="12">
        <v>0</v>
      </c>
      <c r="L15" s="12">
        <v>565.79</v>
      </c>
      <c r="M15" s="12">
        <v>201.46</v>
      </c>
      <c r="N15" s="12">
        <v>0</v>
      </c>
      <c r="P15" s="16">
        <f>SUM(C15:N15)</f>
        <v>1500.04</v>
      </c>
      <c r="Q15" s="36">
        <v>0.95779999999999998</v>
      </c>
      <c r="R15" s="16">
        <f>P15*Q15</f>
        <v>1436.738312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 s="21">
        <v>5</v>
      </c>
      <c r="B16" s="14" t="s">
        <v>32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6">
        <f>SUM(C16:N16)</f>
        <v>0</v>
      </c>
      <c r="Q16" s="36">
        <v>0.76509999999999989</v>
      </c>
      <c r="R16" s="16">
        <f>P16*Q16</f>
        <v>0</v>
      </c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A17" s="21">
        <v>6</v>
      </c>
      <c r="B17" s="37" t="s">
        <v>33</v>
      </c>
      <c r="C17" s="38">
        <f>SUM(C14:C16)</f>
        <v>800907.82200000004</v>
      </c>
      <c r="D17" s="38">
        <f t="shared" ref="D17:N17" si="1">SUM(D14:D16)</f>
        <v>537855.57960000006</v>
      </c>
      <c r="E17" s="38">
        <f t="shared" si="1"/>
        <v>239004.76060000001</v>
      </c>
      <c r="F17" s="38">
        <f t="shared" si="1"/>
        <v>179617.37299999999</v>
      </c>
      <c r="G17" s="38">
        <f t="shared" si="1"/>
        <v>154930.44329999998</v>
      </c>
      <c r="H17" s="38">
        <f t="shared" si="1"/>
        <v>158213.14119999998</v>
      </c>
      <c r="I17" s="38">
        <f t="shared" si="1"/>
        <v>257015.9357</v>
      </c>
      <c r="J17" s="38">
        <f t="shared" si="1"/>
        <v>605329.91209999996</v>
      </c>
      <c r="K17" s="38">
        <f t="shared" si="1"/>
        <v>1343016.0202000001</v>
      </c>
      <c r="L17" s="38">
        <f t="shared" si="1"/>
        <v>2018153.7294999999</v>
      </c>
      <c r="M17" s="38">
        <f t="shared" si="1"/>
        <v>2077399.8724</v>
      </c>
      <c r="N17" s="38">
        <f t="shared" si="1"/>
        <v>1705397.0825</v>
      </c>
      <c r="O17" s="39">
        <f>O13</f>
        <v>1917862</v>
      </c>
      <c r="P17" s="39">
        <f>SUM(P14:P16)</f>
        <v>10076841.672099998</v>
      </c>
      <c r="Q17" s="37"/>
      <c r="R17" s="40">
        <f>SUM(R13:R16)</f>
        <v>53622208.729586542</v>
      </c>
      <c r="S17" s="16"/>
      <c r="V17" s="18"/>
    </row>
    <row r="18" spans="1:31" x14ac:dyDescent="0.2">
      <c r="A18" s="21">
        <v>7</v>
      </c>
      <c r="D18" s="18"/>
      <c r="E18" s="18"/>
      <c r="F18" s="18"/>
      <c r="G18" s="18"/>
      <c r="H18" s="18"/>
      <c r="I18" s="18"/>
      <c r="J18" s="18"/>
      <c r="R18" s="18"/>
      <c r="T18" s="41"/>
    </row>
    <row r="19" spans="1:31" x14ac:dyDescent="0.2">
      <c r="A19" s="21">
        <v>8</v>
      </c>
      <c r="B19" s="34" t="s">
        <v>34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S19" s="3"/>
    </row>
    <row r="20" spans="1:31" x14ac:dyDescent="0.2">
      <c r="A20" s="21">
        <v>9</v>
      </c>
      <c r="B20" s="14" t="s">
        <v>29</v>
      </c>
      <c r="C20" s="12">
        <v>18278</v>
      </c>
      <c r="D20" s="12">
        <v>18113</v>
      </c>
      <c r="E20" s="12">
        <v>17891</v>
      </c>
      <c r="F20" s="12">
        <v>17755</v>
      </c>
      <c r="G20" s="12">
        <v>17615</v>
      </c>
      <c r="H20" s="12">
        <v>17599</v>
      </c>
      <c r="I20" s="12">
        <v>17830</v>
      </c>
      <c r="J20" s="12">
        <v>18061</v>
      </c>
      <c r="K20" s="12">
        <v>18333</v>
      </c>
      <c r="L20" s="12">
        <v>18505</v>
      </c>
      <c r="M20" s="12">
        <v>18482</v>
      </c>
      <c r="N20" s="12">
        <v>18682</v>
      </c>
      <c r="O20" s="16">
        <f>SUM(C20:N20)</f>
        <v>217144</v>
      </c>
      <c r="P20" s="21"/>
      <c r="Q20" s="42">
        <v>56.25</v>
      </c>
      <c r="R20" s="18">
        <f>O20*Q20</f>
        <v>12214350</v>
      </c>
      <c r="S20" s="3"/>
      <c r="U20" s="43"/>
    </row>
    <row r="21" spans="1:31" x14ac:dyDescent="0.2">
      <c r="A21" s="21">
        <v>10</v>
      </c>
      <c r="B21" s="14" t="s">
        <v>30</v>
      </c>
      <c r="C21" s="12">
        <v>330527.76640000002</v>
      </c>
      <c r="D21" s="12">
        <v>208430.1458</v>
      </c>
      <c r="E21" s="12">
        <v>136835.74770000001</v>
      </c>
      <c r="F21" s="12">
        <v>133458.1575</v>
      </c>
      <c r="G21" s="12">
        <v>117635.34019999998</v>
      </c>
      <c r="H21" s="12">
        <v>138525.09280000001</v>
      </c>
      <c r="I21" s="12">
        <v>174492.4528</v>
      </c>
      <c r="J21" s="12">
        <v>265904.9571</v>
      </c>
      <c r="K21" s="12">
        <v>538198.14149999991</v>
      </c>
      <c r="L21" s="12">
        <v>813943.95510000002</v>
      </c>
      <c r="M21" s="12">
        <v>845083.81839999999</v>
      </c>
      <c r="N21" s="12">
        <v>704127.86340000003</v>
      </c>
      <c r="O21" s="16"/>
      <c r="P21" s="16">
        <f>SUM(C21:N21)</f>
        <v>4407163.4386999998</v>
      </c>
      <c r="Q21" s="36">
        <f>Q14</f>
        <v>1.3855</v>
      </c>
      <c r="R21" s="16">
        <f>P21*Q21</f>
        <v>6106124.9443188496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 s="21">
        <v>11</v>
      </c>
      <c r="B22" s="14" t="s">
        <v>31</v>
      </c>
      <c r="C22" s="12">
        <v>35675.74</v>
      </c>
      <c r="D22" s="12">
        <v>9180.76</v>
      </c>
      <c r="E22" s="12">
        <v>9590.59</v>
      </c>
      <c r="F22" s="12">
        <v>8796.69</v>
      </c>
      <c r="G22" s="12">
        <v>17738.009999999998</v>
      </c>
      <c r="H22" s="12">
        <v>53794.2</v>
      </c>
      <c r="I22" s="12">
        <v>78800.05</v>
      </c>
      <c r="J22" s="12">
        <v>42835.55</v>
      </c>
      <c r="K22" s="12">
        <v>64107.020000000004</v>
      </c>
      <c r="L22" s="12">
        <v>125130.39</v>
      </c>
      <c r="M22" s="12">
        <v>127553.4</v>
      </c>
      <c r="N22" s="12">
        <v>89906.77</v>
      </c>
      <c r="O22" s="16"/>
      <c r="P22" s="16">
        <f>SUM(C22:N22)</f>
        <v>663109.17000000004</v>
      </c>
      <c r="Q22" s="36">
        <f>Q15</f>
        <v>0.95779999999999998</v>
      </c>
      <c r="R22" s="16">
        <f>P22*Q22</f>
        <v>635125.96302600007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A23" s="21">
        <v>12</v>
      </c>
      <c r="B23" s="14" t="s">
        <v>32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/>
      <c r="P23" s="16">
        <f>SUM(C23:N23)</f>
        <v>0</v>
      </c>
      <c r="Q23" s="36">
        <f>Q16</f>
        <v>0.76509999999999989</v>
      </c>
      <c r="R23" s="16">
        <f>P23*Q23</f>
        <v>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A24" s="21">
        <v>13</v>
      </c>
      <c r="B24" s="44" t="s">
        <v>33</v>
      </c>
      <c r="C24" s="13">
        <f>SUM(C21:C23)</f>
        <v>366203.50640000001</v>
      </c>
      <c r="D24" s="13">
        <f t="shared" ref="D24:N24" si="2">SUM(D21:D23)</f>
        <v>217610.90580000001</v>
      </c>
      <c r="E24" s="13">
        <f t="shared" si="2"/>
        <v>146426.3377</v>
      </c>
      <c r="F24" s="13">
        <f t="shared" si="2"/>
        <v>142254.8475</v>
      </c>
      <c r="G24" s="13">
        <f t="shared" si="2"/>
        <v>135373.35019999999</v>
      </c>
      <c r="H24" s="13">
        <f t="shared" si="2"/>
        <v>192319.2928</v>
      </c>
      <c r="I24" s="13">
        <f t="shared" si="2"/>
        <v>253292.50280000002</v>
      </c>
      <c r="J24" s="13">
        <f t="shared" si="2"/>
        <v>308740.50709999999</v>
      </c>
      <c r="K24" s="13">
        <f t="shared" si="2"/>
        <v>602305.16149999993</v>
      </c>
      <c r="L24" s="13">
        <f t="shared" si="2"/>
        <v>939074.34510000004</v>
      </c>
      <c r="M24" s="13">
        <f t="shared" si="2"/>
        <v>972637.21840000001</v>
      </c>
      <c r="N24" s="13">
        <f t="shared" si="2"/>
        <v>794034.63340000005</v>
      </c>
      <c r="O24" s="45">
        <f>O20</f>
        <v>217144</v>
      </c>
      <c r="P24" s="45">
        <f>SUM(P21:P23)</f>
        <v>5070272.6086999997</v>
      </c>
      <c r="Q24" s="44"/>
      <c r="R24" s="46">
        <f>SUM(R20:R23)</f>
        <v>18955600.907344848</v>
      </c>
      <c r="T24" s="47"/>
      <c r="U24" s="43"/>
    </row>
    <row r="25" spans="1:31" x14ac:dyDescent="0.2">
      <c r="A25" s="21">
        <v>14</v>
      </c>
    </row>
    <row r="26" spans="1:31" x14ac:dyDescent="0.2">
      <c r="A26" s="21">
        <v>15</v>
      </c>
      <c r="B26" s="34" t="s">
        <v>35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6"/>
      <c r="P26" s="16"/>
      <c r="Q26" s="36"/>
      <c r="R26" s="16"/>
    </row>
    <row r="27" spans="1:31" x14ac:dyDescent="0.2">
      <c r="A27" s="21">
        <v>16</v>
      </c>
      <c r="B27" s="14" t="s">
        <v>29</v>
      </c>
      <c r="C27" s="48">
        <v>207</v>
      </c>
      <c r="D27" s="48">
        <v>219</v>
      </c>
      <c r="E27" s="48">
        <v>214</v>
      </c>
      <c r="F27" s="48">
        <v>219</v>
      </c>
      <c r="G27" s="48">
        <v>216</v>
      </c>
      <c r="H27" s="48">
        <v>218</v>
      </c>
      <c r="I27" s="48">
        <v>222</v>
      </c>
      <c r="J27" s="48">
        <v>212</v>
      </c>
      <c r="K27" s="48">
        <v>215</v>
      </c>
      <c r="L27" s="48">
        <v>223</v>
      </c>
      <c r="M27" s="48">
        <v>226</v>
      </c>
      <c r="N27" s="48">
        <v>216</v>
      </c>
      <c r="O27" s="16">
        <f>SUM(C27:N27)</f>
        <v>2607</v>
      </c>
      <c r="P27" s="21"/>
      <c r="Q27" s="35">
        <f>Q20</f>
        <v>56.25</v>
      </c>
      <c r="R27" s="18">
        <f>O27*Q27</f>
        <v>146643.75</v>
      </c>
      <c r="S27" s="14" t="s">
        <v>36</v>
      </c>
    </row>
    <row r="28" spans="1:31" x14ac:dyDescent="0.2">
      <c r="A28" s="21">
        <v>17</v>
      </c>
      <c r="B28" s="14" t="s">
        <v>30</v>
      </c>
      <c r="C28" s="48">
        <v>28437.549499999997</v>
      </c>
      <c r="D28" s="48">
        <v>18851.612000000001</v>
      </c>
      <c r="E28" s="48">
        <v>8967.6570999999985</v>
      </c>
      <c r="F28" s="48">
        <v>9789.8753000000015</v>
      </c>
      <c r="G28" s="48">
        <v>8169.0965999999999</v>
      </c>
      <c r="H28" s="48">
        <v>11743.786200000002</v>
      </c>
      <c r="I28" s="48">
        <v>12845.635299999998</v>
      </c>
      <c r="J28" s="48">
        <v>19888.118499999997</v>
      </c>
      <c r="K28" s="48">
        <v>37041.478499999997</v>
      </c>
      <c r="L28" s="48">
        <v>42512.549900000005</v>
      </c>
      <c r="M28" s="48">
        <v>44951.612800000003</v>
      </c>
      <c r="N28" s="48">
        <v>40594.571200000006</v>
      </c>
      <c r="O28" s="16"/>
      <c r="P28" s="16">
        <f>SUM(C28:N28)</f>
        <v>283793.5429</v>
      </c>
      <c r="Q28" s="36">
        <f>Q21</f>
        <v>1.3855</v>
      </c>
      <c r="R28" s="16">
        <f>P28*Q28</f>
        <v>393195.95368794998</v>
      </c>
      <c r="S28" s="14" t="s">
        <v>36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 s="21">
        <v>18</v>
      </c>
      <c r="B29" s="14" t="s">
        <v>31</v>
      </c>
      <c r="C29" s="48">
        <v>15834.34</v>
      </c>
      <c r="D29" s="48">
        <v>10225.6</v>
      </c>
      <c r="E29" s="48">
        <v>3502.53</v>
      </c>
      <c r="F29" s="48">
        <v>3410.72</v>
      </c>
      <c r="G29" s="48">
        <v>8162.62</v>
      </c>
      <c r="H29" s="48">
        <v>15930.08</v>
      </c>
      <c r="I29" s="48">
        <v>10787.22</v>
      </c>
      <c r="J29" s="48">
        <v>19891.05</v>
      </c>
      <c r="K29" s="48">
        <v>46786.38</v>
      </c>
      <c r="L29" s="48">
        <v>74751.97</v>
      </c>
      <c r="M29" s="48">
        <v>94325.31</v>
      </c>
      <c r="N29" s="48">
        <v>54095.31</v>
      </c>
      <c r="O29" s="16"/>
      <c r="P29" s="16">
        <f>SUM(C29:N29)</f>
        <v>357703.13</v>
      </c>
      <c r="Q29" s="36">
        <f>Q22</f>
        <v>0.95779999999999998</v>
      </c>
      <c r="R29" s="16">
        <f>P29*Q29</f>
        <v>342608.057914</v>
      </c>
      <c r="S29" s="14" t="s">
        <v>36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A30" s="21">
        <v>19</v>
      </c>
      <c r="B30" s="14" t="s">
        <v>32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6"/>
      <c r="P30" s="16">
        <f>SUM(C30:N30)</f>
        <v>0</v>
      </c>
      <c r="Q30" s="36">
        <f>Q23</f>
        <v>0.76509999999999989</v>
      </c>
      <c r="R30" s="16">
        <f>P30*Q30</f>
        <v>0</v>
      </c>
      <c r="S30" s="14" t="s">
        <v>36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A31" s="21">
        <v>20</v>
      </c>
      <c r="B31" s="44" t="s">
        <v>33</v>
      </c>
      <c r="C31" s="13">
        <f>SUM(C28:C30)</f>
        <v>44271.889499999997</v>
      </c>
      <c r="D31" s="13">
        <f t="shared" ref="D31:N31" si="3">SUM(D28:D30)</f>
        <v>29077.212</v>
      </c>
      <c r="E31" s="13">
        <f t="shared" si="3"/>
        <v>12470.187099999999</v>
      </c>
      <c r="F31" s="13">
        <f t="shared" si="3"/>
        <v>13200.595300000001</v>
      </c>
      <c r="G31" s="13">
        <f t="shared" si="3"/>
        <v>16331.7166</v>
      </c>
      <c r="H31" s="13">
        <f t="shared" si="3"/>
        <v>27673.866200000004</v>
      </c>
      <c r="I31" s="13">
        <f t="shared" si="3"/>
        <v>23632.855299999996</v>
      </c>
      <c r="J31" s="13">
        <f t="shared" si="3"/>
        <v>39779.1685</v>
      </c>
      <c r="K31" s="13">
        <f t="shared" si="3"/>
        <v>83827.858500000002</v>
      </c>
      <c r="L31" s="13">
        <f t="shared" si="3"/>
        <v>117264.51990000001</v>
      </c>
      <c r="M31" s="13">
        <f t="shared" si="3"/>
        <v>139276.9228</v>
      </c>
      <c r="N31" s="13">
        <f t="shared" si="3"/>
        <v>94689.881200000003</v>
      </c>
      <c r="O31" s="45">
        <f>O27</f>
        <v>2607</v>
      </c>
      <c r="P31" s="45">
        <f>SUM(P28:P30)</f>
        <v>641496.67290000001</v>
      </c>
      <c r="Q31" s="44"/>
      <c r="R31" s="46">
        <f>SUM(R27:R30)</f>
        <v>882447.76160195004</v>
      </c>
      <c r="S31" s="16"/>
      <c r="U31" s="43"/>
    </row>
    <row r="32" spans="1:31" x14ac:dyDescent="0.2">
      <c r="A32" s="21">
        <v>21</v>
      </c>
      <c r="S32" s="16"/>
      <c r="U32" s="43"/>
    </row>
    <row r="33" spans="1:31" x14ac:dyDescent="0.2">
      <c r="A33" s="21">
        <v>22</v>
      </c>
      <c r="B33" s="34" t="s">
        <v>37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Q33" s="36"/>
      <c r="R33" s="18"/>
      <c r="S33" s="16"/>
      <c r="U33" s="43"/>
    </row>
    <row r="34" spans="1:31" x14ac:dyDescent="0.2">
      <c r="A34" s="21">
        <v>23</v>
      </c>
      <c r="B34" s="14" t="s">
        <v>29</v>
      </c>
      <c r="C34" s="12">
        <v>1522</v>
      </c>
      <c r="D34" s="12">
        <v>1540</v>
      </c>
      <c r="E34" s="12">
        <v>1553</v>
      </c>
      <c r="F34" s="12">
        <v>1523</v>
      </c>
      <c r="G34" s="12">
        <v>1530</v>
      </c>
      <c r="H34" s="12">
        <v>1529</v>
      </c>
      <c r="I34" s="12">
        <v>1525</v>
      </c>
      <c r="J34" s="12">
        <v>1518</v>
      </c>
      <c r="K34" s="12">
        <v>1530</v>
      </c>
      <c r="L34" s="12">
        <v>1534</v>
      </c>
      <c r="M34" s="12">
        <v>1534</v>
      </c>
      <c r="N34" s="12">
        <v>1563</v>
      </c>
      <c r="O34" s="16">
        <f>SUM(C34:N34)</f>
        <v>18401</v>
      </c>
      <c r="P34" s="21"/>
      <c r="Q34" s="35">
        <f>Q27</f>
        <v>56.25</v>
      </c>
      <c r="R34" s="18">
        <f>O34*Q34</f>
        <v>1035056.25</v>
      </c>
      <c r="S34" s="16"/>
      <c r="U34" s="43"/>
    </row>
    <row r="35" spans="1:31" x14ac:dyDescent="0.2">
      <c r="A35" s="21">
        <v>24</v>
      </c>
      <c r="B35" s="14" t="s">
        <v>30</v>
      </c>
      <c r="C35" s="12">
        <v>66465.306299999997</v>
      </c>
      <c r="D35" s="12">
        <v>45461.049200000001</v>
      </c>
      <c r="E35" s="12">
        <v>26946.844100000002</v>
      </c>
      <c r="F35" s="12">
        <v>19206.8616</v>
      </c>
      <c r="G35" s="12">
        <v>19433.374699999997</v>
      </c>
      <c r="H35" s="12">
        <v>22209.140100000001</v>
      </c>
      <c r="I35" s="12">
        <v>29368.164400000001</v>
      </c>
      <c r="J35" s="12">
        <v>50691.420299999998</v>
      </c>
      <c r="K35" s="12">
        <v>95820.885500000004</v>
      </c>
      <c r="L35" s="12">
        <v>131195.87169999999</v>
      </c>
      <c r="M35" s="12">
        <v>136156.932</v>
      </c>
      <c r="N35" s="12">
        <v>123287.53940000002</v>
      </c>
      <c r="O35" s="16"/>
      <c r="P35" s="16">
        <f>SUM(C35:N35)</f>
        <v>766243.38930000004</v>
      </c>
      <c r="Q35" s="36">
        <f>Q28</f>
        <v>1.3855</v>
      </c>
      <c r="R35" s="16">
        <f>P35*Q35</f>
        <v>1061630.2158751499</v>
      </c>
      <c r="S35" s="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">
      <c r="A36" s="21">
        <v>25</v>
      </c>
      <c r="B36" s="14" t="s">
        <v>31</v>
      </c>
      <c r="C36" s="12">
        <v>9489.42</v>
      </c>
      <c r="D36" s="12">
        <v>4959.25</v>
      </c>
      <c r="E36" s="12">
        <v>2033.26</v>
      </c>
      <c r="F36" s="12">
        <v>1213.3499999999999</v>
      </c>
      <c r="G36" s="12">
        <v>2005.17</v>
      </c>
      <c r="H36" s="12">
        <v>1741.54</v>
      </c>
      <c r="I36" s="12">
        <v>3028.37</v>
      </c>
      <c r="J36" s="12">
        <v>5475.48</v>
      </c>
      <c r="K36" s="12">
        <v>16696.11</v>
      </c>
      <c r="L36" s="12">
        <v>33762.03</v>
      </c>
      <c r="M36" s="12">
        <v>36542.379999999997</v>
      </c>
      <c r="N36" s="12">
        <v>29948.94</v>
      </c>
      <c r="O36" s="16"/>
      <c r="P36" s="16">
        <f>SUM(C36:N36)</f>
        <v>146895.29999999999</v>
      </c>
      <c r="Q36" s="36">
        <f>Q29</f>
        <v>0.95779999999999998</v>
      </c>
      <c r="R36" s="16">
        <f>P36*Q36</f>
        <v>140696.31834</v>
      </c>
      <c r="S36" s="1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A37" s="21">
        <v>26</v>
      </c>
      <c r="B37" s="14" t="s">
        <v>32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6"/>
      <c r="P37" s="16">
        <f>SUM(C37:N37)</f>
        <v>0</v>
      </c>
      <c r="Q37" s="36">
        <f>Q30</f>
        <v>0.76509999999999989</v>
      </c>
      <c r="R37" s="16">
        <f>P37*Q37</f>
        <v>0</v>
      </c>
      <c r="S37" s="1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">
      <c r="A38" s="21">
        <v>27</v>
      </c>
      <c r="B38" s="44" t="s">
        <v>33</v>
      </c>
      <c r="C38" s="13">
        <f>SUM(C35:C37)</f>
        <v>75954.726299999995</v>
      </c>
      <c r="D38" s="13">
        <f t="shared" ref="D38:N38" si="4">SUM(D35:D37)</f>
        <v>50420.299200000001</v>
      </c>
      <c r="E38" s="13">
        <f t="shared" si="4"/>
        <v>28980.1041</v>
      </c>
      <c r="F38" s="13">
        <f t="shared" si="4"/>
        <v>20420.211599999999</v>
      </c>
      <c r="G38" s="13">
        <f t="shared" si="4"/>
        <v>21438.544699999999</v>
      </c>
      <c r="H38" s="13">
        <f t="shared" si="4"/>
        <v>23950.680100000001</v>
      </c>
      <c r="I38" s="13">
        <f t="shared" si="4"/>
        <v>32396.5344</v>
      </c>
      <c r="J38" s="13">
        <f t="shared" si="4"/>
        <v>56166.900299999994</v>
      </c>
      <c r="K38" s="13">
        <f t="shared" si="4"/>
        <v>112516.9955</v>
      </c>
      <c r="L38" s="13">
        <f t="shared" si="4"/>
        <v>164957.90169999999</v>
      </c>
      <c r="M38" s="13">
        <f t="shared" si="4"/>
        <v>172699.31200000001</v>
      </c>
      <c r="N38" s="13">
        <f t="shared" si="4"/>
        <v>153236.47940000001</v>
      </c>
      <c r="O38" s="45">
        <f>O34</f>
        <v>18401</v>
      </c>
      <c r="P38" s="45">
        <f>SUM(P35:P37)</f>
        <v>913138.68929999997</v>
      </c>
      <c r="Q38" s="44"/>
      <c r="R38" s="46">
        <f>SUM(R34:R37)</f>
        <v>2237382.7842151499</v>
      </c>
      <c r="S38" s="16"/>
    </row>
    <row r="39" spans="1:31" x14ac:dyDescent="0.2">
      <c r="A39" s="21">
        <v>28</v>
      </c>
      <c r="S39" s="2"/>
      <c r="T39" s="16"/>
      <c r="U39" s="43"/>
      <c r="V39" s="2"/>
    </row>
    <row r="40" spans="1:31" x14ac:dyDescent="0.2">
      <c r="A40" s="21">
        <v>29</v>
      </c>
      <c r="B40" s="34" t="s">
        <v>38</v>
      </c>
      <c r="S40" s="2"/>
      <c r="T40" s="16"/>
      <c r="U40" s="43"/>
      <c r="V40" s="2"/>
    </row>
    <row r="41" spans="1:31" x14ac:dyDescent="0.2">
      <c r="A41" s="21">
        <v>30</v>
      </c>
      <c r="B41" s="14" t="s">
        <v>39</v>
      </c>
      <c r="C41" s="48">
        <v>4</v>
      </c>
      <c r="D41" s="48">
        <v>5</v>
      </c>
      <c r="E41" s="48">
        <v>2</v>
      </c>
      <c r="F41" s="48">
        <v>2</v>
      </c>
      <c r="G41" s="48">
        <v>2</v>
      </c>
      <c r="H41" s="48">
        <v>2</v>
      </c>
      <c r="I41" s="48">
        <v>3</v>
      </c>
      <c r="J41" s="48">
        <v>3</v>
      </c>
      <c r="K41" s="48">
        <v>3</v>
      </c>
      <c r="L41" s="48">
        <v>2</v>
      </c>
      <c r="M41" s="48">
        <v>4</v>
      </c>
      <c r="N41" s="48">
        <v>2</v>
      </c>
      <c r="O41" s="16">
        <f>SUM(C41:N41)</f>
        <v>34</v>
      </c>
      <c r="P41" s="21"/>
      <c r="Q41" s="42">
        <v>455.56</v>
      </c>
      <c r="R41" s="18">
        <f>O41*Q41</f>
        <v>15489.04</v>
      </c>
      <c r="U41" s="16"/>
      <c r="V41" s="2"/>
    </row>
    <row r="42" spans="1:31" x14ac:dyDescent="0.2">
      <c r="A42" s="21">
        <v>31</v>
      </c>
      <c r="B42" s="14" t="s">
        <v>40</v>
      </c>
      <c r="C42" s="48">
        <v>1366.3733</v>
      </c>
      <c r="D42" s="48">
        <v>996.01670000000001</v>
      </c>
      <c r="E42" s="48">
        <v>146.19689999999991</v>
      </c>
      <c r="F42" s="48">
        <v>0.80269999999999997</v>
      </c>
      <c r="G42" s="48">
        <v>0.60199999999999998</v>
      </c>
      <c r="H42" s="48">
        <v>0.80269999999999997</v>
      </c>
      <c r="I42" s="48">
        <v>337.3365</v>
      </c>
      <c r="J42" s="48">
        <v>1110.7846</v>
      </c>
      <c r="K42" s="48">
        <v>1513.0443</v>
      </c>
      <c r="L42" s="48">
        <v>2113.6907000000001</v>
      </c>
      <c r="M42" s="48">
        <v>3300.8886000000002</v>
      </c>
      <c r="N42" s="48">
        <v>2363.9029</v>
      </c>
      <c r="O42" s="16"/>
      <c r="P42" s="16">
        <f>SUM(C42:N42)</f>
        <v>13250.441900000002</v>
      </c>
      <c r="Q42" s="36">
        <v>0.85660000000000003</v>
      </c>
      <c r="R42" s="16">
        <f>P42*Q42</f>
        <v>11350.328531540003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">
      <c r="A43" s="21">
        <v>32</v>
      </c>
      <c r="B43" s="14" t="s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6"/>
      <c r="P43" s="16">
        <f>SUM(C43:N43)</f>
        <v>0</v>
      </c>
      <c r="Q43" s="36">
        <v>0.65699999999999992</v>
      </c>
      <c r="R43" s="16">
        <f>P43*Q43</f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A44" s="21">
        <v>33</v>
      </c>
      <c r="B44" s="44" t="s">
        <v>33</v>
      </c>
      <c r="C44" s="13">
        <f>SUM(C42:C43)</f>
        <v>1366.3733</v>
      </c>
      <c r="D44" s="13">
        <f t="shared" ref="D44:N44" si="5">SUM(D42:D43)</f>
        <v>996.01670000000001</v>
      </c>
      <c r="E44" s="13">
        <f t="shared" si="5"/>
        <v>146.19689999999991</v>
      </c>
      <c r="F44" s="13">
        <f t="shared" si="5"/>
        <v>0.80269999999999997</v>
      </c>
      <c r="G44" s="13">
        <f t="shared" si="5"/>
        <v>0.60199999999999998</v>
      </c>
      <c r="H44" s="13">
        <f t="shared" si="5"/>
        <v>0.80269999999999997</v>
      </c>
      <c r="I44" s="13">
        <f t="shared" si="5"/>
        <v>337.3365</v>
      </c>
      <c r="J44" s="13">
        <f t="shared" si="5"/>
        <v>1110.7846</v>
      </c>
      <c r="K44" s="13">
        <f t="shared" si="5"/>
        <v>1513.0443</v>
      </c>
      <c r="L44" s="13">
        <f t="shared" si="5"/>
        <v>2113.6907000000001</v>
      </c>
      <c r="M44" s="13">
        <f t="shared" si="5"/>
        <v>3300.8886000000002</v>
      </c>
      <c r="N44" s="13">
        <f t="shared" si="5"/>
        <v>2363.9029</v>
      </c>
      <c r="O44" s="45">
        <f>O41</f>
        <v>34</v>
      </c>
      <c r="P44" s="45">
        <f>SUM(P42:P43)</f>
        <v>13250.441900000002</v>
      </c>
      <c r="Q44" s="44"/>
      <c r="R44" s="46">
        <f>SUM(R41:R43)</f>
        <v>26839.368531540003</v>
      </c>
    </row>
    <row r="45" spans="1:31" x14ac:dyDescent="0.2">
      <c r="A45" s="21">
        <v>34</v>
      </c>
    </row>
    <row r="46" spans="1:31" x14ac:dyDescent="0.2">
      <c r="A46" s="21">
        <v>35</v>
      </c>
      <c r="B46" s="34" t="s">
        <v>41</v>
      </c>
    </row>
    <row r="47" spans="1:31" x14ac:dyDescent="0.2">
      <c r="A47" s="21">
        <v>36</v>
      </c>
      <c r="B47" s="14" t="s">
        <v>39</v>
      </c>
      <c r="C47" s="12">
        <v>6</v>
      </c>
      <c r="D47" s="12">
        <v>6</v>
      </c>
      <c r="E47" s="12">
        <v>6</v>
      </c>
      <c r="F47" s="12">
        <v>5</v>
      </c>
      <c r="G47" s="12">
        <v>5</v>
      </c>
      <c r="H47" s="12">
        <v>5</v>
      </c>
      <c r="I47" s="12">
        <v>5</v>
      </c>
      <c r="J47" s="12">
        <v>5</v>
      </c>
      <c r="K47" s="12">
        <v>5</v>
      </c>
      <c r="L47" s="12">
        <v>5</v>
      </c>
      <c r="M47" s="12">
        <v>5</v>
      </c>
      <c r="N47" s="12">
        <v>5</v>
      </c>
      <c r="O47" s="16">
        <f>SUM(C47:N47)</f>
        <v>63</v>
      </c>
      <c r="P47" s="21"/>
      <c r="Q47" s="42">
        <f>Q41</f>
        <v>455.56</v>
      </c>
      <c r="R47" s="18">
        <f>O47*Q47</f>
        <v>28700.28</v>
      </c>
      <c r="S47" s="14" t="s">
        <v>36</v>
      </c>
    </row>
    <row r="48" spans="1:31" x14ac:dyDescent="0.2">
      <c r="A48" s="21">
        <v>37</v>
      </c>
      <c r="B48" s="14" t="s">
        <v>40</v>
      </c>
      <c r="C48" s="12">
        <v>30567.149000000001</v>
      </c>
      <c r="D48" s="12">
        <v>23547.565999999999</v>
      </c>
      <c r="E48" s="12">
        <v>25645.707999999999</v>
      </c>
      <c r="F48" s="12">
        <v>19799.019999999997</v>
      </c>
      <c r="G48" s="12">
        <v>23276.487999999998</v>
      </c>
      <c r="H48" s="12">
        <v>39423.4</v>
      </c>
      <c r="I48" s="12">
        <v>20589.260000000002</v>
      </c>
      <c r="J48" s="12">
        <v>22877.420999999998</v>
      </c>
      <c r="K48" s="12">
        <v>18293.553</v>
      </c>
      <c r="L48" s="12">
        <v>24550.447999999997</v>
      </c>
      <c r="M48" s="12">
        <v>19704.45</v>
      </c>
      <c r="N48" s="12">
        <v>12435.237999999999</v>
      </c>
      <c r="O48" s="16"/>
      <c r="P48" s="16">
        <f>SUM(C48:N48)</f>
        <v>280709.701</v>
      </c>
      <c r="Q48" s="36">
        <f>Q42</f>
        <v>0.85660000000000003</v>
      </c>
      <c r="R48" s="16">
        <f>P48*Q48</f>
        <v>240455.92987660001</v>
      </c>
      <c r="S48" s="14" t="s">
        <v>36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">
      <c r="A49" s="21">
        <v>38</v>
      </c>
      <c r="B49" s="14" t="s">
        <v>32</v>
      </c>
      <c r="C49" s="12">
        <v>43752.088000000003</v>
      </c>
      <c r="D49" s="12">
        <v>0</v>
      </c>
      <c r="E49" s="12">
        <v>0</v>
      </c>
      <c r="F49" s="12">
        <v>0</v>
      </c>
      <c r="G49" s="12">
        <v>0</v>
      </c>
      <c r="H49" s="12">
        <v>83567.421999999991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6"/>
      <c r="P49" s="16">
        <f>SUM(C49:N49)</f>
        <v>127319.51</v>
      </c>
      <c r="Q49" s="36">
        <f>Q43</f>
        <v>0.65699999999999992</v>
      </c>
      <c r="R49" s="16">
        <f>P49*Q49</f>
        <v>83648.918069999985</v>
      </c>
      <c r="S49" s="14" t="s">
        <v>36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">
      <c r="A50" s="21">
        <v>39</v>
      </c>
      <c r="B50" s="44" t="s">
        <v>33</v>
      </c>
      <c r="C50" s="13">
        <f>SUM(C48:C49)</f>
        <v>74319.237000000008</v>
      </c>
      <c r="D50" s="13">
        <f t="shared" ref="D50:N50" si="6">SUM(D48:D49)</f>
        <v>23547.565999999999</v>
      </c>
      <c r="E50" s="13">
        <f t="shared" si="6"/>
        <v>25645.707999999999</v>
      </c>
      <c r="F50" s="13">
        <f t="shared" si="6"/>
        <v>19799.019999999997</v>
      </c>
      <c r="G50" s="13">
        <f t="shared" si="6"/>
        <v>23276.487999999998</v>
      </c>
      <c r="H50" s="13">
        <f t="shared" si="6"/>
        <v>122990.82199999999</v>
      </c>
      <c r="I50" s="13">
        <f t="shared" si="6"/>
        <v>20589.260000000002</v>
      </c>
      <c r="J50" s="13">
        <f t="shared" si="6"/>
        <v>22877.420999999998</v>
      </c>
      <c r="K50" s="13">
        <f t="shared" si="6"/>
        <v>18293.553</v>
      </c>
      <c r="L50" s="13">
        <f t="shared" si="6"/>
        <v>24550.447999999997</v>
      </c>
      <c r="M50" s="13">
        <f t="shared" si="6"/>
        <v>19704.45</v>
      </c>
      <c r="N50" s="13">
        <f t="shared" si="6"/>
        <v>12435.237999999999</v>
      </c>
      <c r="O50" s="45">
        <f>O47</f>
        <v>63</v>
      </c>
      <c r="P50" s="45">
        <f>SUM(P48:P49)</f>
        <v>408029.21100000001</v>
      </c>
      <c r="Q50" s="44"/>
      <c r="R50" s="46">
        <f>SUM(R47:R49)</f>
        <v>352805.12794659997</v>
      </c>
    </row>
    <row r="51" spans="1:31" x14ac:dyDescent="0.2">
      <c r="A51" s="21">
        <v>40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31" x14ac:dyDescent="0.2">
      <c r="A52" s="21">
        <v>41</v>
      </c>
      <c r="B52" s="34" t="s">
        <v>42</v>
      </c>
      <c r="T52" s="16"/>
      <c r="U52" s="16"/>
      <c r="X52" s="36"/>
      <c r="Y52" s="16"/>
    </row>
    <row r="53" spans="1:31" x14ac:dyDescent="0.2">
      <c r="A53" s="21">
        <v>42</v>
      </c>
      <c r="B53" s="14" t="s">
        <v>43</v>
      </c>
      <c r="C53" s="15">
        <v>120</v>
      </c>
      <c r="D53" s="15">
        <v>119</v>
      </c>
      <c r="E53" s="15">
        <v>119</v>
      </c>
      <c r="F53" s="15">
        <v>119</v>
      </c>
      <c r="G53" s="15">
        <v>119</v>
      </c>
      <c r="H53" s="15">
        <v>119</v>
      </c>
      <c r="I53" s="15">
        <v>119</v>
      </c>
      <c r="J53" s="15">
        <v>119</v>
      </c>
      <c r="K53" s="15">
        <v>119</v>
      </c>
      <c r="L53" s="15">
        <v>119</v>
      </c>
      <c r="M53" s="15">
        <v>119</v>
      </c>
      <c r="N53" s="15">
        <v>118.60919540229885</v>
      </c>
      <c r="O53" s="16">
        <f>SUM(C53:N53)</f>
        <v>1428.6091954022988</v>
      </c>
      <c r="Q53" s="42">
        <v>458.2</v>
      </c>
      <c r="R53" s="18">
        <f>O53*Q53</f>
        <v>654588.73333333328</v>
      </c>
      <c r="S53" s="18"/>
      <c r="T53" s="16"/>
      <c r="U53" s="16"/>
      <c r="X53" s="36"/>
      <c r="Y53" s="16"/>
    </row>
    <row r="54" spans="1:31" x14ac:dyDescent="0.2">
      <c r="A54" s="21">
        <v>43</v>
      </c>
      <c r="B54" s="14" t="s">
        <v>44</v>
      </c>
      <c r="C54" s="11">
        <v>5950</v>
      </c>
      <c r="D54" s="11">
        <v>5900</v>
      </c>
      <c r="E54" s="11">
        <v>5900</v>
      </c>
      <c r="F54" s="11">
        <v>5900</v>
      </c>
      <c r="G54" s="11">
        <v>5900</v>
      </c>
      <c r="H54" s="11">
        <v>5900</v>
      </c>
      <c r="I54" s="11">
        <v>5900</v>
      </c>
      <c r="J54" s="11">
        <v>5900</v>
      </c>
      <c r="K54" s="11">
        <v>5900</v>
      </c>
      <c r="L54" s="11">
        <v>5900</v>
      </c>
      <c r="M54" s="11">
        <v>5900</v>
      </c>
      <c r="N54" s="11">
        <v>5900</v>
      </c>
      <c r="R54" s="16">
        <f>SUM(C54:N54)</f>
        <v>70850</v>
      </c>
      <c r="S54" s="18"/>
      <c r="U54" s="16"/>
      <c r="X54" s="36"/>
      <c r="Y54" s="16"/>
    </row>
    <row r="55" spans="1:31" x14ac:dyDescent="0.2">
      <c r="A55" s="21">
        <v>44</v>
      </c>
      <c r="B55" s="14" t="s">
        <v>45</v>
      </c>
      <c r="C55" s="11">
        <v>6825</v>
      </c>
      <c r="D55" s="11">
        <v>6750</v>
      </c>
      <c r="E55" s="11">
        <v>6750</v>
      </c>
      <c r="F55" s="11">
        <v>6750</v>
      </c>
      <c r="G55" s="11">
        <v>6750</v>
      </c>
      <c r="H55" s="11">
        <v>6750</v>
      </c>
      <c r="I55" s="11">
        <v>6750</v>
      </c>
      <c r="J55" s="11">
        <v>6750</v>
      </c>
      <c r="K55" s="11">
        <v>6750</v>
      </c>
      <c r="L55" s="11">
        <v>6750</v>
      </c>
      <c r="M55" s="11">
        <v>6750</v>
      </c>
      <c r="N55" s="11">
        <v>6750</v>
      </c>
      <c r="R55" s="16">
        <f>SUM(C55:N55)</f>
        <v>81075</v>
      </c>
      <c r="S55" s="18"/>
      <c r="U55" s="16"/>
      <c r="X55" s="36"/>
      <c r="Y55" s="16"/>
    </row>
    <row r="56" spans="1:31" x14ac:dyDescent="0.2">
      <c r="A56" s="21">
        <v>45</v>
      </c>
      <c r="B56" s="14" t="s">
        <v>46</v>
      </c>
      <c r="C56" s="11">
        <v>29.79</v>
      </c>
      <c r="D56" s="11">
        <v>11</v>
      </c>
      <c r="E56" s="11">
        <v>5.9</v>
      </c>
      <c r="F56" s="11">
        <v>0.64</v>
      </c>
      <c r="G56" s="11">
        <v>0.05</v>
      </c>
      <c r="H56" s="11">
        <v>1.3800000000000001</v>
      </c>
      <c r="I56" s="11">
        <v>0.69</v>
      </c>
      <c r="J56" s="11">
        <v>0.28999999999999998</v>
      </c>
      <c r="K56" s="11">
        <v>0</v>
      </c>
      <c r="L56" s="11">
        <v>0</v>
      </c>
      <c r="M56" s="11">
        <v>6.03</v>
      </c>
      <c r="N56" s="11">
        <v>36.270000000000003</v>
      </c>
      <c r="O56" s="33"/>
      <c r="R56" s="16">
        <f>SUM(C56:N56)</f>
        <v>92.039999999999992</v>
      </c>
      <c r="S56" s="18"/>
      <c r="X56" s="36"/>
      <c r="Y56" s="16"/>
    </row>
    <row r="57" spans="1:31" x14ac:dyDescent="0.2">
      <c r="A57" s="21">
        <v>46</v>
      </c>
      <c r="B57" s="14" t="s">
        <v>47</v>
      </c>
      <c r="C57" s="12">
        <v>36300</v>
      </c>
      <c r="D57" s="12">
        <v>33924.358</v>
      </c>
      <c r="E57" s="12">
        <v>34224.027999999998</v>
      </c>
      <c r="F57" s="12">
        <v>32981.224000000002</v>
      </c>
      <c r="G57" s="12">
        <v>32222.318000000003</v>
      </c>
      <c r="H57" s="12">
        <v>32040.560000000001</v>
      </c>
      <c r="I57" s="12">
        <v>33052.184999999998</v>
      </c>
      <c r="J57" s="12">
        <v>34413.921999999999</v>
      </c>
      <c r="K57" s="12">
        <v>35949.945</v>
      </c>
      <c r="L57" s="12">
        <v>35863.476999999999</v>
      </c>
      <c r="M57" s="12">
        <v>36000</v>
      </c>
      <c r="N57" s="12">
        <v>36000</v>
      </c>
      <c r="O57" s="33"/>
      <c r="P57" s="16">
        <f>SUM(C57:N57)</f>
        <v>412972.01699999999</v>
      </c>
      <c r="Q57" s="36">
        <v>1.4507999999999999</v>
      </c>
      <c r="R57" s="16">
        <f>P57*Q57</f>
        <v>599139.80226359994</v>
      </c>
      <c r="S57" s="18"/>
      <c r="T57" s="2">
        <v>6.8361284042747342E-2</v>
      </c>
      <c r="U57" s="2">
        <v>6.1779233517830871E-2</v>
      </c>
      <c r="V57" s="2">
        <v>5.2361360607289797E-2</v>
      </c>
      <c r="W57" s="2">
        <v>5.1463644275542023E-2</v>
      </c>
      <c r="X57" s="2">
        <v>4.3940400838135912E-2</v>
      </c>
      <c r="Y57" s="2">
        <v>4.4755693096773401E-2</v>
      </c>
      <c r="Z57" s="2">
        <v>5.2162142355228501E-2</v>
      </c>
      <c r="AA57" s="2">
        <v>6.5622159143615147E-2</v>
      </c>
      <c r="AB57" s="2">
        <v>6.9653341265996815E-2</v>
      </c>
      <c r="AC57" s="2">
        <v>7.0254824572429334E-2</v>
      </c>
      <c r="AD57" s="2">
        <v>7.0124293880721777E-2</v>
      </c>
      <c r="AE57" s="2">
        <v>7.023794718733159E-2</v>
      </c>
    </row>
    <row r="58" spans="1:31" x14ac:dyDescent="0.2">
      <c r="A58" s="21">
        <v>47</v>
      </c>
      <c r="B58" s="14" t="s">
        <v>48</v>
      </c>
      <c r="C58" s="12">
        <v>480731.03600000014</v>
      </c>
      <c r="D58" s="12">
        <v>322202.73499999993</v>
      </c>
      <c r="E58" s="12">
        <v>323801.495</v>
      </c>
      <c r="F58" s="12">
        <v>346979.23399999988</v>
      </c>
      <c r="G58" s="12">
        <v>336395.26700000011</v>
      </c>
      <c r="H58" s="12">
        <v>350130.73400000005</v>
      </c>
      <c r="I58" s="12">
        <v>373487.33399999992</v>
      </c>
      <c r="J58" s="12">
        <v>428567.76200000005</v>
      </c>
      <c r="K58" s="12">
        <v>466136.90200000018</v>
      </c>
      <c r="L58" s="12">
        <v>557224.70300000021</v>
      </c>
      <c r="M58" s="12">
        <v>593879.17000000004</v>
      </c>
      <c r="N58" s="12">
        <v>584463.33100000001</v>
      </c>
      <c r="P58" s="16">
        <f>SUM(C58:N58)</f>
        <v>5163999.7030000007</v>
      </c>
      <c r="Q58" s="36">
        <v>1.0029999999999999</v>
      </c>
      <c r="R58" s="16">
        <f>P58*Q58</f>
        <v>5179491.7021089997</v>
      </c>
      <c r="S58" s="18"/>
      <c r="T58" s="2">
        <v>0.76508425770080912</v>
      </c>
      <c r="U58" s="2">
        <v>0.76268654102150912</v>
      </c>
      <c r="V58" s="2">
        <v>0.78169148751231388</v>
      </c>
      <c r="W58" s="2">
        <v>0.77967777177946274</v>
      </c>
      <c r="X58" s="2">
        <v>0.76311160982860826</v>
      </c>
      <c r="Y58" s="2">
        <v>0.77340180255711588</v>
      </c>
      <c r="Z58" s="2">
        <v>0.78346819330743911</v>
      </c>
      <c r="AA58" s="2">
        <v>0.78747333073597892</v>
      </c>
      <c r="AB58" s="2">
        <v>0.79348409413873988</v>
      </c>
      <c r="AC58" s="2">
        <v>0.79183949655178187</v>
      </c>
      <c r="AD58" s="2">
        <v>0.77169865489027178</v>
      </c>
      <c r="AE58" s="2">
        <v>0.7908365460349045</v>
      </c>
    </row>
    <row r="59" spans="1:31" x14ac:dyDescent="0.2">
      <c r="A59" s="21">
        <v>48</v>
      </c>
      <c r="B59" s="14" t="s">
        <v>49</v>
      </c>
      <c r="C59" s="12">
        <v>138133.61900000001</v>
      </c>
      <c r="D59" s="12">
        <v>100820.04300000001</v>
      </c>
      <c r="E59" s="12">
        <v>77986.853000000003</v>
      </c>
      <c r="F59" s="12">
        <v>90544.760000000009</v>
      </c>
      <c r="G59" s="12">
        <v>88255.188999999984</v>
      </c>
      <c r="H59" s="12">
        <v>90545.123999999996</v>
      </c>
      <c r="I59" s="12">
        <v>131085.31100000002</v>
      </c>
      <c r="J59" s="12">
        <v>132152.20000000001</v>
      </c>
      <c r="K59" s="12">
        <v>129520.93699999999</v>
      </c>
      <c r="L59" s="12">
        <v>167818.31199999998</v>
      </c>
      <c r="M59" s="12">
        <v>205858.31199999998</v>
      </c>
      <c r="N59" s="12">
        <v>156121.49599999998</v>
      </c>
      <c r="O59" s="33"/>
      <c r="P59" s="16">
        <f>SUM(C59:N59)</f>
        <v>1508842.156</v>
      </c>
      <c r="Q59" s="36">
        <v>0.80119999999999991</v>
      </c>
      <c r="R59" s="16">
        <f>P59*Q59</f>
        <v>1208884.3353871999</v>
      </c>
      <c r="S59" s="18"/>
      <c r="T59" s="2">
        <v>0.16655445825644352</v>
      </c>
      <c r="U59" s="2">
        <v>0.17553422546066</v>
      </c>
      <c r="V59" s="2">
        <v>0.16594715188039635</v>
      </c>
      <c r="W59" s="2">
        <v>0.16885858394499528</v>
      </c>
      <c r="X59" s="2">
        <v>0.19294798933325585</v>
      </c>
      <c r="Y59" s="2">
        <v>0.18184250434611068</v>
      </c>
      <c r="Z59" s="2">
        <v>0.16436966433733244</v>
      </c>
      <c r="AA59" s="2">
        <v>0.14690451012040592</v>
      </c>
      <c r="AB59" s="2">
        <v>0.1368625645952633</v>
      </c>
      <c r="AC59" s="2">
        <v>0.13790567887578872</v>
      </c>
      <c r="AD59" s="2">
        <v>0.15817705122900641</v>
      </c>
      <c r="AE59" s="2">
        <v>0.13892550677776397</v>
      </c>
    </row>
    <row r="60" spans="1:31" x14ac:dyDescent="0.2">
      <c r="A60" s="21">
        <v>49</v>
      </c>
      <c r="B60" s="44" t="s">
        <v>33</v>
      </c>
      <c r="C60" s="13">
        <f>SUM(C57:C59)</f>
        <v>655164.65500000014</v>
      </c>
      <c r="D60" s="13">
        <f t="shared" ref="D60:N60" si="7">SUM(D57:D59)</f>
        <v>456947.13599999994</v>
      </c>
      <c r="E60" s="13">
        <f t="shared" si="7"/>
        <v>436012.37599999999</v>
      </c>
      <c r="F60" s="13">
        <f t="shared" si="7"/>
        <v>470505.21799999988</v>
      </c>
      <c r="G60" s="13">
        <f t="shared" si="7"/>
        <v>456872.77400000009</v>
      </c>
      <c r="H60" s="13">
        <f t="shared" si="7"/>
        <v>472716.41800000006</v>
      </c>
      <c r="I60" s="13">
        <f t="shared" si="7"/>
        <v>537624.82999999996</v>
      </c>
      <c r="J60" s="13">
        <f t="shared" si="7"/>
        <v>595133.88400000008</v>
      </c>
      <c r="K60" s="13">
        <f t="shared" si="7"/>
        <v>631607.78400000022</v>
      </c>
      <c r="L60" s="13">
        <f t="shared" si="7"/>
        <v>760906.49200000009</v>
      </c>
      <c r="M60" s="13">
        <f t="shared" si="7"/>
        <v>835737.48200000008</v>
      </c>
      <c r="N60" s="13">
        <f t="shared" si="7"/>
        <v>776584.82700000005</v>
      </c>
      <c r="O60" s="45">
        <f>SUM(O53:O59)</f>
        <v>1428.6091954022988</v>
      </c>
      <c r="P60" s="45">
        <f>SUM(P57:P59)</f>
        <v>7085813.8760000002</v>
      </c>
      <c r="Q60" s="44"/>
      <c r="R60" s="46">
        <f>SUM(R53:R59)</f>
        <v>7794121.6130931331</v>
      </c>
      <c r="Y60" s="16"/>
    </row>
    <row r="61" spans="1:31" x14ac:dyDescent="0.2">
      <c r="A61" s="21">
        <v>50</v>
      </c>
      <c r="Y61" s="16"/>
    </row>
    <row r="62" spans="1:31" x14ac:dyDescent="0.2">
      <c r="A62" s="21">
        <v>51</v>
      </c>
      <c r="B62" s="34" t="s">
        <v>50</v>
      </c>
      <c r="Y62" s="16"/>
    </row>
    <row r="63" spans="1:31" x14ac:dyDescent="0.2">
      <c r="A63" s="21">
        <v>52</v>
      </c>
      <c r="B63" s="14" t="s">
        <v>47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P63" s="16">
        <f>SUM(C63:O63)</f>
        <v>0</v>
      </c>
      <c r="Q63" s="50">
        <v>1.0391249999999999</v>
      </c>
      <c r="R63" s="18">
        <f>O63*Q63</f>
        <v>0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1">
        <v>53</v>
      </c>
      <c r="B64" s="14" t="s">
        <v>48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P64" s="16">
        <f t="shared" ref="P64:P66" si="8">SUM(C64:O64)</f>
        <v>0</v>
      </c>
      <c r="Q64" s="50">
        <v>0.71835000000000004</v>
      </c>
      <c r="R64" s="16">
        <f t="shared" ref="R64:R65" si="9">P64*Q64</f>
        <v>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1">
        <v>54</v>
      </c>
      <c r="B65" s="14" t="s">
        <v>49</v>
      </c>
      <c r="C65" s="12">
        <v>1799.851999999999</v>
      </c>
      <c r="D65" s="12">
        <v>1853.3650000000016</v>
      </c>
      <c r="E65" s="12">
        <v>0</v>
      </c>
      <c r="F65" s="12">
        <v>1996.7309999999998</v>
      </c>
      <c r="G65" s="12">
        <v>41.659999999999854</v>
      </c>
      <c r="H65" s="12">
        <v>0</v>
      </c>
      <c r="I65" s="12">
        <v>1764.1160000000018</v>
      </c>
      <c r="J65" s="12">
        <v>2764.7979999999989</v>
      </c>
      <c r="K65" s="12">
        <v>3256.607</v>
      </c>
      <c r="L65" s="12">
        <v>2881.5820000000003</v>
      </c>
      <c r="M65" s="12">
        <v>9661.68</v>
      </c>
      <c r="N65" s="12">
        <v>3487.5119999999988</v>
      </c>
      <c r="P65" s="16">
        <f t="shared" si="8"/>
        <v>29507.903000000002</v>
      </c>
      <c r="Q65" s="51">
        <v>0.57382499999999992</v>
      </c>
      <c r="R65" s="16">
        <f t="shared" si="9"/>
        <v>16932.372438974999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1">
        <v>55</v>
      </c>
      <c r="B66" s="44" t="s">
        <v>33</v>
      </c>
      <c r="C66" s="13">
        <f>SUM(C63:C65)</f>
        <v>1799.851999999999</v>
      </c>
      <c r="D66" s="13">
        <f t="shared" ref="D66:N66" si="10">SUM(D63:D65)</f>
        <v>1853.3650000000016</v>
      </c>
      <c r="E66" s="13">
        <f t="shared" si="10"/>
        <v>0</v>
      </c>
      <c r="F66" s="13">
        <f t="shared" si="10"/>
        <v>1996.7309999999998</v>
      </c>
      <c r="G66" s="13">
        <f t="shared" si="10"/>
        <v>41.659999999999854</v>
      </c>
      <c r="H66" s="13">
        <f t="shared" si="10"/>
        <v>0</v>
      </c>
      <c r="I66" s="13">
        <f t="shared" si="10"/>
        <v>1764.1160000000018</v>
      </c>
      <c r="J66" s="13">
        <f t="shared" si="10"/>
        <v>2764.7979999999989</v>
      </c>
      <c r="K66" s="13">
        <f t="shared" si="10"/>
        <v>3256.607</v>
      </c>
      <c r="L66" s="13">
        <f t="shared" si="10"/>
        <v>2881.5820000000003</v>
      </c>
      <c r="M66" s="13">
        <f t="shared" si="10"/>
        <v>9661.68</v>
      </c>
      <c r="N66" s="13">
        <f t="shared" si="10"/>
        <v>3487.5119999999988</v>
      </c>
      <c r="P66" s="45">
        <f t="shared" si="8"/>
        <v>29507.903000000002</v>
      </c>
      <c r="Q66" s="44"/>
      <c r="R66" s="46">
        <f>SUM(R63:R65)</f>
        <v>16932.372438974999</v>
      </c>
      <c r="Y66" s="16"/>
    </row>
    <row r="67" spans="1:31" x14ac:dyDescent="0.2">
      <c r="A67" s="21">
        <v>56</v>
      </c>
      <c r="Y67" s="16"/>
    </row>
    <row r="68" spans="1:31" x14ac:dyDescent="0.2">
      <c r="A68" s="21">
        <v>57</v>
      </c>
      <c r="B68" s="34" t="s">
        <v>51</v>
      </c>
      <c r="Y68" s="16"/>
    </row>
    <row r="69" spans="1:31" x14ac:dyDescent="0.2">
      <c r="A69" s="21">
        <v>58</v>
      </c>
      <c r="B69" s="14" t="s">
        <v>43</v>
      </c>
      <c r="C69" s="15">
        <v>70</v>
      </c>
      <c r="D69" s="15">
        <v>70</v>
      </c>
      <c r="E69" s="15">
        <v>70</v>
      </c>
      <c r="F69" s="15">
        <v>70</v>
      </c>
      <c r="G69" s="15">
        <v>70</v>
      </c>
      <c r="H69" s="15">
        <v>70</v>
      </c>
      <c r="I69" s="15">
        <v>70</v>
      </c>
      <c r="J69" s="15">
        <v>70</v>
      </c>
      <c r="K69" s="15">
        <v>70</v>
      </c>
      <c r="L69" s="15">
        <v>70</v>
      </c>
      <c r="M69" s="15">
        <v>69</v>
      </c>
      <c r="N69" s="15">
        <v>69</v>
      </c>
      <c r="O69" s="16">
        <f>SUM(C69:N69)</f>
        <v>838</v>
      </c>
      <c r="P69" s="21"/>
      <c r="Q69" s="42">
        <v>457.97</v>
      </c>
      <c r="R69" s="18">
        <f>O69*Q69</f>
        <v>383778.86000000004</v>
      </c>
      <c r="X69" s="36"/>
      <c r="Y69" s="16"/>
    </row>
    <row r="70" spans="1:31" x14ac:dyDescent="0.2">
      <c r="A70" s="21">
        <v>59</v>
      </c>
      <c r="B70" s="14" t="s">
        <v>44</v>
      </c>
      <c r="C70" s="11">
        <v>3450</v>
      </c>
      <c r="D70" s="11">
        <v>3450</v>
      </c>
      <c r="E70" s="11">
        <v>3450</v>
      </c>
      <c r="F70" s="11">
        <v>3450</v>
      </c>
      <c r="G70" s="11">
        <v>3450</v>
      </c>
      <c r="H70" s="11">
        <v>3450</v>
      </c>
      <c r="I70" s="11">
        <v>3450</v>
      </c>
      <c r="J70" s="11">
        <v>3450</v>
      </c>
      <c r="K70" s="11">
        <v>3450</v>
      </c>
      <c r="L70" s="11">
        <v>3450</v>
      </c>
      <c r="M70" s="11">
        <v>3400</v>
      </c>
      <c r="N70" s="11">
        <v>3400</v>
      </c>
      <c r="R70" s="16">
        <f>SUM(C70:N70)</f>
        <v>41300</v>
      </c>
      <c r="X70" s="36"/>
      <c r="Y70" s="16"/>
    </row>
    <row r="71" spans="1:31" x14ac:dyDescent="0.2">
      <c r="A71" s="21">
        <v>60</v>
      </c>
      <c r="B71" s="14" t="s">
        <v>45</v>
      </c>
      <c r="C71" s="11">
        <v>3900</v>
      </c>
      <c r="D71" s="11">
        <v>3900</v>
      </c>
      <c r="E71" s="11">
        <v>3900</v>
      </c>
      <c r="F71" s="11">
        <v>3900</v>
      </c>
      <c r="G71" s="11">
        <v>3900</v>
      </c>
      <c r="H71" s="11">
        <v>3900</v>
      </c>
      <c r="I71" s="11">
        <v>3900</v>
      </c>
      <c r="J71" s="11">
        <v>3900</v>
      </c>
      <c r="K71" s="11">
        <v>3900</v>
      </c>
      <c r="L71" s="11">
        <v>3900</v>
      </c>
      <c r="M71" s="11">
        <v>3825</v>
      </c>
      <c r="N71" s="11">
        <v>3825</v>
      </c>
      <c r="R71" s="16">
        <f>SUM(C71:N71)</f>
        <v>46650</v>
      </c>
      <c r="X71" s="36"/>
      <c r="Y71" s="16"/>
    </row>
    <row r="72" spans="1:31" x14ac:dyDescent="0.2">
      <c r="A72" s="21">
        <v>61</v>
      </c>
      <c r="B72" s="14" t="s">
        <v>46</v>
      </c>
      <c r="C72" s="11">
        <v>215.39999999999998</v>
      </c>
      <c r="D72" s="11">
        <v>72.430000000000007</v>
      </c>
      <c r="E72" s="11">
        <v>165.26</v>
      </c>
      <c r="F72" s="11">
        <v>70.88</v>
      </c>
      <c r="G72" s="11">
        <v>99.16</v>
      </c>
      <c r="H72" s="11">
        <v>63.5</v>
      </c>
      <c r="I72" s="11">
        <v>70.78</v>
      </c>
      <c r="J72" s="11">
        <v>227.5</v>
      </c>
      <c r="K72" s="11">
        <v>314.86</v>
      </c>
      <c r="L72" s="11">
        <v>414.57</v>
      </c>
      <c r="M72" s="11">
        <v>428.39</v>
      </c>
      <c r="N72" s="11">
        <v>430.40000000000003</v>
      </c>
      <c r="R72" s="16">
        <f>SUM(C72:N72)</f>
        <v>2573.13</v>
      </c>
      <c r="X72" s="36"/>
      <c r="Y72" s="16"/>
    </row>
    <row r="73" spans="1:31" x14ac:dyDescent="0.2">
      <c r="A73" s="21">
        <v>62</v>
      </c>
      <c r="B73" s="14" t="s">
        <v>52</v>
      </c>
      <c r="C73" s="12">
        <v>429553.57400000002</v>
      </c>
      <c r="D73" s="12">
        <v>401348.52200000006</v>
      </c>
      <c r="E73" s="12">
        <v>371682.59199999989</v>
      </c>
      <c r="F73" s="12">
        <v>377283.02299999999</v>
      </c>
      <c r="G73" s="12">
        <v>364181.88399999996</v>
      </c>
      <c r="H73" s="12">
        <v>368180.90900000004</v>
      </c>
      <c r="I73" s="12">
        <v>394320.94800000003</v>
      </c>
      <c r="J73" s="12">
        <v>424798.859</v>
      </c>
      <c r="K73" s="12">
        <v>440351.84</v>
      </c>
      <c r="L73" s="12">
        <v>457260.93500000006</v>
      </c>
      <c r="M73" s="12">
        <v>456291.51300000009</v>
      </c>
      <c r="N73" s="12">
        <v>442318.59599999996</v>
      </c>
      <c r="P73" s="16">
        <f>SUM(C73:N73)</f>
        <v>4927573.1950000003</v>
      </c>
      <c r="Q73" s="36">
        <v>0.876</v>
      </c>
      <c r="R73" s="16">
        <f>P73*Q73</f>
        <v>4316554.1188200004</v>
      </c>
      <c r="T73" s="2">
        <v>0.68020218949850331</v>
      </c>
      <c r="U73" s="2">
        <v>0.66057218129423534</v>
      </c>
      <c r="V73" s="2">
        <v>0.65877242967287275</v>
      </c>
      <c r="W73" s="2">
        <v>0.66272492305550157</v>
      </c>
      <c r="X73" s="2">
        <v>0.61808488503743819</v>
      </c>
      <c r="Y73" s="2">
        <v>0.64768049513911186</v>
      </c>
      <c r="Z73" s="2">
        <v>0.6279255134646885</v>
      </c>
      <c r="AA73" s="2">
        <v>0.69458383243225741</v>
      </c>
      <c r="AB73" s="2">
        <v>0.68220367464911802</v>
      </c>
      <c r="AC73" s="2">
        <v>0.70167253323380041</v>
      </c>
      <c r="AD73" s="2">
        <v>0.68047013274336288</v>
      </c>
      <c r="AE73" s="2">
        <v>0.65393717869492618</v>
      </c>
    </row>
    <row r="74" spans="1:31" x14ac:dyDescent="0.2">
      <c r="A74" s="21">
        <v>63</v>
      </c>
      <c r="B74" s="14" t="s">
        <v>53</v>
      </c>
      <c r="C74" s="12">
        <v>301092.87199999997</v>
      </c>
      <c r="D74" s="12">
        <v>238048.78</v>
      </c>
      <c r="E74" s="12">
        <v>232095.06399999998</v>
      </c>
      <c r="F74" s="12">
        <v>244886.88700000002</v>
      </c>
      <c r="G74" s="12">
        <v>212948.04299999998</v>
      </c>
      <c r="H74" s="12">
        <v>271891.77100000001</v>
      </c>
      <c r="I74" s="12">
        <v>264159.522</v>
      </c>
      <c r="J74" s="12">
        <v>317866.03699999995</v>
      </c>
      <c r="K74" s="12">
        <v>289585.49099999998</v>
      </c>
      <c r="L74" s="12">
        <v>303164.09799999994</v>
      </c>
      <c r="M74" s="12">
        <v>368434.90199999994</v>
      </c>
      <c r="N74" s="12">
        <v>305548.87400000007</v>
      </c>
      <c r="P74" s="16">
        <f>SUM(C74:N74)</f>
        <v>3349722.3409999991</v>
      </c>
      <c r="Q74" s="36">
        <v>0.67189999999999994</v>
      </c>
      <c r="R74" s="16">
        <f>P74*Q74</f>
        <v>2250678.4409178994</v>
      </c>
      <c r="T74" s="2">
        <v>0.31979781050149669</v>
      </c>
      <c r="U74" s="2">
        <v>0.33942781870576461</v>
      </c>
      <c r="V74" s="2">
        <v>0.34122757032712725</v>
      </c>
      <c r="W74" s="2">
        <v>0.33727507694449843</v>
      </c>
      <c r="X74" s="2">
        <v>0.38191511496256186</v>
      </c>
      <c r="Y74" s="2">
        <v>0.35231950486088809</v>
      </c>
      <c r="Z74" s="2">
        <v>0.37207448653531144</v>
      </c>
      <c r="AA74" s="2">
        <v>0.30541616756774254</v>
      </c>
      <c r="AB74" s="2">
        <v>0.31779632535088193</v>
      </c>
      <c r="AC74" s="2">
        <v>0.29832746676619959</v>
      </c>
      <c r="AD74" s="2">
        <v>0.31952986725663718</v>
      </c>
      <c r="AE74" s="2">
        <v>0.34606282130507382</v>
      </c>
    </row>
    <row r="75" spans="1:31" x14ac:dyDescent="0.2">
      <c r="A75" s="21">
        <v>64</v>
      </c>
      <c r="B75" s="44" t="s">
        <v>33</v>
      </c>
      <c r="C75" s="13">
        <f>SUM(C73:C74)</f>
        <v>730646.446</v>
      </c>
      <c r="D75" s="13">
        <f t="shared" ref="D75:N75" si="11">SUM(D73:D74)</f>
        <v>639397.30200000003</v>
      </c>
      <c r="E75" s="13">
        <f t="shared" si="11"/>
        <v>603777.65599999984</v>
      </c>
      <c r="F75" s="13">
        <f t="shared" si="11"/>
        <v>622169.91</v>
      </c>
      <c r="G75" s="13">
        <f t="shared" si="11"/>
        <v>577129.92699999991</v>
      </c>
      <c r="H75" s="13">
        <f t="shared" si="11"/>
        <v>640072.68000000005</v>
      </c>
      <c r="I75" s="13">
        <f t="shared" si="11"/>
        <v>658480.47</v>
      </c>
      <c r="J75" s="13">
        <f t="shared" si="11"/>
        <v>742664.89599999995</v>
      </c>
      <c r="K75" s="13">
        <f t="shared" si="11"/>
        <v>729937.33100000001</v>
      </c>
      <c r="L75" s="13">
        <f t="shared" si="11"/>
        <v>760425.03300000005</v>
      </c>
      <c r="M75" s="13">
        <f t="shared" si="11"/>
        <v>824726.41500000004</v>
      </c>
      <c r="N75" s="13">
        <f t="shared" si="11"/>
        <v>747867.47</v>
      </c>
      <c r="O75" s="45">
        <f>O69</f>
        <v>838</v>
      </c>
      <c r="P75" s="45">
        <f>SUM(P73:P74)</f>
        <v>8277295.5359999994</v>
      </c>
      <c r="Q75" s="44"/>
      <c r="R75" s="46">
        <f>SUM(R69:R74)</f>
        <v>7041534.5497379005</v>
      </c>
      <c r="X75" s="36"/>
      <c r="Y75" s="16"/>
    </row>
    <row r="76" spans="1:31" x14ac:dyDescent="0.2">
      <c r="A76" s="21">
        <v>65</v>
      </c>
      <c r="R76" s="52"/>
      <c r="X76" s="36"/>
      <c r="Y76" s="16"/>
    </row>
    <row r="77" spans="1:31" x14ac:dyDescent="0.2">
      <c r="A77" s="21">
        <v>66</v>
      </c>
      <c r="B77" s="34" t="s">
        <v>54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R77" s="11"/>
      <c r="X77" s="36"/>
      <c r="Y77" s="16"/>
    </row>
    <row r="78" spans="1:31" x14ac:dyDescent="0.2">
      <c r="A78" s="21">
        <v>67</v>
      </c>
      <c r="B78" s="14" t="s">
        <v>43</v>
      </c>
      <c r="C78" s="15">
        <v>13.609195402298852</v>
      </c>
      <c r="D78" s="15">
        <v>13.609195402298852</v>
      </c>
      <c r="E78" s="15">
        <v>13.609195402298852</v>
      </c>
      <c r="F78" s="15">
        <v>13.609195402298852</v>
      </c>
      <c r="G78" s="15">
        <v>13.609195402298852</v>
      </c>
      <c r="H78" s="15">
        <v>12.609195402298852</v>
      </c>
      <c r="I78" s="15">
        <v>12.609195402298852</v>
      </c>
      <c r="J78" s="15">
        <v>12.609195402298852</v>
      </c>
      <c r="K78" s="15">
        <v>12.609195402298852</v>
      </c>
      <c r="L78" s="15">
        <v>12.609195402298852</v>
      </c>
      <c r="M78" s="15">
        <v>12.609195402298852</v>
      </c>
      <c r="N78" s="15">
        <v>12.609195402298852</v>
      </c>
      <c r="O78" s="16">
        <f>SUM(C78:N78)</f>
        <v>156.31034482758622</v>
      </c>
      <c r="P78" s="21"/>
      <c r="Q78" s="42">
        <v>435</v>
      </c>
      <c r="R78" s="18">
        <f>O78*Q78</f>
        <v>67995</v>
      </c>
      <c r="S78" s="18"/>
      <c r="X78" s="36"/>
      <c r="Y78" s="16"/>
    </row>
    <row r="79" spans="1:31" x14ac:dyDescent="0.2">
      <c r="A79" s="21">
        <v>68</v>
      </c>
      <c r="B79" s="14" t="s">
        <v>44</v>
      </c>
      <c r="C79" s="11">
        <v>650</v>
      </c>
      <c r="D79" s="11">
        <v>650</v>
      </c>
      <c r="E79" s="11">
        <v>650</v>
      </c>
      <c r="F79" s="11">
        <v>650</v>
      </c>
      <c r="G79" s="11">
        <v>650</v>
      </c>
      <c r="H79" s="11">
        <v>600</v>
      </c>
      <c r="I79" s="11">
        <v>600</v>
      </c>
      <c r="J79" s="11">
        <v>600</v>
      </c>
      <c r="K79" s="11">
        <v>600</v>
      </c>
      <c r="L79" s="11">
        <v>600</v>
      </c>
      <c r="M79" s="11">
        <v>600</v>
      </c>
      <c r="N79" s="11">
        <v>600</v>
      </c>
      <c r="R79" s="16">
        <f>SUM(C79:N79)</f>
        <v>7450</v>
      </c>
      <c r="X79" s="36"/>
      <c r="Y79" s="16"/>
    </row>
    <row r="80" spans="1:31" x14ac:dyDescent="0.2">
      <c r="A80" s="21">
        <v>69</v>
      </c>
      <c r="B80" s="14" t="s">
        <v>45</v>
      </c>
      <c r="C80" s="11">
        <v>750</v>
      </c>
      <c r="D80" s="11">
        <v>750</v>
      </c>
      <c r="E80" s="11">
        <v>750</v>
      </c>
      <c r="F80" s="11">
        <v>750</v>
      </c>
      <c r="G80" s="11">
        <v>750</v>
      </c>
      <c r="H80" s="11">
        <v>675</v>
      </c>
      <c r="I80" s="11">
        <v>675</v>
      </c>
      <c r="J80" s="11">
        <v>675</v>
      </c>
      <c r="K80" s="11">
        <v>675</v>
      </c>
      <c r="L80" s="11">
        <v>675</v>
      </c>
      <c r="M80" s="11">
        <v>675</v>
      </c>
      <c r="N80" s="11">
        <v>675</v>
      </c>
      <c r="R80" s="16">
        <f>SUM(C80:N80)</f>
        <v>8475</v>
      </c>
      <c r="X80" s="36"/>
      <c r="Y80" s="16"/>
    </row>
    <row r="81" spans="1:24" x14ac:dyDescent="0.2">
      <c r="A81" s="21">
        <v>70</v>
      </c>
      <c r="B81" s="14" t="s">
        <v>55</v>
      </c>
      <c r="C81" s="11">
        <v>11992.47</v>
      </c>
      <c r="D81" s="11">
        <v>7868.9300000000012</v>
      </c>
      <c r="E81" s="11">
        <v>7466.67</v>
      </c>
      <c r="F81" s="11">
        <v>10589.01</v>
      </c>
      <c r="G81" s="11">
        <v>5875.26</v>
      </c>
      <c r="H81" s="11">
        <v>9801.1200000000008</v>
      </c>
      <c r="I81" s="11">
        <v>6875.15</v>
      </c>
      <c r="J81" s="11">
        <v>11242.060000000001</v>
      </c>
      <c r="K81" s="11">
        <v>16252.730000000001</v>
      </c>
      <c r="L81" s="11">
        <v>10787.82</v>
      </c>
      <c r="M81" s="11">
        <v>7781.46</v>
      </c>
      <c r="N81" s="11">
        <v>8971.85</v>
      </c>
      <c r="R81" s="16">
        <f>SUM(C81:N81)</f>
        <v>115504.53000000001</v>
      </c>
      <c r="X81" s="36"/>
    </row>
    <row r="82" spans="1:24" x14ac:dyDescent="0.2">
      <c r="A82" s="21">
        <v>71</v>
      </c>
      <c r="B82" s="14" t="s">
        <v>56</v>
      </c>
      <c r="C82" s="12">
        <v>1272682.9890000001</v>
      </c>
      <c r="D82" s="12">
        <v>1032957.329</v>
      </c>
      <c r="E82" s="12">
        <v>922518.92300000007</v>
      </c>
      <c r="F82" s="12">
        <v>1072818.845</v>
      </c>
      <c r="G82" s="12">
        <v>1182649.6099999999</v>
      </c>
      <c r="H82" s="12">
        <v>1298288.6469999999</v>
      </c>
      <c r="I82" s="12">
        <v>1106733.0229999998</v>
      </c>
      <c r="J82" s="12">
        <v>1213349.0859999999</v>
      </c>
      <c r="K82" s="12">
        <v>1285649.8869999999</v>
      </c>
      <c r="L82" s="12">
        <v>1456787.9849999999</v>
      </c>
      <c r="M82" s="12">
        <v>1526998.23</v>
      </c>
      <c r="N82" s="12">
        <v>1325862.2760000001</v>
      </c>
      <c r="P82" s="16">
        <f>SUM(C82:N82)</f>
        <v>14697296.83</v>
      </c>
      <c r="Q82" s="53" t="s">
        <v>57</v>
      </c>
      <c r="R82" s="16"/>
      <c r="X82" s="36"/>
    </row>
    <row r="83" spans="1:24" x14ac:dyDescent="0.2">
      <c r="A83" s="21">
        <v>72</v>
      </c>
      <c r="B83" s="14" t="s">
        <v>58</v>
      </c>
      <c r="C83" s="11">
        <v>203593.74999999997</v>
      </c>
      <c r="D83" s="11">
        <v>171271.03999999998</v>
      </c>
      <c r="E83" s="11">
        <v>141323.44</v>
      </c>
      <c r="F83" s="11">
        <v>169540.18</v>
      </c>
      <c r="G83" s="11">
        <v>194296.84</v>
      </c>
      <c r="H83" s="11">
        <v>225013.76999999996</v>
      </c>
      <c r="I83" s="11">
        <v>187298.92</v>
      </c>
      <c r="J83" s="11">
        <v>201756.65</v>
      </c>
      <c r="K83" s="11">
        <v>218597.91</v>
      </c>
      <c r="L83" s="11">
        <v>253501.38999999998</v>
      </c>
      <c r="M83" s="11">
        <v>266283.28999999998</v>
      </c>
      <c r="N83" s="11">
        <v>224315.11000000002</v>
      </c>
      <c r="P83" s="16"/>
      <c r="Q83" s="53"/>
      <c r="R83" s="16">
        <f>SUM(C83:N83)</f>
        <v>2456792.2899999991</v>
      </c>
    </row>
    <row r="84" spans="1:24" x14ac:dyDescent="0.2">
      <c r="A84" s="21">
        <v>73</v>
      </c>
      <c r="B84" s="44" t="s">
        <v>33</v>
      </c>
      <c r="C84" s="13">
        <f>C82</f>
        <v>1272682.9890000001</v>
      </c>
      <c r="D84" s="13">
        <f t="shared" ref="D84:N84" si="12">D82</f>
        <v>1032957.329</v>
      </c>
      <c r="E84" s="13">
        <f t="shared" si="12"/>
        <v>922518.92300000007</v>
      </c>
      <c r="F84" s="13">
        <f t="shared" si="12"/>
        <v>1072818.845</v>
      </c>
      <c r="G84" s="13">
        <f t="shared" si="12"/>
        <v>1182649.6099999999</v>
      </c>
      <c r="H84" s="13">
        <f t="shared" si="12"/>
        <v>1298288.6469999999</v>
      </c>
      <c r="I84" s="13">
        <f t="shared" si="12"/>
        <v>1106733.0229999998</v>
      </c>
      <c r="J84" s="13">
        <f t="shared" si="12"/>
        <v>1213349.0859999999</v>
      </c>
      <c r="K84" s="13">
        <f t="shared" si="12"/>
        <v>1285649.8869999999</v>
      </c>
      <c r="L84" s="13">
        <f t="shared" si="12"/>
        <v>1456787.9849999999</v>
      </c>
      <c r="M84" s="13">
        <f t="shared" si="12"/>
        <v>1526998.23</v>
      </c>
      <c r="N84" s="13">
        <f t="shared" si="12"/>
        <v>1325862.2760000001</v>
      </c>
      <c r="O84" s="45">
        <f>O78</f>
        <v>156.31034482758622</v>
      </c>
      <c r="P84" s="45">
        <f>P82</f>
        <v>14697296.83</v>
      </c>
      <c r="Q84" s="44"/>
      <c r="R84" s="46">
        <f>SUM(R78:R83)</f>
        <v>2656216.8199999994</v>
      </c>
    </row>
    <row r="86" spans="1:24" x14ac:dyDescent="0.2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spans="1:24" x14ac:dyDescent="0.2">
      <c r="A87" s="2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24" x14ac:dyDescent="0.2">
      <c r="A88" s="2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>SUM(P17,P24,P31,P38,P44,P50,P60,P75,P84,P66)</f>
        <v>47212943.44089999</v>
      </c>
      <c r="R88" s="12"/>
    </row>
    <row r="89" spans="1:24" x14ac:dyDescent="0.2">
      <c r="A89" s="21"/>
      <c r="O89" s="16"/>
      <c r="P89" s="16">
        <f>SUM(P31,P50,P60,P66,P75,P84)</f>
        <v>31139440.028899997</v>
      </c>
      <c r="R89" s="18"/>
      <c r="S89" s="12"/>
    </row>
    <row r="90" spans="1:24" x14ac:dyDescent="0.2">
      <c r="A90" s="21"/>
      <c r="P90" s="4">
        <f>P89/P88</f>
        <v>0.65955303269493437</v>
      </c>
    </row>
    <row r="91" spans="1:24" x14ac:dyDescent="0.2">
      <c r="A91" s="21"/>
      <c r="O91" s="12"/>
      <c r="P91" s="12"/>
      <c r="R91" s="18"/>
    </row>
    <row r="92" spans="1:24" x14ac:dyDescent="0.2">
      <c r="A92" s="21"/>
      <c r="P92" s="12"/>
    </row>
    <row r="93" spans="1:24" x14ac:dyDescent="0.2">
      <c r="A93" s="21"/>
    </row>
    <row r="94" spans="1:24" x14ac:dyDescent="0.2">
      <c r="A94" s="21"/>
      <c r="M94" s="16"/>
      <c r="P94" s="16"/>
      <c r="R94" s="16"/>
      <c r="S94" s="16"/>
    </row>
    <row r="95" spans="1:24" x14ac:dyDescent="0.2">
      <c r="A95" s="21"/>
    </row>
    <row r="96" spans="1:24" x14ac:dyDescent="0.2">
      <c r="A96" s="21"/>
      <c r="P96" s="5"/>
    </row>
    <row r="97" spans="1:25" x14ac:dyDescent="0.2">
      <c r="A97" s="21"/>
      <c r="P97" s="18"/>
    </row>
    <row r="98" spans="1:25" x14ac:dyDescent="0.2">
      <c r="A98" s="21"/>
      <c r="P98" s="56"/>
      <c r="R98" s="56"/>
    </row>
    <row r="99" spans="1:25" x14ac:dyDescent="0.2">
      <c r="A99" s="21"/>
      <c r="R99" s="18"/>
    </row>
    <row r="100" spans="1:25" x14ac:dyDescent="0.2">
      <c r="A100" s="21"/>
      <c r="R100" s="56"/>
    </row>
    <row r="101" spans="1:25" x14ac:dyDescent="0.2">
      <c r="A101" s="21"/>
    </row>
    <row r="102" spans="1:25" x14ac:dyDescent="0.2">
      <c r="A102" s="21"/>
      <c r="Y102" s="16"/>
    </row>
    <row r="103" spans="1:25" x14ac:dyDescent="0.2">
      <c r="A103" s="21"/>
      <c r="Y103" s="16"/>
    </row>
    <row r="104" spans="1:25" x14ac:dyDescent="0.2">
      <c r="R104" s="5"/>
      <c r="Y104" s="16"/>
    </row>
    <row r="105" spans="1:25" x14ac:dyDescent="0.2">
      <c r="X105" s="36"/>
      <c r="Y105" s="16"/>
    </row>
    <row r="106" spans="1:25" x14ac:dyDescent="0.2">
      <c r="Q106" s="35"/>
      <c r="R106" s="18"/>
      <c r="S106" s="16"/>
      <c r="X106" s="36"/>
      <c r="Y106" s="16"/>
    </row>
    <row r="107" spans="1:25" x14ac:dyDescent="0.2">
      <c r="O107" s="16"/>
      <c r="Q107" s="35"/>
      <c r="R107" s="16"/>
      <c r="S107" s="16"/>
      <c r="X107" s="36"/>
      <c r="Y107" s="16"/>
    </row>
    <row r="108" spans="1:25" x14ac:dyDescent="0.2">
      <c r="Q108" s="21"/>
      <c r="R108" s="16"/>
      <c r="S108" s="16"/>
      <c r="X108" s="36"/>
      <c r="Y108" s="16"/>
    </row>
    <row r="109" spans="1:25" x14ac:dyDescent="0.2">
      <c r="P109" s="6"/>
      <c r="Q109" s="7"/>
      <c r="R109" s="16"/>
      <c r="S109" s="8"/>
      <c r="T109" s="43"/>
      <c r="X109" s="36"/>
      <c r="Y109" s="16"/>
    </row>
    <row r="110" spans="1:25" x14ac:dyDescent="0.2">
      <c r="P110" s="16"/>
      <c r="Q110" s="36"/>
      <c r="R110" s="16"/>
      <c r="S110" s="8"/>
      <c r="T110" s="36"/>
      <c r="W110" s="16"/>
      <c r="X110" s="36"/>
      <c r="Y110" s="16"/>
    </row>
    <row r="111" spans="1:25" x14ac:dyDescent="0.2">
      <c r="P111" s="16"/>
      <c r="Q111" s="36"/>
      <c r="R111" s="16"/>
      <c r="S111" s="8"/>
      <c r="T111" s="36"/>
      <c r="W111" s="16"/>
      <c r="X111" s="36"/>
      <c r="Y111" s="16"/>
    </row>
    <row r="112" spans="1:25" x14ac:dyDescent="0.2">
      <c r="P112" s="16"/>
      <c r="Q112" s="36"/>
      <c r="R112" s="16"/>
      <c r="S112" s="8"/>
      <c r="T112" s="36"/>
      <c r="W112" s="16"/>
      <c r="X112" s="36"/>
      <c r="Y112" s="16"/>
    </row>
    <row r="113" spans="15:25" x14ac:dyDescent="0.2">
      <c r="O113" s="16"/>
      <c r="P113" s="16"/>
      <c r="Q113" s="36"/>
      <c r="R113" s="16"/>
      <c r="S113" s="16"/>
      <c r="T113" s="16"/>
      <c r="U113" s="16"/>
      <c r="W113" s="16"/>
      <c r="X113" s="36"/>
      <c r="Y113" s="16"/>
    </row>
    <row r="114" spans="15:25" x14ac:dyDescent="0.2">
      <c r="P114" s="16"/>
      <c r="Q114" s="36"/>
      <c r="R114" s="16"/>
      <c r="S114" s="16"/>
      <c r="T114" s="16"/>
      <c r="U114" s="16"/>
      <c r="W114" s="16"/>
      <c r="X114" s="36"/>
      <c r="Y114" s="16"/>
    </row>
    <row r="115" spans="15:25" x14ac:dyDescent="0.2">
      <c r="P115" s="16"/>
      <c r="Q115" s="36"/>
      <c r="R115" s="16"/>
      <c r="S115" s="16"/>
      <c r="T115" s="36"/>
      <c r="U115" s="57"/>
      <c r="W115" s="16"/>
      <c r="X115" s="36"/>
      <c r="Y115" s="16"/>
    </row>
    <row r="116" spans="15:25" x14ac:dyDescent="0.2">
      <c r="O116" s="16"/>
      <c r="P116" s="16"/>
      <c r="Q116" s="36"/>
      <c r="R116" s="16"/>
      <c r="S116" s="16"/>
      <c r="T116" s="36"/>
      <c r="W116" s="16"/>
      <c r="X116" s="36"/>
      <c r="Y116" s="16"/>
    </row>
    <row r="117" spans="15:25" x14ac:dyDescent="0.2">
      <c r="P117" s="16"/>
      <c r="Q117" s="36"/>
      <c r="R117" s="16"/>
      <c r="S117" s="16"/>
      <c r="T117" s="36"/>
      <c r="W117" s="16"/>
      <c r="X117" s="36"/>
      <c r="Y117" s="16"/>
    </row>
    <row r="118" spans="15:25" x14ac:dyDescent="0.2">
      <c r="P118" s="16"/>
      <c r="Q118" s="36"/>
      <c r="R118" s="16"/>
      <c r="S118" s="16"/>
      <c r="T118" s="36"/>
      <c r="W118" s="16"/>
      <c r="X118" s="36"/>
      <c r="Y118" s="16"/>
    </row>
    <row r="119" spans="15:25" x14ac:dyDescent="0.2">
      <c r="P119" s="16"/>
      <c r="Q119" s="36"/>
      <c r="R119" s="16"/>
      <c r="S119" s="8"/>
      <c r="T119" s="36"/>
      <c r="W119" s="16"/>
      <c r="X119" s="36"/>
      <c r="Y119" s="16"/>
    </row>
    <row r="120" spans="15:25" x14ac:dyDescent="0.2">
      <c r="P120" s="16"/>
      <c r="Q120" s="36"/>
      <c r="R120" s="16"/>
      <c r="S120" s="8"/>
      <c r="T120" s="36"/>
      <c r="W120" s="16"/>
      <c r="X120" s="36"/>
      <c r="Y120" s="16"/>
    </row>
    <row r="121" spans="15:25" x14ac:dyDescent="0.2">
      <c r="P121" s="16"/>
      <c r="Q121" s="36"/>
      <c r="R121" s="16"/>
      <c r="S121" s="8"/>
      <c r="X121" s="36"/>
      <c r="Y121" s="16"/>
    </row>
    <row r="122" spans="15:25" x14ac:dyDescent="0.2">
      <c r="P122" s="16"/>
      <c r="Q122" s="36"/>
      <c r="R122" s="16"/>
      <c r="S122" s="8"/>
      <c r="X122" s="36"/>
      <c r="Y122" s="16"/>
    </row>
    <row r="123" spans="15:25" x14ac:dyDescent="0.2">
      <c r="P123" s="43"/>
      <c r="Q123" s="36"/>
      <c r="R123" s="16"/>
      <c r="S123" s="8"/>
      <c r="X123" s="36"/>
      <c r="Y123" s="16"/>
    </row>
    <row r="124" spans="15:25" x14ac:dyDescent="0.2">
      <c r="P124" s="3"/>
      <c r="Q124" s="36"/>
      <c r="R124" s="16"/>
      <c r="S124" s="16"/>
      <c r="T124" s="16"/>
      <c r="V124" s="57"/>
      <c r="W124" s="16"/>
      <c r="X124" s="36"/>
      <c r="Y124" s="16"/>
    </row>
    <row r="125" spans="15:25" x14ac:dyDescent="0.2">
      <c r="P125" s="3"/>
      <c r="Q125" s="36"/>
      <c r="R125" s="16"/>
      <c r="S125" s="16"/>
      <c r="T125" s="57"/>
      <c r="V125" s="57"/>
      <c r="W125" s="16"/>
      <c r="X125" s="36"/>
      <c r="Y125" s="16"/>
    </row>
    <row r="126" spans="15:25" x14ac:dyDescent="0.2">
      <c r="P126" s="16"/>
      <c r="Q126" s="36"/>
      <c r="R126" s="16"/>
      <c r="S126" s="16"/>
      <c r="T126" s="36"/>
      <c r="W126" s="16"/>
      <c r="X126" s="36"/>
      <c r="Y126" s="16"/>
    </row>
    <row r="127" spans="15:25" x14ac:dyDescent="0.2">
      <c r="P127" s="16"/>
      <c r="Q127" s="36"/>
      <c r="R127" s="16"/>
      <c r="S127" s="16"/>
      <c r="T127" s="36"/>
      <c r="W127" s="16"/>
      <c r="X127" s="36"/>
      <c r="Y127" s="16"/>
    </row>
    <row r="128" spans="15:25" x14ac:dyDescent="0.2">
      <c r="P128" s="16"/>
      <c r="Q128" s="36"/>
      <c r="R128" s="16"/>
      <c r="S128" s="16"/>
      <c r="T128" s="36"/>
      <c r="W128" s="16"/>
      <c r="X128" s="36"/>
      <c r="Y128" s="16"/>
    </row>
    <row r="129" spans="3:25" x14ac:dyDescent="0.2">
      <c r="P129" s="16"/>
      <c r="Q129" s="36"/>
      <c r="R129" s="16"/>
      <c r="S129" s="16"/>
      <c r="T129" s="16"/>
      <c r="W129" s="16"/>
      <c r="X129" s="36"/>
      <c r="Y129" s="16"/>
    </row>
    <row r="130" spans="3:25" x14ac:dyDescent="0.2">
      <c r="Q130" s="36"/>
      <c r="R130" s="16"/>
      <c r="S130" s="16"/>
      <c r="T130" s="36"/>
      <c r="W130" s="16"/>
      <c r="X130" s="36"/>
      <c r="Y130" s="16"/>
    </row>
    <row r="131" spans="3:25" x14ac:dyDescent="0.2">
      <c r="O131" s="43"/>
      <c r="Q131" s="36"/>
      <c r="R131" s="16"/>
      <c r="S131" s="16"/>
      <c r="T131" s="36"/>
      <c r="W131" s="16"/>
      <c r="X131" s="36"/>
      <c r="Y131" s="16"/>
    </row>
    <row r="132" spans="3:25" x14ac:dyDescent="0.2">
      <c r="P132" s="43"/>
      <c r="Q132" s="36"/>
      <c r="R132" s="16"/>
      <c r="S132" s="8"/>
      <c r="T132" s="36"/>
      <c r="W132" s="16"/>
      <c r="X132" s="36"/>
      <c r="Y132" s="16"/>
    </row>
    <row r="133" spans="3:25" x14ac:dyDescent="0.2">
      <c r="P133" s="3"/>
      <c r="Q133" s="58"/>
      <c r="R133" s="16"/>
      <c r="S133" s="16"/>
      <c r="T133" s="36"/>
      <c r="W133" s="16"/>
      <c r="X133" s="36"/>
      <c r="Y133" s="16"/>
    </row>
    <row r="134" spans="3:25" x14ac:dyDescent="0.2">
      <c r="O134" s="16"/>
      <c r="P134" s="16"/>
      <c r="R134" s="18"/>
      <c r="S134" s="16"/>
      <c r="T134" s="57"/>
      <c r="W134" s="16"/>
      <c r="X134" s="36"/>
      <c r="Y134" s="16"/>
    </row>
    <row r="135" spans="3:25" x14ac:dyDescent="0.2">
      <c r="P135" s="16"/>
      <c r="Q135" s="36"/>
      <c r="R135" s="16"/>
      <c r="S135" s="3"/>
      <c r="T135" s="36"/>
      <c r="W135" s="16"/>
      <c r="X135" s="36"/>
      <c r="Y135" s="16"/>
    </row>
    <row r="136" spans="3:25" x14ac:dyDescent="0.2">
      <c r="P136" s="16"/>
      <c r="Q136" s="36"/>
      <c r="R136" s="16"/>
      <c r="S136" s="16"/>
      <c r="T136" s="36"/>
      <c r="W136" s="16"/>
      <c r="X136" s="36"/>
      <c r="Y136" s="16"/>
    </row>
    <row r="137" spans="3:25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16"/>
      <c r="P137" s="16"/>
      <c r="Q137" s="36"/>
      <c r="R137" s="16"/>
      <c r="T137" s="36"/>
      <c r="W137" s="16"/>
      <c r="X137" s="36"/>
      <c r="Y137" s="16"/>
    </row>
    <row r="138" spans="3:25" x14ac:dyDescent="0.2">
      <c r="P138" s="16"/>
      <c r="Q138" s="35"/>
      <c r="R138" s="16"/>
      <c r="T138" s="57"/>
      <c r="W138" s="16"/>
      <c r="X138" s="36"/>
      <c r="Y138" s="16"/>
    </row>
    <row r="139" spans="3:25" x14ac:dyDescent="0.2">
      <c r="P139" s="16"/>
      <c r="Q139" s="57"/>
      <c r="S139" s="16"/>
      <c r="T139" s="57"/>
      <c r="W139" s="16"/>
      <c r="X139" s="36"/>
      <c r="Y139" s="16"/>
    </row>
    <row r="140" spans="3:25" x14ac:dyDescent="0.2">
      <c r="O140" s="16"/>
      <c r="P140" s="16"/>
      <c r="Q140" s="58"/>
      <c r="R140" s="16"/>
      <c r="S140" s="16"/>
      <c r="T140" s="41"/>
      <c r="W140" s="16"/>
      <c r="X140" s="36"/>
      <c r="Y140" s="16"/>
    </row>
    <row r="160" spans="16:25" x14ac:dyDescent="0.2">
      <c r="P160" s="16"/>
      <c r="Q160" s="36"/>
      <c r="R160" s="16"/>
      <c r="S160" s="16"/>
      <c r="T160" s="36"/>
      <c r="W160" s="16"/>
      <c r="X160" s="36"/>
      <c r="Y160" s="16"/>
    </row>
    <row r="161" spans="15:25" x14ac:dyDescent="0.2">
      <c r="P161" s="16"/>
      <c r="Q161" s="36"/>
      <c r="R161" s="16"/>
      <c r="S161" s="16"/>
      <c r="T161" s="36"/>
      <c r="W161" s="16"/>
      <c r="X161" s="36"/>
      <c r="Y161" s="16"/>
    </row>
    <row r="162" spans="15:25" x14ac:dyDescent="0.2">
      <c r="O162" s="16"/>
      <c r="P162" s="16"/>
      <c r="Q162" s="36"/>
      <c r="R162" s="16"/>
      <c r="S162" s="16"/>
      <c r="T162" s="36"/>
      <c r="W162" s="16"/>
      <c r="X162" s="36"/>
      <c r="Y162" s="16"/>
    </row>
    <row r="163" spans="15:25" x14ac:dyDescent="0.2">
      <c r="P163" s="16"/>
      <c r="Q163" s="36"/>
      <c r="R163" s="16"/>
      <c r="S163" s="16"/>
      <c r="T163" s="36"/>
      <c r="W163" s="16"/>
      <c r="X163" s="36"/>
      <c r="Y163" s="16"/>
    </row>
    <row r="164" spans="15:25" x14ac:dyDescent="0.2">
      <c r="P164" s="16"/>
      <c r="Q164" s="36"/>
      <c r="R164" s="16"/>
      <c r="S164" s="16"/>
      <c r="T164" s="36"/>
      <c r="W164" s="16"/>
      <c r="X164" s="36"/>
      <c r="Y164" s="16"/>
    </row>
    <row r="165" spans="15:25" x14ac:dyDescent="0.2">
      <c r="O165" s="16"/>
      <c r="P165" s="16"/>
      <c r="Q165" s="36"/>
      <c r="R165" s="16"/>
      <c r="S165" s="16"/>
      <c r="T165" s="36"/>
      <c r="W165" s="16"/>
      <c r="X165" s="36"/>
      <c r="Y165" s="16"/>
    </row>
    <row r="166" spans="15:25" x14ac:dyDescent="0.2">
      <c r="P166" s="16"/>
      <c r="Q166" s="36"/>
      <c r="R166" s="16"/>
      <c r="S166" s="16"/>
      <c r="T166" s="36"/>
      <c r="W166" s="16"/>
      <c r="X166" s="36"/>
      <c r="Y166" s="16"/>
    </row>
    <row r="167" spans="15:25" x14ac:dyDescent="0.2">
      <c r="O167" s="16"/>
      <c r="P167" s="16"/>
      <c r="Q167" s="36"/>
      <c r="R167" s="16"/>
      <c r="S167" s="16"/>
      <c r="T167" s="36"/>
      <c r="W167" s="16"/>
      <c r="X167" s="36"/>
      <c r="Y167" s="16"/>
    </row>
    <row r="168" spans="15:25" x14ac:dyDescent="0.2">
      <c r="O168" s="16"/>
      <c r="P168" s="16"/>
      <c r="Q168" s="36"/>
      <c r="R168" s="16"/>
      <c r="S168" s="16"/>
      <c r="T168" s="16"/>
      <c r="U168" s="16"/>
      <c r="W168" s="16"/>
      <c r="X168" s="36"/>
      <c r="Y168" s="16"/>
    </row>
    <row r="169" spans="15:25" x14ac:dyDescent="0.2">
      <c r="O169" s="16"/>
      <c r="P169" s="16"/>
      <c r="Q169" s="36"/>
      <c r="R169" s="16"/>
      <c r="S169" s="16"/>
      <c r="T169" s="16"/>
      <c r="U169" s="16"/>
      <c r="W169" s="16"/>
      <c r="X169" s="36"/>
      <c r="Y169" s="16"/>
    </row>
    <row r="170" spans="15:25" x14ac:dyDescent="0.2">
      <c r="O170" s="16"/>
      <c r="P170" s="16"/>
      <c r="Q170" s="36"/>
      <c r="R170" s="16"/>
      <c r="S170" s="16"/>
      <c r="T170" s="36"/>
      <c r="W170" s="16"/>
      <c r="X170" s="36"/>
      <c r="Y170" s="16"/>
    </row>
    <row r="171" spans="15:25" x14ac:dyDescent="0.2">
      <c r="O171" s="16"/>
      <c r="P171" s="16"/>
      <c r="Q171" s="36"/>
      <c r="R171" s="16"/>
      <c r="S171" s="16"/>
      <c r="T171" s="36"/>
      <c r="W171" s="16"/>
      <c r="X171" s="36"/>
      <c r="Y171" s="16"/>
    </row>
    <row r="172" spans="15:25" x14ac:dyDescent="0.2">
      <c r="O172" s="16"/>
      <c r="P172" s="16"/>
      <c r="Q172" s="36"/>
      <c r="R172" s="16"/>
      <c r="S172" s="16"/>
      <c r="T172" s="36"/>
      <c r="W172" s="16"/>
      <c r="X172" s="36"/>
      <c r="Y172" s="16"/>
    </row>
    <row r="173" spans="15:25" x14ac:dyDescent="0.2">
      <c r="O173" s="16"/>
      <c r="P173" s="16"/>
      <c r="Q173" s="36"/>
      <c r="R173" s="16"/>
      <c r="S173" s="16"/>
      <c r="T173" s="36"/>
      <c r="W173" s="16"/>
      <c r="X173" s="36"/>
      <c r="Y173" s="16"/>
    </row>
    <row r="174" spans="15:25" x14ac:dyDescent="0.2">
      <c r="O174" s="16"/>
      <c r="P174" s="16"/>
      <c r="Q174" s="36"/>
      <c r="R174" s="16"/>
      <c r="S174" s="16"/>
      <c r="T174" s="36"/>
      <c r="W174" s="16"/>
      <c r="X174" s="36"/>
      <c r="Y174" s="16"/>
    </row>
    <row r="175" spans="15:25" x14ac:dyDescent="0.2">
      <c r="O175" s="16"/>
      <c r="P175" s="16"/>
      <c r="Q175" s="36"/>
      <c r="R175" s="16"/>
      <c r="S175" s="16"/>
      <c r="T175" s="36"/>
      <c r="W175" s="16"/>
      <c r="X175" s="36"/>
      <c r="Y175" s="16"/>
    </row>
    <row r="176" spans="15:25" x14ac:dyDescent="0.2">
      <c r="O176" s="16"/>
      <c r="P176" s="16"/>
      <c r="Q176" s="36"/>
      <c r="R176" s="16"/>
      <c r="S176" s="16"/>
      <c r="T176" s="36"/>
      <c r="W176" s="16"/>
      <c r="X176" s="36"/>
      <c r="Y176" s="18"/>
    </row>
    <row r="177" spans="2:26" x14ac:dyDescent="0.2">
      <c r="O177" s="16"/>
      <c r="P177" s="16"/>
      <c r="Q177" s="58"/>
      <c r="R177" s="16"/>
      <c r="S177" s="16"/>
      <c r="T177" s="36"/>
      <c r="W177" s="16"/>
      <c r="X177" s="36"/>
      <c r="Y177" s="16"/>
    </row>
    <row r="178" spans="2:26" x14ac:dyDescent="0.2">
      <c r="O178" s="16"/>
      <c r="P178" s="16"/>
      <c r="R178" s="18"/>
      <c r="S178" s="16"/>
      <c r="T178" s="36"/>
      <c r="W178" s="16"/>
      <c r="X178" s="36"/>
    </row>
    <row r="179" spans="2:26" x14ac:dyDescent="0.2">
      <c r="O179" s="16"/>
      <c r="P179" s="16"/>
      <c r="Q179" s="35"/>
      <c r="R179" s="16"/>
      <c r="T179" s="36"/>
      <c r="W179" s="16"/>
      <c r="X179" s="59"/>
      <c r="Y179" s="21"/>
    </row>
    <row r="180" spans="2:26" x14ac:dyDescent="0.2">
      <c r="P180" s="16"/>
      <c r="T180" s="36"/>
      <c r="W180" s="16"/>
      <c r="X180" s="36"/>
      <c r="Y180" s="21"/>
    </row>
    <row r="181" spans="2:26" x14ac:dyDescent="0.2">
      <c r="O181" s="16"/>
      <c r="P181" s="16"/>
      <c r="Q181" s="36"/>
      <c r="R181" s="16"/>
      <c r="T181" s="36"/>
      <c r="W181" s="16"/>
    </row>
    <row r="182" spans="2:26" x14ac:dyDescent="0.2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16"/>
      <c r="P182" s="16"/>
      <c r="Q182" s="36"/>
      <c r="R182" s="18"/>
      <c r="S182" s="16"/>
      <c r="T182" s="36"/>
      <c r="W182" s="16"/>
    </row>
    <row r="183" spans="2:26" x14ac:dyDescent="0.2">
      <c r="O183" s="16"/>
      <c r="P183" s="16"/>
      <c r="Q183" s="36"/>
      <c r="R183" s="16"/>
      <c r="T183" s="36"/>
      <c r="W183" s="16"/>
      <c r="X183" s="21"/>
    </row>
    <row r="184" spans="2:26" x14ac:dyDescent="0.2">
      <c r="O184" s="16"/>
      <c r="P184" s="36"/>
      <c r="R184" s="16"/>
      <c r="S184" s="41"/>
      <c r="T184" s="36"/>
      <c r="W184" s="16"/>
    </row>
    <row r="185" spans="2:26" x14ac:dyDescent="0.2">
      <c r="O185" s="16"/>
      <c r="P185" s="16"/>
      <c r="Q185" s="36"/>
      <c r="R185" s="16"/>
      <c r="T185" s="36"/>
      <c r="W185" s="16"/>
    </row>
    <row r="186" spans="2:26" x14ac:dyDescent="0.2">
      <c r="O186" s="61"/>
      <c r="P186" s="16"/>
      <c r="Q186" s="57"/>
      <c r="R186" s="16"/>
      <c r="T186" s="36"/>
      <c r="W186" s="16"/>
    </row>
    <row r="187" spans="2:26" x14ac:dyDescent="0.2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16"/>
      <c r="R187" s="16"/>
      <c r="T187" s="36"/>
      <c r="W187" s="16"/>
    </row>
    <row r="188" spans="2:26" x14ac:dyDescent="0.2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16"/>
      <c r="P188" s="16"/>
      <c r="R188" s="16"/>
      <c r="T188" s="36"/>
      <c r="W188" s="16"/>
    </row>
    <row r="189" spans="2:26" x14ac:dyDescent="0.2">
      <c r="O189" s="16"/>
      <c r="P189" s="16"/>
      <c r="Q189" s="36"/>
      <c r="R189" s="16"/>
      <c r="S189" s="16"/>
      <c r="T189" s="36"/>
      <c r="W189" s="16"/>
    </row>
    <row r="190" spans="2:26" x14ac:dyDescent="0.2">
      <c r="O190" s="16"/>
      <c r="S190" s="16"/>
      <c r="T190" s="36"/>
      <c r="W190" s="16"/>
      <c r="Z190" s="16"/>
    </row>
    <row r="191" spans="2:26" x14ac:dyDescent="0.2">
      <c r="O191" s="16"/>
      <c r="R191" s="16"/>
      <c r="S191" s="16"/>
      <c r="T191" s="62"/>
      <c r="W191" s="16"/>
      <c r="Z191" s="16"/>
    </row>
    <row r="192" spans="2:26" x14ac:dyDescent="0.2">
      <c r="O192" s="16"/>
      <c r="P192" s="16"/>
      <c r="Q192" s="50"/>
      <c r="R192" s="16"/>
      <c r="T192" s="36"/>
      <c r="W192" s="16"/>
      <c r="Z192" s="16"/>
    </row>
    <row r="193" spans="2:23" x14ac:dyDescent="0.2">
      <c r="O193" s="16"/>
      <c r="P193" s="9"/>
      <c r="Q193" s="63"/>
      <c r="R193" s="9"/>
      <c r="T193" s="36"/>
      <c r="W193" s="16"/>
    </row>
    <row r="194" spans="2:23" x14ac:dyDescent="0.2">
      <c r="O194" s="16"/>
      <c r="P194" s="16"/>
      <c r="R194" s="9"/>
      <c r="S194" s="64"/>
      <c r="T194" s="36"/>
      <c r="W194" s="16"/>
    </row>
    <row r="195" spans="2:23" x14ac:dyDescent="0.2">
      <c r="P195" s="16"/>
      <c r="R195" s="9"/>
      <c r="T195" s="36"/>
      <c r="W195" s="16"/>
    </row>
    <row r="196" spans="2:23" x14ac:dyDescent="0.2">
      <c r="O196" s="16"/>
      <c r="P196" s="16"/>
      <c r="R196" s="9"/>
      <c r="T196" s="36"/>
      <c r="W196" s="16"/>
    </row>
    <row r="197" spans="2:23" x14ac:dyDescent="0.2">
      <c r="O197" s="16"/>
      <c r="P197" s="16"/>
      <c r="R197" s="9"/>
      <c r="S197" s="16"/>
      <c r="T197" s="36"/>
      <c r="W197" s="16"/>
    </row>
    <row r="198" spans="2:23" x14ac:dyDescent="0.2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6"/>
      <c r="P198" s="16"/>
      <c r="Q198" s="35"/>
      <c r="R198" s="18"/>
      <c r="T198" s="36"/>
      <c r="W198" s="16"/>
    </row>
    <row r="199" spans="2:23" x14ac:dyDescent="0.2">
      <c r="O199" s="16"/>
      <c r="P199" s="16"/>
      <c r="Q199" s="35"/>
      <c r="R199" s="18"/>
      <c r="S199" s="16"/>
      <c r="T199" s="36"/>
      <c r="W199" s="16"/>
    </row>
    <row r="200" spans="2:23" x14ac:dyDescent="0.2">
      <c r="O200" s="16"/>
      <c r="P200" s="16"/>
      <c r="Q200" s="10"/>
      <c r="R200" s="16"/>
      <c r="T200" s="36"/>
      <c r="W200" s="16"/>
    </row>
    <row r="201" spans="2:23" x14ac:dyDescent="0.2">
      <c r="P201" s="16"/>
      <c r="R201" s="16"/>
      <c r="T201" s="36"/>
      <c r="W201" s="16"/>
    </row>
    <row r="202" spans="2:23" x14ac:dyDescent="0.2">
      <c r="P202" s="16"/>
      <c r="R202" s="16"/>
      <c r="T202" s="36"/>
      <c r="W202" s="16"/>
    </row>
    <row r="203" spans="2:23" x14ac:dyDescent="0.2">
      <c r="P203" s="16"/>
      <c r="R203" s="16"/>
      <c r="T203" s="36"/>
      <c r="W203" s="16"/>
    </row>
    <row r="204" spans="2:23" x14ac:dyDescent="0.2">
      <c r="P204" s="16"/>
      <c r="R204" s="16"/>
      <c r="T204" s="36"/>
      <c r="W204" s="16"/>
    </row>
    <row r="205" spans="2:23" x14ac:dyDescent="0.2">
      <c r="P205" s="16"/>
      <c r="R205" s="16"/>
      <c r="T205" s="36"/>
      <c r="W205" s="16"/>
    </row>
    <row r="206" spans="2:23" x14ac:dyDescent="0.2">
      <c r="P206" s="16"/>
      <c r="R206" s="16"/>
      <c r="T206" s="36"/>
      <c r="W206" s="16"/>
    </row>
    <row r="207" spans="2:23" x14ac:dyDescent="0.2">
      <c r="P207" s="16"/>
      <c r="R207" s="16"/>
      <c r="T207" s="36"/>
      <c r="W207" s="16"/>
    </row>
    <row r="208" spans="2:23" x14ac:dyDescent="0.2">
      <c r="P208" s="16"/>
      <c r="R208" s="16"/>
      <c r="T208" s="36"/>
      <c r="W208" s="16"/>
    </row>
    <row r="209" spans="15:23" x14ac:dyDescent="0.2">
      <c r="P209" s="16"/>
      <c r="R209" s="16"/>
      <c r="T209" s="36"/>
      <c r="W209" s="16"/>
    </row>
    <row r="210" spans="15:23" x14ac:dyDescent="0.2">
      <c r="P210" s="16"/>
      <c r="R210" s="16"/>
      <c r="T210" s="36"/>
      <c r="W210" s="16"/>
    </row>
    <row r="211" spans="15:23" x14ac:dyDescent="0.2">
      <c r="O211" s="16"/>
      <c r="P211" s="16"/>
      <c r="R211" s="18"/>
      <c r="T211" s="36"/>
      <c r="W211" s="16"/>
    </row>
  </sheetData>
  <pageMargins left="0" right="0" top="0.7" bottom="0" header="0.25" footer="0"/>
  <pageSetup scale="62" orientation="landscape" horizontalDpi="300" r:id="rId1"/>
  <headerFooter alignWithMargins="0">
    <oddFooter>Page &amp;P of &amp;N</oddFooter>
  </headerFooter>
  <rowBreaks count="2" manualBreakCount="2">
    <brk id="67" max="18" man="1"/>
    <brk id="174" max="16383" man="1"/>
  </rowBreaks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 Frequency</vt:lpstr>
      <vt:lpstr>'Bill Frequency'!Print_Area</vt:lpstr>
      <vt:lpstr>'Bill Frequency'!Print_Titles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Joe T Christian</cp:lastModifiedBy>
  <dcterms:created xsi:type="dcterms:W3CDTF">2021-06-28T12:18:58Z</dcterms:created>
  <dcterms:modified xsi:type="dcterms:W3CDTF">2021-06-28T21:55:39Z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