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iscovery\Kentucky\1 - Kentucky Rate Cases\2021-00214 (2021 Kentucky Rate Case)\Staff Set 2 Attachments\"/>
    </mc:Choice>
  </mc:AlternateContent>
  <xr:revisionPtr revIDLastSave="0" documentId="13_ncr:1_{224FA7C5-83E8-4793-9727-4E119F2B2E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R" sheetId="4" r:id="rId1"/>
    <sheet name="FinRep" sheetId="7" r:id="rId2"/>
  </sheets>
  <definedNames>
    <definedName name="EssAliasTable" localSheetId="1">"Default"</definedName>
    <definedName name="EssfHasNonUnique" localSheetId="1">FALSE</definedName>
    <definedName name="EssLatest" localSheetId="1">"Oct"</definedName>
    <definedName name="EssOptions" localSheetId="1">"A1000000000121100011001100020_01000"</definedName>
    <definedName name="EssSamplingValue" localSheetId="1">100</definedName>
    <definedName name="_xlnm.Print_Titles" localSheetId="0">DR!$1:$5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4" l="1"/>
  <c r="N87" i="4"/>
  <c r="N88" i="4"/>
  <c r="N89" i="4"/>
  <c r="N90" i="4"/>
  <c r="N91" i="4"/>
  <c r="N92" i="4"/>
  <c r="D67" i="4"/>
  <c r="F69" i="4"/>
  <c r="N69" i="4"/>
  <c r="D71" i="4"/>
  <c r="F73" i="4"/>
  <c r="H50" i="4"/>
  <c r="G50" i="4"/>
  <c r="F50" i="4"/>
  <c r="E50" i="4"/>
  <c r="E73" i="4" s="1"/>
  <c r="D50" i="4"/>
  <c r="C50" i="4"/>
  <c r="N49" i="4"/>
  <c r="M49" i="4"/>
  <c r="L49" i="4"/>
  <c r="K49" i="4"/>
  <c r="J49" i="4"/>
  <c r="I49" i="4"/>
  <c r="H49" i="4"/>
  <c r="G49" i="4"/>
  <c r="F49" i="4"/>
  <c r="E49" i="4"/>
  <c r="D49" i="4"/>
  <c r="C49" i="4"/>
  <c r="N48" i="4"/>
  <c r="M48" i="4"/>
  <c r="L48" i="4"/>
  <c r="L71" i="4" s="1"/>
  <c r="K48" i="4"/>
  <c r="J48" i="4"/>
  <c r="I48" i="4"/>
  <c r="H48" i="4"/>
  <c r="H71" i="4" s="1"/>
  <c r="G48" i="4"/>
  <c r="F48" i="4"/>
  <c r="E48" i="4"/>
  <c r="D48" i="4"/>
  <c r="C48" i="4"/>
  <c r="N47" i="4"/>
  <c r="M47" i="4"/>
  <c r="M70" i="4" s="1"/>
  <c r="L47" i="4"/>
  <c r="K47" i="4"/>
  <c r="J47" i="4"/>
  <c r="I47" i="4"/>
  <c r="I70" i="4" s="1"/>
  <c r="H47" i="4"/>
  <c r="G47" i="4"/>
  <c r="F47" i="4"/>
  <c r="E47" i="4"/>
  <c r="E70" i="4" s="1"/>
  <c r="D47" i="4"/>
  <c r="C47" i="4"/>
  <c r="N46" i="4"/>
  <c r="M46" i="4"/>
  <c r="M69" i="4" s="1"/>
  <c r="L46" i="4"/>
  <c r="K46" i="4"/>
  <c r="J46" i="4"/>
  <c r="J69" i="4" s="1"/>
  <c r="I46" i="4"/>
  <c r="I69" i="4" s="1"/>
  <c r="H46" i="4"/>
  <c r="G46" i="4"/>
  <c r="F46" i="4"/>
  <c r="E46" i="4"/>
  <c r="E69" i="4" s="1"/>
  <c r="D46" i="4"/>
  <c r="C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L67" i="4" s="1"/>
  <c r="K44" i="4"/>
  <c r="J44" i="4"/>
  <c r="I44" i="4"/>
  <c r="H44" i="4"/>
  <c r="H67" i="4" s="1"/>
  <c r="G44" i="4"/>
  <c r="F44" i="4"/>
  <c r="E44" i="4"/>
  <c r="D44" i="4"/>
  <c r="C44" i="4"/>
  <c r="N43" i="4"/>
  <c r="M43" i="4"/>
  <c r="M66" i="4" s="1"/>
  <c r="L43" i="4"/>
  <c r="K43" i="4"/>
  <c r="J43" i="4"/>
  <c r="I43" i="4"/>
  <c r="I66" i="4" s="1"/>
  <c r="H43" i="4"/>
  <c r="G43" i="4"/>
  <c r="F43" i="4"/>
  <c r="E43" i="4"/>
  <c r="D43" i="4"/>
  <c r="C43" i="4"/>
  <c r="C66" i="4" s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D21" i="4"/>
  <c r="E21" i="4"/>
  <c r="F21" i="4"/>
  <c r="G21" i="4"/>
  <c r="H21" i="4"/>
  <c r="I21" i="4"/>
  <c r="J21" i="4"/>
  <c r="K21" i="4"/>
  <c r="L21" i="4"/>
  <c r="M21" i="4"/>
  <c r="N21" i="4"/>
  <c r="C22" i="4"/>
  <c r="D22" i="4"/>
  <c r="E22" i="4"/>
  <c r="F68" i="4" s="1"/>
  <c r="F22" i="4"/>
  <c r="G68" i="4" s="1"/>
  <c r="G22" i="4"/>
  <c r="H22" i="4"/>
  <c r="I22" i="4"/>
  <c r="J68" i="4" s="1"/>
  <c r="J22" i="4"/>
  <c r="K22" i="4"/>
  <c r="L22" i="4"/>
  <c r="M22" i="4"/>
  <c r="N68" i="4" s="1"/>
  <c r="N22" i="4"/>
  <c r="C23" i="4"/>
  <c r="D23" i="4"/>
  <c r="E23" i="4"/>
  <c r="F23" i="4"/>
  <c r="G23" i="4"/>
  <c r="H23" i="4"/>
  <c r="I23" i="4"/>
  <c r="J23" i="4"/>
  <c r="K23" i="4"/>
  <c r="L23" i="4"/>
  <c r="M23" i="4"/>
  <c r="N23" i="4"/>
  <c r="C24" i="4"/>
  <c r="D24" i="4"/>
  <c r="E24" i="4"/>
  <c r="F24" i="4"/>
  <c r="G24" i="4"/>
  <c r="H24" i="4"/>
  <c r="I24" i="4"/>
  <c r="J24" i="4"/>
  <c r="K24" i="4"/>
  <c r="L24" i="4"/>
  <c r="M24" i="4"/>
  <c r="N24" i="4"/>
  <c r="C25" i="4"/>
  <c r="D25" i="4"/>
  <c r="E25" i="4"/>
  <c r="F25" i="4"/>
  <c r="G25" i="4"/>
  <c r="H25" i="4"/>
  <c r="I25" i="4"/>
  <c r="J25" i="4"/>
  <c r="K25" i="4"/>
  <c r="L25" i="4"/>
  <c r="M25" i="4"/>
  <c r="N25" i="4"/>
  <c r="C26" i="4"/>
  <c r="D26" i="4"/>
  <c r="E26" i="4"/>
  <c r="F72" i="4" s="1"/>
  <c r="F26" i="4"/>
  <c r="G72" i="4" s="1"/>
  <c r="G26" i="4"/>
  <c r="H26" i="4"/>
  <c r="I26" i="4"/>
  <c r="J72" i="4" s="1"/>
  <c r="J26" i="4"/>
  <c r="K26" i="4"/>
  <c r="L26" i="4"/>
  <c r="M26" i="4"/>
  <c r="N72" i="4" s="1"/>
  <c r="N26" i="4"/>
  <c r="C27" i="4"/>
  <c r="D27" i="4"/>
  <c r="E27" i="4"/>
  <c r="F27" i="4"/>
  <c r="G27" i="4"/>
  <c r="H27" i="4"/>
  <c r="D20" i="4"/>
  <c r="E20" i="4"/>
  <c r="F66" i="4" s="1"/>
  <c r="F20" i="4"/>
  <c r="G20" i="4"/>
  <c r="H20" i="4"/>
  <c r="I20" i="4"/>
  <c r="J66" i="4" s="1"/>
  <c r="J20" i="4"/>
  <c r="K20" i="4"/>
  <c r="L20" i="4"/>
  <c r="M20" i="4"/>
  <c r="N66" i="4" s="1"/>
  <c r="N20" i="4"/>
  <c r="C20" i="4"/>
  <c r="D66" i="4" s="1"/>
  <c r="D54" i="7"/>
  <c r="E54" i="7"/>
  <c r="F54" i="7"/>
  <c r="G54" i="7"/>
  <c r="H54" i="7"/>
  <c r="I54" i="7"/>
  <c r="J54" i="7"/>
  <c r="K54" i="7"/>
  <c r="L54" i="7"/>
  <c r="M54" i="7"/>
  <c r="N54" i="7"/>
  <c r="O54" i="7"/>
  <c r="D55" i="7"/>
  <c r="E55" i="7"/>
  <c r="F55" i="7"/>
  <c r="G55" i="7"/>
  <c r="H55" i="7"/>
  <c r="I55" i="7"/>
  <c r="J55" i="7"/>
  <c r="K55" i="7"/>
  <c r="L55" i="7"/>
  <c r="M55" i="7"/>
  <c r="N55" i="7"/>
  <c r="O55" i="7"/>
  <c r="D56" i="7"/>
  <c r="E56" i="7"/>
  <c r="F56" i="7"/>
  <c r="G56" i="7"/>
  <c r="H56" i="7"/>
  <c r="I56" i="7"/>
  <c r="J56" i="7"/>
  <c r="K56" i="7"/>
  <c r="L56" i="7"/>
  <c r="M56" i="7"/>
  <c r="N56" i="7"/>
  <c r="O56" i="7"/>
  <c r="D57" i="7"/>
  <c r="E57" i="7"/>
  <c r="F57" i="7"/>
  <c r="G57" i="7"/>
  <c r="H57" i="7"/>
  <c r="I57" i="7"/>
  <c r="J57" i="7"/>
  <c r="K57" i="7"/>
  <c r="L57" i="7"/>
  <c r="M57" i="7"/>
  <c r="N57" i="7"/>
  <c r="O57" i="7"/>
  <c r="D58" i="7"/>
  <c r="E58" i="7"/>
  <c r="F58" i="7"/>
  <c r="G58" i="7"/>
  <c r="H58" i="7"/>
  <c r="I58" i="7"/>
  <c r="J58" i="7"/>
  <c r="K58" i="7"/>
  <c r="L58" i="7"/>
  <c r="M58" i="7"/>
  <c r="N58" i="7"/>
  <c r="O58" i="7"/>
  <c r="D59" i="7"/>
  <c r="E59" i="7"/>
  <c r="F59" i="7"/>
  <c r="G59" i="7"/>
  <c r="H59" i="7"/>
  <c r="I59" i="7"/>
  <c r="J59" i="7"/>
  <c r="K59" i="7"/>
  <c r="L59" i="7"/>
  <c r="M59" i="7"/>
  <c r="N59" i="7"/>
  <c r="O59" i="7"/>
  <c r="D60" i="7"/>
  <c r="E60" i="7"/>
  <c r="F60" i="7"/>
  <c r="G60" i="7"/>
  <c r="H60" i="7"/>
  <c r="I60" i="7"/>
  <c r="J60" i="7"/>
  <c r="K60" i="7"/>
  <c r="L60" i="7"/>
  <c r="M60" i="7"/>
  <c r="N60" i="7"/>
  <c r="O60" i="7"/>
  <c r="D61" i="7"/>
  <c r="E61" i="7"/>
  <c r="F61" i="7"/>
  <c r="G61" i="7"/>
  <c r="H61" i="7"/>
  <c r="I61" i="7"/>
  <c r="J61" i="7"/>
  <c r="K61" i="7"/>
  <c r="L61" i="7"/>
  <c r="M61" i="7"/>
  <c r="N61" i="7"/>
  <c r="O61" i="7"/>
  <c r="M64" i="4"/>
  <c r="O15" i="4"/>
  <c r="C61" i="4"/>
  <c r="D61" i="4"/>
  <c r="E61" i="4"/>
  <c r="F61" i="4"/>
  <c r="G61" i="4"/>
  <c r="H61" i="4"/>
  <c r="I61" i="4"/>
  <c r="J61" i="4"/>
  <c r="K61" i="4"/>
  <c r="L61" i="4"/>
  <c r="M61" i="4"/>
  <c r="N61" i="4"/>
  <c r="O38" i="4"/>
  <c r="C55" i="4"/>
  <c r="N76" i="4"/>
  <c r="N77" i="4"/>
  <c r="N78" i="4"/>
  <c r="N79" i="4"/>
  <c r="N81" i="4"/>
  <c r="N82" i="4"/>
  <c r="N83" i="4"/>
  <c r="N84" i="4"/>
  <c r="N85" i="4"/>
  <c r="N86" i="4"/>
  <c r="N65" i="4"/>
  <c r="K65" i="4"/>
  <c r="J65" i="4"/>
  <c r="I65" i="4"/>
  <c r="F65" i="4"/>
  <c r="E65" i="4"/>
  <c r="N64" i="4"/>
  <c r="L64" i="4"/>
  <c r="K64" i="4"/>
  <c r="H64" i="4"/>
  <c r="N63" i="4"/>
  <c r="M63" i="4"/>
  <c r="K63" i="4"/>
  <c r="H63" i="4"/>
  <c r="G63" i="4"/>
  <c r="D63" i="4"/>
  <c r="C63" i="4"/>
  <c r="I62" i="4"/>
  <c r="G62" i="4"/>
  <c r="F62" i="4"/>
  <c r="E62" i="4"/>
  <c r="C62" i="4"/>
  <c r="O9" i="4"/>
  <c r="O10" i="4"/>
  <c r="O11" i="4"/>
  <c r="O57" i="4" s="1"/>
  <c r="O12" i="4"/>
  <c r="O13" i="4"/>
  <c r="O14" i="4"/>
  <c r="O32" i="4"/>
  <c r="O55" i="4"/>
  <c r="O76" i="4" s="1"/>
  <c r="O33" i="4"/>
  <c r="O34" i="4"/>
  <c r="O35" i="4"/>
  <c r="O58" i="4"/>
  <c r="O36" i="4"/>
  <c r="O37" i="4"/>
  <c r="D55" i="4"/>
  <c r="E55" i="4"/>
  <c r="F55" i="4"/>
  <c r="G55" i="4"/>
  <c r="H55" i="4"/>
  <c r="I55" i="4"/>
  <c r="J55" i="4"/>
  <c r="K55" i="4"/>
  <c r="L55" i="4"/>
  <c r="M55" i="4"/>
  <c r="N55" i="4"/>
  <c r="C56" i="4"/>
  <c r="D56" i="4"/>
  <c r="E56" i="4"/>
  <c r="F56" i="4"/>
  <c r="G56" i="4"/>
  <c r="H56" i="4"/>
  <c r="I56" i="4"/>
  <c r="J56" i="4"/>
  <c r="K56" i="4"/>
  <c r="L56" i="4"/>
  <c r="M56" i="4"/>
  <c r="N56" i="4"/>
  <c r="C57" i="4"/>
  <c r="D57" i="4"/>
  <c r="E57" i="4"/>
  <c r="F57" i="4"/>
  <c r="G57" i="4"/>
  <c r="H57" i="4"/>
  <c r="I57" i="4"/>
  <c r="J57" i="4"/>
  <c r="K57" i="4"/>
  <c r="L57" i="4"/>
  <c r="M57" i="4"/>
  <c r="N57" i="4"/>
  <c r="C58" i="4"/>
  <c r="D58" i="4"/>
  <c r="E58" i="4"/>
  <c r="F58" i="4"/>
  <c r="G58" i="4"/>
  <c r="H58" i="4"/>
  <c r="I58" i="4"/>
  <c r="J58" i="4"/>
  <c r="K58" i="4"/>
  <c r="L58" i="4"/>
  <c r="M58" i="4"/>
  <c r="N58" i="4"/>
  <c r="C59" i="4"/>
  <c r="D59" i="4"/>
  <c r="E59" i="4"/>
  <c r="F59" i="4"/>
  <c r="G59" i="4"/>
  <c r="H59" i="4"/>
  <c r="I59" i="4"/>
  <c r="J59" i="4"/>
  <c r="K59" i="4"/>
  <c r="L59" i="4"/>
  <c r="M59" i="4"/>
  <c r="N59" i="4"/>
  <c r="C60" i="4"/>
  <c r="D60" i="4"/>
  <c r="E60" i="4"/>
  <c r="F60" i="4"/>
  <c r="G60" i="4"/>
  <c r="H60" i="4"/>
  <c r="I60" i="4"/>
  <c r="J60" i="4"/>
  <c r="K60" i="4"/>
  <c r="L60" i="4"/>
  <c r="M60" i="4"/>
  <c r="N60" i="4"/>
  <c r="M65" i="4"/>
  <c r="C64" i="4"/>
  <c r="H66" i="4"/>
  <c r="D65" i="4"/>
  <c r="E64" i="4"/>
  <c r="E66" i="4"/>
  <c r="G65" i="4"/>
  <c r="I63" i="4"/>
  <c r="O60" i="4"/>
  <c r="K62" i="4"/>
  <c r="I64" i="4"/>
  <c r="L63" i="4"/>
  <c r="N62" i="4"/>
  <c r="E63" i="4"/>
  <c r="O19" i="4"/>
  <c r="O65" i="4" s="1"/>
  <c r="O40" i="4"/>
  <c r="H65" i="4"/>
  <c r="O17" i="4"/>
  <c r="O63" i="4" s="1"/>
  <c r="H62" i="4"/>
  <c r="L65" i="4"/>
  <c r="J62" i="4"/>
  <c r="O56" i="4"/>
  <c r="O41" i="4"/>
  <c r="O42" i="4"/>
  <c r="J64" i="4"/>
  <c r="O59" i="4"/>
  <c r="F64" i="4"/>
  <c r="J63" i="4"/>
  <c r="L62" i="4"/>
  <c r="G64" i="4"/>
  <c r="D62" i="4"/>
  <c r="M62" i="4"/>
  <c r="F63" i="4"/>
  <c r="D64" i="4"/>
  <c r="O18" i="4"/>
  <c r="C65" i="4"/>
  <c r="O16" i="4"/>
  <c r="O39" i="4"/>
  <c r="O62" i="4" s="1"/>
  <c r="O64" i="4"/>
  <c r="I67" i="4" l="1"/>
  <c r="I68" i="4"/>
  <c r="E71" i="4"/>
  <c r="E72" i="4"/>
  <c r="M72" i="4"/>
  <c r="F67" i="4"/>
  <c r="J67" i="4"/>
  <c r="N67" i="4"/>
  <c r="F70" i="4"/>
  <c r="J70" i="4"/>
  <c r="N70" i="4"/>
  <c r="F71" i="4"/>
  <c r="J71" i="4"/>
  <c r="N71" i="4"/>
  <c r="M67" i="4"/>
  <c r="M68" i="4"/>
  <c r="I71" i="4"/>
  <c r="M71" i="4"/>
  <c r="I72" i="4"/>
  <c r="O27" i="4"/>
  <c r="O25" i="4"/>
  <c r="O21" i="4"/>
  <c r="G66" i="4"/>
  <c r="K66" i="4"/>
  <c r="O45" i="4"/>
  <c r="K68" i="4"/>
  <c r="O49" i="4"/>
  <c r="K72" i="4"/>
  <c r="E67" i="4"/>
  <c r="E68" i="4"/>
  <c r="L66" i="4"/>
  <c r="D68" i="4"/>
  <c r="H68" i="4"/>
  <c r="L68" i="4"/>
  <c r="D69" i="4"/>
  <c r="H69" i="4"/>
  <c r="L69" i="4"/>
  <c r="D70" i="4"/>
  <c r="H70" i="4"/>
  <c r="L70" i="4"/>
  <c r="D72" i="4"/>
  <c r="H72" i="4"/>
  <c r="L72" i="4"/>
  <c r="D73" i="4"/>
  <c r="H73" i="4"/>
  <c r="K69" i="4"/>
  <c r="O23" i="4"/>
  <c r="O22" i="4"/>
  <c r="O68" i="4" s="1"/>
  <c r="O20" i="4"/>
  <c r="G67" i="4"/>
  <c r="C69" i="4"/>
  <c r="O46" i="4"/>
  <c r="O69" i="4" s="1"/>
  <c r="O47" i="4"/>
  <c r="C70" i="4"/>
  <c r="K70" i="4"/>
  <c r="G71" i="4"/>
  <c r="K71" i="4"/>
  <c r="G73" i="4"/>
  <c r="O84" i="4"/>
  <c r="O26" i="4"/>
  <c r="O72" i="4" s="1"/>
  <c r="O24" i="4"/>
  <c r="O44" i="4"/>
  <c r="O67" i="4" s="1"/>
  <c r="C67" i="4"/>
  <c r="K67" i="4"/>
  <c r="G69" i="4"/>
  <c r="G70" i="4"/>
  <c r="C71" i="4"/>
  <c r="C73" i="4"/>
  <c r="O50" i="4"/>
  <c r="C72" i="4"/>
  <c r="C68" i="4"/>
  <c r="O79" i="4"/>
  <c r="O43" i="4"/>
  <c r="O66" i="4" s="1"/>
  <c r="O85" i="4" s="1"/>
  <c r="O77" i="4"/>
  <c r="O78" i="4"/>
  <c r="O61" i="4"/>
  <c r="O80" i="4" s="1"/>
  <c r="O48" i="4"/>
  <c r="O71" i="4" s="1"/>
  <c r="O86" i="4"/>
  <c r="O83" i="4"/>
  <c r="O82" i="4"/>
  <c r="O88" i="4" l="1"/>
  <c r="O87" i="4"/>
  <c r="O81" i="4"/>
  <c r="O92" i="4"/>
  <c r="O70" i="4"/>
  <c r="O91" i="4" s="1"/>
  <c r="O90" i="4" l="1"/>
  <c r="O89" i="4"/>
</calcChain>
</file>

<file path=xl/sharedStrings.xml><?xml version="1.0" encoding="utf-8"?>
<sst xmlns="http://schemas.openxmlformats.org/spreadsheetml/2006/main" count="251" uniqueCount="88">
  <si>
    <t>$</t>
  </si>
  <si>
    <t>September</t>
  </si>
  <si>
    <t>August</t>
  </si>
  <si>
    <t>October</t>
  </si>
  <si>
    <t>November</t>
  </si>
  <si>
    <t>December</t>
  </si>
  <si>
    <t>View</t>
  </si>
  <si>
    <t>Company</t>
  </si>
  <si>
    <t>Cost Center</t>
  </si>
  <si>
    <t>January</t>
  </si>
  <si>
    <t>February</t>
  </si>
  <si>
    <t>March</t>
  </si>
  <si>
    <t>April</t>
  </si>
  <si>
    <t>May</t>
  </si>
  <si>
    <t>June</t>
  </si>
  <si>
    <t>July</t>
  </si>
  <si>
    <t>Kentucky Division - 009DIV</t>
  </si>
  <si>
    <t>Atmos Energy Corporation, Kentucky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</si>
  <si>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</si>
  <si>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</si>
  <si>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</si>
  <si>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</si>
  <si>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</si>
  <si>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</si>
  <si>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</si>
  <si>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</si>
  <si>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</si>
  <si>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</si>
  <si>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</si>
  <si>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</si>
  <si>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</si>
  <si>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</si>
  <si>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</si>
  <si>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R/C/PA Revenue (Mo)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</si>
  <si>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</si>
  <si>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</si>
  <si>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</si>
  <si>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</si>
  <si>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</si>
  <si>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</si>
  <si>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</si>
  <si>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</si>
  <si>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</si>
  <si>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</si>
  <si>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</si>
  <si>
    <t>12 ME Aug</t>
  </si>
  <si>
    <t>FY 2002</t>
  </si>
  <si>
    <t>FY 2003</t>
  </si>
  <si>
    <t>FY 2004</t>
  </si>
  <si>
    <t>FY 2005</t>
  </si>
  <si>
    <t>FY 2006</t>
  </si>
  <si>
    <t>FY 2007</t>
  </si>
  <si>
    <t>FY 2008</t>
  </si>
  <si>
    <t>FY 2009</t>
  </si>
  <si>
    <t>Late payment Fees (Mo)</t>
  </si>
  <si>
    <t>FY Total</t>
  </si>
  <si>
    <t>LPF % of Prior Month Revenue</t>
  </si>
  <si>
    <t>FY / 12 ME Aug</t>
  </si>
  <si>
    <t>FY 2010</t>
  </si>
  <si>
    <t>FY 2011</t>
  </si>
  <si>
    <t>FY 2012</t>
  </si>
  <si>
    <t>FY 2013</t>
  </si>
  <si>
    <t>FY 2014</t>
  </si>
  <si>
    <t>Fiscal 2014</t>
  </si>
  <si>
    <t>Forfeited Discounts</t>
  </si>
  <si>
    <t>Rolling 3-year average</t>
  </si>
  <si>
    <t>Fiscal 2015</t>
  </si>
  <si>
    <t>FY 2015</t>
  </si>
  <si>
    <t>Residential Revenue Class</t>
  </si>
  <si>
    <t>Commercial Revenue Class</t>
  </si>
  <si>
    <t>Industrial Revenue Class</t>
  </si>
  <si>
    <t>Public Authority Revenue Class</t>
  </si>
  <si>
    <t>Unbilled Revenue Class</t>
  </si>
  <si>
    <t>Fiscal 2016</t>
  </si>
  <si>
    <t>FY 2016</t>
  </si>
  <si>
    <t>FY 2017</t>
  </si>
  <si>
    <t>Fiscal 2017</t>
  </si>
  <si>
    <t>Fiscal 2018</t>
  </si>
  <si>
    <t>Fiscal 2019</t>
  </si>
  <si>
    <t>Fiscal 2020</t>
  </si>
  <si>
    <t>Fiscal 2021</t>
  </si>
  <si>
    <t>FY 2018</t>
  </si>
  <si>
    <t>FY 2019</t>
  </si>
  <si>
    <t>FY 2020</t>
  </si>
  <si>
    <t>FY 2021</t>
  </si>
  <si>
    <t>COVID</t>
  </si>
  <si>
    <t>Using Pre-COVID</t>
  </si>
  <si>
    <t>Line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</si>
</sst>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4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quotePrefix="1"/>
    <xf numFmtId="0" fontId="2" fillId="0" borderId="0" xfId="38"/>
    <xf numFmtId="0" fontId="2" fillId="0" borderId="0" xfId="38" quotePrefix="1"/>
    <xf numFmtId="0" fontId="2" fillId="0" borderId="0" xfId="38" quotePrefix="1" applyFont="1"/>
    <xf numFmtId="164" fontId="0" fillId="0" borderId="0" xfId="28" applyNumberFormat="1" applyFont="1"/>
    <xf numFmtId="164" fontId="0" fillId="0" borderId="0" xfId="28" quotePrefix="1" applyNumberFormat="1" applyFont="1"/>
    <xf numFmtId="0" fontId="0" fillId="0" borderId="0" xfId="0" applyAlignment="1">
      <alignment horizontal="center"/>
    </xf>
    <xf numFmtId="3" fontId="19" fillId="0" borderId="0" xfId="0" applyNumberFormat="1" applyFont="1" applyAlignment="1">
      <alignment horizontal="center"/>
    </xf>
    <xf numFmtId="3" fontId="0" fillId="0" borderId="0" xfId="0" applyNumberFormat="1"/>
    <xf numFmtId="10" fontId="0" fillId="0" borderId="0" xfId="41" applyNumberFormat="1" applyFont="1"/>
    <xf numFmtId="164" fontId="0" fillId="0" borderId="0" xfId="0" quotePrefix="1" applyNumberFormat="1"/>
    <xf numFmtId="0" fontId="20" fillId="0" borderId="0" xfId="0" quotePrefix="1" applyFont="1"/>
    <xf numFmtId="3" fontId="0" fillId="0" borderId="0" xfId="0" applyNumberFormat="1" applyBorder="1"/>
    <xf numFmtId="164" fontId="20" fillId="0" borderId="0" xfId="28" quotePrefix="1" applyNumberFormat="1" applyFont="1"/>
    <xf numFmtId="10" fontId="0" fillId="0" borderId="0" xfId="41" applyNumberFormat="1" applyFont="1" applyBorder="1"/>
    <xf numFmtId="10" fontId="0" fillId="0" borderId="0" xfId="0" applyNumberFormat="1"/>
    <xf numFmtId="0" fontId="19" fillId="0" borderId="0" xfId="0" applyFont="1" applyAlignment="1">
      <alignment horizontal="right"/>
    </xf>
    <xf numFmtId="0" fontId="0" fillId="0" borderId="0" xfId="0" applyBorder="1"/>
    <xf numFmtId="164" fontId="0" fillId="0" borderId="0" xfId="28" quotePrefix="1" applyNumberFormat="1" applyFont="1" applyFill="1"/>
    <xf numFmtId="164" fontId="20" fillId="0" borderId="0" xfId="28" quotePrefix="1" applyNumberFormat="1" applyFont="1" applyFill="1"/>
    <xf numFmtId="3" fontId="0" fillId="0" borderId="0" xfId="0" applyNumberFormat="1" applyFill="1"/>
    <xf numFmtId="10" fontId="21" fillId="0" borderId="0" xfId="41" applyNumberFormat="1" applyFont="1" applyFill="1"/>
    <xf numFmtId="0" fontId="0" fillId="0" borderId="0" xfId="0" applyFill="1"/>
    <xf numFmtId="164" fontId="0" fillId="0" borderId="0" xfId="28" applyNumberFormat="1" applyFont="1" applyFill="1"/>
    <xf numFmtId="164" fontId="21" fillId="0" borderId="0" xfId="28" applyNumberFormat="1" applyFont="1" applyFill="1"/>
    <xf numFmtId="10" fontId="0" fillId="24" borderId="0" xfId="0" applyNumberFormat="1" applyFill="1"/>
    <xf numFmtId="10" fontId="23" fillId="24" borderId="10" xfId="41" applyNumberFormat="1" applyFont="1" applyFill="1" applyBorder="1"/>
    <xf numFmtId="10" fontId="23" fillId="24" borderId="11" xfId="41" applyNumberFormat="1" applyFont="1" applyFill="1" applyBorder="1"/>
    <xf numFmtId="10" fontId="23" fillId="24" borderId="12" xfId="41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quotePrefix="1" applyBorder="1" applyAlignment="1">
      <alignment horizontal="center"/>
    </xf>
    <xf numFmtId="164" fontId="19" fillId="0" borderId="0" xfId="28" applyNumberFormat="1" applyFont="1"/>
    <xf numFmtId="164" fontId="19" fillId="0" borderId="0" xfId="28" applyNumberFormat="1" applyFont="1" applyFill="1" applyBorder="1"/>
    <xf numFmtId="164" fontId="0" fillId="0" borderId="0" xfId="28" applyNumberFormat="1" applyFont="1" applyBorder="1"/>
    <xf numFmtId="0" fontId="2" fillId="0" borderId="13" xfId="38" quotePrefix="1" applyFont="1" applyBorder="1" applyAlignment="1">
      <alignment horizontal="center"/>
    </xf>
    <xf numFmtId="0" fontId="2" fillId="0" borderId="13" xfId="38" quotePrefix="1" applyFont="1" applyFill="1" applyBorder="1" applyAlignment="1">
      <alignment horizont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_Sheet3" xfId="38" xr:uid="{00000000-0005-0000-0000-000026000000}"/>
    <cellStyle name="Note" xfId="39" builtinId="10" customBuiltin="1"/>
    <cellStyle name="Output" xfId="40" builtinId="21" customBuiltin="1"/>
    <cellStyle name="Percent" xfId="41" builtinId="5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8.bin"/><Relationship Id="rId3" Type="http://schemas.openxmlformats.org/officeDocument/2006/relationships/customProperty" Target="../customProperty3.bin"/><Relationship Id="rId7" Type="http://schemas.openxmlformats.org/officeDocument/2006/relationships/customProperty" Target="../customProperty7.bin"/><Relationship Id="rId12" Type="http://schemas.openxmlformats.org/officeDocument/2006/relationships/customProperty" Target="../customProperty12.bin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6.bin"/><Relationship Id="rId11" Type="http://schemas.openxmlformats.org/officeDocument/2006/relationships/customProperty" Target="../customProperty11.bin"/><Relationship Id="rId5" Type="http://schemas.openxmlformats.org/officeDocument/2006/relationships/customProperty" Target="../customProperty5.bin"/><Relationship Id="rId10" Type="http://schemas.openxmlformats.org/officeDocument/2006/relationships/customProperty" Target="../customProperty10.bin"/><Relationship Id="rId4" Type="http://schemas.openxmlformats.org/officeDocument/2006/relationships/customProperty" Target="../customProperty4.bin"/><Relationship Id="rId9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3"/>
  <sheetViews>
    <sheetView tabSelected="1" zoomScaleNormal="100" workbookViewId="0">
      <selection sqref="A1:P1"/>
    </sheetView>
  </sheetViews>
  <sheetFormatPr defaultRowHeight="12.75" x14ac:dyDescent="0.2"/>
  <cols>
    <col min="1" max="1" width="7.85546875" bestFit="1" customWidth="1"/>
    <col min="2" max="2" width="27" bestFit="1" customWidth="1"/>
    <col min="3" max="3" width="10.28515625" bestFit="1" customWidth="1"/>
    <col min="4" max="10" width="11.28515625" bestFit="1" customWidth="1"/>
    <col min="11" max="12" width="10.28515625" bestFit="1" customWidth="1"/>
    <col min="13" max="13" width="10.140625" customWidth="1"/>
    <col min="14" max="14" width="10.28515625" bestFit="1" customWidth="1"/>
    <col min="15" max="15" width="14.5703125" bestFit="1" customWidth="1"/>
    <col min="16" max="16" width="15.5703125" bestFit="1" customWidth="1"/>
    <col min="17" max="18" width="10.28515625" bestFit="1" customWidth="1"/>
    <col min="19" max="23" width="11.28515625" bestFit="1" customWidth="1"/>
    <col min="24" max="28" width="10.28515625" bestFit="1" customWidth="1"/>
  </cols>
  <sheetData>
    <row r="1" spans="1:16" x14ac:dyDescent="0.2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x14ac:dyDescent="0.2">
      <c r="A4" s="7"/>
    </row>
    <row r="5" spans="1:16" x14ac:dyDescent="0.2">
      <c r="A5" s="32" t="s">
        <v>87</v>
      </c>
      <c r="B5" s="33" t="s">
        <v>18</v>
      </c>
      <c r="C5" s="33" t="s">
        <v>19</v>
      </c>
      <c r="D5" s="33" t="s">
        <v>20</v>
      </c>
      <c r="E5" s="33" t="s">
        <v>21</v>
      </c>
      <c r="F5" s="33" t="s">
        <v>22</v>
      </c>
      <c r="G5" s="33" t="s">
        <v>23</v>
      </c>
      <c r="H5" s="33" t="s">
        <v>24</v>
      </c>
      <c r="I5" s="33" t="s">
        <v>25</v>
      </c>
      <c r="J5" s="33" t="s">
        <v>26</v>
      </c>
      <c r="K5" s="33" t="s">
        <v>27</v>
      </c>
      <c r="L5" s="33" t="s">
        <v>28</v>
      </c>
      <c r="M5" s="33" t="s">
        <v>29</v>
      </c>
      <c r="N5" s="33" t="s">
        <v>30</v>
      </c>
      <c r="O5" s="33" t="s">
        <v>31</v>
      </c>
      <c r="P5" s="33" t="s">
        <v>32</v>
      </c>
    </row>
    <row r="6" spans="1:16" x14ac:dyDescent="0.2">
      <c r="A6" s="7">
        <v>1</v>
      </c>
      <c r="B6" t="s">
        <v>33</v>
      </c>
    </row>
    <row r="7" spans="1:16" x14ac:dyDescent="0.2">
      <c r="A7" s="7">
        <f>A6+1</f>
        <v>2</v>
      </c>
      <c r="C7" s="8" t="s">
        <v>34</v>
      </c>
      <c r="D7" s="8" t="s">
        <v>35</v>
      </c>
      <c r="E7" s="8" t="s">
        <v>36</v>
      </c>
      <c r="F7" s="8" t="s">
        <v>37</v>
      </c>
      <c r="G7" s="8" t="s">
        <v>38</v>
      </c>
      <c r="H7" s="8" t="s">
        <v>39</v>
      </c>
      <c r="I7" s="8" t="s">
        <v>40</v>
      </c>
      <c r="J7" s="8" t="s">
        <v>13</v>
      </c>
      <c r="K7" s="8" t="s">
        <v>41</v>
      </c>
      <c r="L7" s="8" t="s">
        <v>42</v>
      </c>
      <c r="M7" s="8" t="s">
        <v>43</v>
      </c>
      <c r="N7" s="8" t="s">
        <v>44</v>
      </c>
      <c r="O7" s="8" t="s">
        <v>45</v>
      </c>
    </row>
    <row r="8" spans="1:16" x14ac:dyDescent="0.2">
      <c r="A8" s="7">
        <f t="shared" ref="A8:A71" si="0">A7+1</f>
        <v>3</v>
      </c>
      <c r="B8" t="s">
        <v>46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>
        <v>3654274</v>
      </c>
      <c r="O8" s="5"/>
    </row>
    <row r="9" spans="1:16" x14ac:dyDescent="0.2">
      <c r="A9" s="7">
        <f t="shared" si="0"/>
        <v>4</v>
      </c>
      <c r="B9" t="s">
        <v>47</v>
      </c>
      <c r="C9" s="34">
        <v>4799226</v>
      </c>
      <c r="D9" s="34">
        <v>10522519</v>
      </c>
      <c r="E9" s="34">
        <v>19215021</v>
      </c>
      <c r="F9" s="34">
        <v>24251033</v>
      </c>
      <c r="G9" s="34">
        <v>28400408</v>
      </c>
      <c r="H9" s="34">
        <v>21230086</v>
      </c>
      <c r="I9" s="34">
        <v>14002625</v>
      </c>
      <c r="J9" s="34">
        <v>5612240</v>
      </c>
      <c r="K9" s="34">
        <v>6954461</v>
      </c>
      <c r="L9" s="34">
        <v>4463086</v>
      </c>
      <c r="M9" s="34">
        <v>5065319</v>
      </c>
      <c r="N9" s="34">
        <v>4834648</v>
      </c>
      <c r="O9" s="5">
        <f t="shared" ref="O9:O27" si="1">SUM(C9:M9)+N8</f>
        <v>148170298</v>
      </c>
    </row>
    <row r="10" spans="1:16" x14ac:dyDescent="0.2">
      <c r="A10" s="7">
        <f t="shared" si="0"/>
        <v>5</v>
      </c>
      <c r="B10" t="s">
        <v>48</v>
      </c>
      <c r="C10" s="34">
        <v>7476014</v>
      </c>
      <c r="D10" s="34">
        <v>10458021</v>
      </c>
      <c r="E10" s="34">
        <v>21670829</v>
      </c>
      <c r="F10" s="34">
        <v>31431637</v>
      </c>
      <c r="G10" s="34">
        <v>33878896</v>
      </c>
      <c r="H10" s="34">
        <v>22923804</v>
      </c>
      <c r="I10" s="34">
        <v>15757898</v>
      </c>
      <c r="J10" s="34">
        <v>7303236</v>
      </c>
      <c r="K10" s="34">
        <v>5235954</v>
      </c>
      <c r="L10" s="34">
        <v>4835727</v>
      </c>
      <c r="M10" s="34">
        <v>5162243</v>
      </c>
      <c r="N10" s="34">
        <v>5209788</v>
      </c>
      <c r="O10" s="5">
        <f t="shared" si="1"/>
        <v>170968907</v>
      </c>
    </row>
    <row r="11" spans="1:16" x14ac:dyDescent="0.2">
      <c r="A11" s="7">
        <f t="shared" si="0"/>
        <v>6</v>
      </c>
      <c r="B11" t="s">
        <v>49</v>
      </c>
      <c r="C11" s="34">
        <v>6920449</v>
      </c>
      <c r="D11" s="34">
        <v>9651805</v>
      </c>
      <c r="E11" s="34">
        <v>22061813</v>
      </c>
      <c r="F11" s="34">
        <v>32693185</v>
      </c>
      <c r="G11" s="34">
        <v>29459881</v>
      </c>
      <c r="H11" s="34">
        <v>26247345</v>
      </c>
      <c r="I11" s="34">
        <v>21498937</v>
      </c>
      <c r="J11" s="34">
        <v>11481917</v>
      </c>
      <c r="K11" s="34">
        <v>6037730</v>
      </c>
      <c r="L11" s="34">
        <v>5690249</v>
      </c>
      <c r="M11" s="34">
        <v>5209096</v>
      </c>
      <c r="N11" s="34">
        <v>5782683</v>
      </c>
      <c r="O11" s="5">
        <f t="shared" si="1"/>
        <v>182162195</v>
      </c>
    </row>
    <row r="12" spans="1:16" x14ac:dyDescent="0.2">
      <c r="A12" s="7">
        <f t="shared" si="0"/>
        <v>7</v>
      </c>
      <c r="B12" t="s">
        <v>50</v>
      </c>
      <c r="C12" s="34">
        <v>7630347</v>
      </c>
      <c r="D12" s="34">
        <v>14345620</v>
      </c>
      <c r="E12" s="34">
        <v>34285551</v>
      </c>
      <c r="F12" s="34">
        <v>39367584</v>
      </c>
      <c r="G12" s="34">
        <v>36036186</v>
      </c>
      <c r="H12" s="34">
        <v>33576771</v>
      </c>
      <c r="I12" s="34">
        <v>19723938</v>
      </c>
      <c r="J12" s="35">
        <v>8010919.1499999994</v>
      </c>
      <c r="K12" s="34">
        <v>6165043.8499999996</v>
      </c>
      <c r="L12" s="34">
        <v>5210378.41</v>
      </c>
      <c r="M12" s="34">
        <v>5194810.45</v>
      </c>
      <c r="N12" s="34">
        <v>5087943.13</v>
      </c>
      <c r="O12" s="5">
        <f t="shared" si="1"/>
        <v>215329831.85999998</v>
      </c>
    </row>
    <row r="13" spans="1:16" x14ac:dyDescent="0.2">
      <c r="A13" s="7">
        <f t="shared" si="0"/>
        <v>8</v>
      </c>
      <c r="B13" t="s">
        <v>51</v>
      </c>
      <c r="C13" s="5">
        <v>8226157.2800000003</v>
      </c>
      <c r="D13" s="5">
        <v>15735635.67</v>
      </c>
      <c r="E13" s="5">
        <v>23509262.639999997</v>
      </c>
      <c r="F13" s="5">
        <v>26961003.720000003</v>
      </c>
      <c r="G13" s="5">
        <v>35386260.380000003</v>
      </c>
      <c r="H13" s="5">
        <v>26476544.330000002</v>
      </c>
      <c r="I13" s="5">
        <v>13908314.15</v>
      </c>
      <c r="J13" s="5">
        <v>9173324.7300000004</v>
      </c>
      <c r="K13" s="5">
        <v>6121954.5800000001</v>
      </c>
      <c r="L13" s="5">
        <v>5321546.82</v>
      </c>
      <c r="M13" s="5">
        <v>5569370.0299999993</v>
      </c>
      <c r="N13" s="5">
        <v>5612488.9400000004</v>
      </c>
      <c r="O13" s="5">
        <f t="shared" si="1"/>
        <v>181477317.46000001</v>
      </c>
    </row>
    <row r="14" spans="1:16" x14ac:dyDescent="0.2">
      <c r="A14" s="7">
        <f t="shared" si="0"/>
        <v>9</v>
      </c>
      <c r="B14" t="s">
        <v>52</v>
      </c>
      <c r="C14" s="5">
        <v>6153613.2599999998</v>
      </c>
      <c r="D14" s="5">
        <v>13084298.890000001</v>
      </c>
      <c r="E14" s="5">
        <v>23882003.989999998</v>
      </c>
      <c r="F14" s="5">
        <v>35236336.829999998</v>
      </c>
      <c r="G14" s="5">
        <v>33833650.740000002</v>
      </c>
      <c r="H14" s="5">
        <v>27914547.129999999</v>
      </c>
      <c r="I14" s="5">
        <v>17692061.43</v>
      </c>
      <c r="J14" s="5">
        <v>12243243.620000001</v>
      </c>
      <c r="K14" s="5">
        <v>7600655.8600000003</v>
      </c>
      <c r="L14" s="5">
        <v>7397675.8799999999</v>
      </c>
      <c r="M14" s="5">
        <v>7400279.4299999997</v>
      </c>
      <c r="N14" s="5">
        <v>7556702.9700000007</v>
      </c>
      <c r="O14" s="5">
        <f t="shared" si="1"/>
        <v>198050856.00000003</v>
      </c>
    </row>
    <row r="15" spans="1:16" x14ac:dyDescent="0.2">
      <c r="A15" s="7">
        <f t="shared" si="0"/>
        <v>10</v>
      </c>
      <c r="B15" t="s">
        <v>53</v>
      </c>
      <c r="C15" s="5">
        <v>7509930.3900000006</v>
      </c>
      <c r="D15" s="5">
        <v>15280431.08</v>
      </c>
      <c r="E15" s="5">
        <v>34073556.549999997</v>
      </c>
      <c r="F15" s="5">
        <v>42119665.25</v>
      </c>
      <c r="G15" s="5">
        <v>35258451.850000001</v>
      </c>
      <c r="H15" s="5">
        <v>28576821.149999999</v>
      </c>
      <c r="I15" s="5">
        <v>12971928.6</v>
      </c>
      <c r="J15" s="5">
        <v>6764043.4000000004</v>
      </c>
      <c r="K15" s="5">
        <v>4391571.3599999994</v>
      </c>
      <c r="L15" s="5">
        <v>4648236.59</v>
      </c>
      <c r="M15" s="5">
        <v>4012150.13</v>
      </c>
      <c r="N15" s="5">
        <v>3932092.34</v>
      </c>
      <c r="O15" s="5">
        <f t="shared" si="1"/>
        <v>203163489.31999999</v>
      </c>
    </row>
    <row r="16" spans="1:16" x14ac:dyDescent="0.2">
      <c r="A16" s="7">
        <f t="shared" si="0"/>
        <v>11</v>
      </c>
      <c r="B16" t="s">
        <v>58</v>
      </c>
      <c r="C16" s="5">
        <v>5663221.5499999998</v>
      </c>
      <c r="D16" s="5">
        <v>10763306.439999999</v>
      </c>
      <c r="E16" s="5">
        <v>17234962.600000001</v>
      </c>
      <c r="F16" s="5">
        <v>25776370.68</v>
      </c>
      <c r="G16" s="5">
        <v>26259585.34</v>
      </c>
      <c r="H16" s="5">
        <v>23231929.140000001</v>
      </c>
      <c r="I16" s="5">
        <v>10520100.170000002</v>
      </c>
      <c r="J16" s="5">
        <v>5395728.4099999992</v>
      </c>
      <c r="K16" s="5">
        <v>4640697.68</v>
      </c>
      <c r="L16" s="5">
        <v>4551796.6399999997</v>
      </c>
      <c r="M16" s="5">
        <v>4606888.13</v>
      </c>
      <c r="N16" s="5">
        <v>4419113.67</v>
      </c>
      <c r="O16" s="5">
        <f t="shared" si="1"/>
        <v>142576679.12</v>
      </c>
    </row>
    <row r="17" spans="1:15" x14ac:dyDescent="0.2">
      <c r="A17" s="7">
        <f t="shared" si="0"/>
        <v>12</v>
      </c>
      <c r="B17" t="s">
        <v>59</v>
      </c>
      <c r="C17" s="5">
        <v>5318961.28</v>
      </c>
      <c r="D17" s="5">
        <v>8176105.25</v>
      </c>
      <c r="E17" s="5">
        <v>17225710.75</v>
      </c>
      <c r="F17" s="5">
        <v>23778806.919999998</v>
      </c>
      <c r="G17" s="5">
        <v>21770267.82</v>
      </c>
      <c r="H17" s="5">
        <v>15675734.01</v>
      </c>
      <c r="I17" s="5">
        <v>11055534.760000002</v>
      </c>
      <c r="J17" s="5">
        <v>7016681.9199999999</v>
      </c>
      <c r="K17" s="5">
        <v>5328831.74</v>
      </c>
      <c r="L17" s="5">
        <v>5007713.1300000008</v>
      </c>
      <c r="M17" s="5">
        <v>4853790.1099999994</v>
      </c>
      <c r="N17" s="5">
        <v>4876307.12</v>
      </c>
      <c r="O17" s="5">
        <f t="shared" si="1"/>
        <v>129627251.36000001</v>
      </c>
    </row>
    <row r="18" spans="1:15" x14ac:dyDescent="0.2">
      <c r="A18" s="7">
        <f t="shared" si="0"/>
        <v>13</v>
      </c>
      <c r="B18" t="s">
        <v>60</v>
      </c>
      <c r="C18" s="5">
        <v>6329072.8000000007</v>
      </c>
      <c r="D18" s="5">
        <v>10189362.969999999</v>
      </c>
      <c r="E18" s="5">
        <v>16387778.640000001</v>
      </c>
      <c r="F18" s="5">
        <v>21482625.450000003</v>
      </c>
      <c r="G18" s="5">
        <v>19531407.550000001</v>
      </c>
      <c r="H18" s="5">
        <v>15047805.219999999</v>
      </c>
      <c r="I18" s="5">
        <v>7577252.1800000006</v>
      </c>
      <c r="J18" s="5">
        <v>5502238.4499999993</v>
      </c>
      <c r="K18" s="5">
        <v>4596750.63</v>
      </c>
      <c r="L18" s="5">
        <v>4442687.5999999996</v>
      </c>
      <c r="M18" s="5">
        <v>4559695.3299999991</v>
      </c>
      <c r="N18" s="5">
        <v>4365396.45</v>
      </c>
      <c r="O18" s="5">
        <f t="shared" si="1"/>
        <v>120522983.94</v>
      </c>
    </row>
    <row r="19" spans="1:15" x14ac:dyDescent="0.2">
      <c r="A19" s="7">
        <f t="shared" si="0"/>
        <v>14</v>
      </c>
      <c r="B19" t="s">
        <v>61</v>
      </c>
      <c r="C19" s="5">
        <v>5889105.1300000008</v>
      </c>
      <c r="D19" s="5">
        <v>10072621.140000001</v>
      </c>
      <c r="E19" s="5">
        <v>14204398.289999999</v>
      </c>
      <c r="F19" s="5">
        <v>20412509.18</v>
      </c>
      <c r="G19" s="5">
        <v>20444434.450000003</v>
      </c>
      <c r="H19" s="5">
        <v>18286281.129999999</v>
      </c>
      <c r="I19" s="5">
        <v>13363520.779999999</v>
      </c>
      <c r="J19" s="5">
        <v>9634029.4399999995</v>
      </c>
      <c r="K19" s="5">
        <v>5924160.1399999997</v>
      </c>
      <c r="L19" s="5">
        <v>5314148.2500000009</v>
      </c>
      <c r="M19" s="5">
        <v>5089475.8100000005</v>
      </c>
      <c r="N19" s="5">
        <v>5271420.4400000004</v>
      </c>
      <c r="O19" s="5">
        <f t="shared" si="1"/>
        <v>133000080.19</v>
      </c>
    </row>
    <row r="20" spans="1:15" x14ac:dyDescent="0.2">
      <c r="A20" s="7">
        <f t="shared" si="0"/>
        <v>15</v>
      </c>
      <c r="B20" t="s">
        <v>62</v>
      </c>
      <c r="C20" s="5">
        <f>FinRep!D54</f>
        <v>6460438.7700000005</v>
      </c>
      <c r="D20" s="5">
        <f>FinRep!E54</f>
        <v>11975817.6</v>
      </c>
      <c r="E20" s="5">
        <f>FinRep!F54</f>
        <v>20244964.400000002</v>
      </c>
      <c r="F20" s="5">
        <f>FinRep!G54</f>
        <v>28019492.5</v>
      </c>
      <c r="G20" s="5">
        <f>FinRep!H54</f>
        <v>32395579.569999997</v>
      </c>
      <c r="H20" s="5">
        <f>FinRep!I54</f>
        <v>24140054.980000004</v>
      </c>
      <c r="I20" s="5">
        <f>FinRep!J54</f>
        <v>14481211.619999999</v>
      </c>
      <c r="J20" s="5">
        <f>FinRep!K54</f>
        <v>8777541.0700000003</v>
      </c>
      <c r="K20" s="5">
        <f>FinRep!L54</f>
        <v>5883186.75</v>
      </c>
      <c r="L20" s="5">
        <f>FinRep!M54</f>
        <v>6531652.0600000005</v>
      </c>
      <c r="M20" s="5">
        <f>FinRep!N54</f>
        <v>5767356.2199999997</v>
      </c>
      <c r="N20" s="5">
        <f>FinRep!O54</f>
        <v>6215218.1399999997</v>
      </c>
      <c r="O20" s="5">
        <f t="shared" si="1"/>
        <v>169948715.97999999</v>
      </c>
    </row>
    <row r="21" spans="1:15" x14ac:dyDescent="0.2">
      <c r="A21" s="7">
        <f t="shared" si="0"/>
        <v>16</v>
      </c>
      <c r="B21" t="s">
        <v>67</v>
      </c>
      <c r="C21" s="5">
        <f>FinRep!D55</f>
        <v>7913078.2899999991</v>
      </c>
      <c r="D21" s="5">
        <f>FinRep!E55</f>
        <v>12729155.370000001</v>
      </c>
      <c r="E21" s="5">
        <f>FinRep!F55</f>
        <v>20951128.659999996</v>
      </c>
      <c r="F21" s="5">
        <f>FinRep!G55</f>
        <v>28086812.93</v>
      </c>
      <c r="G21" s="5">
        <f>FinRep!H55</f>
        <v>26460076.440000001</v>
      </c>
      <c r="H21" s="5">
        <f>FinRep!I55</f>
        <v>26131806</v>
      </c>
      <c r="I21" s="5">
        <f>FinRep!J55</f>
        <v>13189908.689999999</v>
      </c>
      <c r="J21" s="5">
        <f>FinRep!K55</f>
        <v>7240088.0699999994</v>
      </c>
      <c r="K21" s="5">
        <f>FinRep!L55</f>
        <v>5939995.0700000003</v>
      </c>
      <c r="L21" s="5">
        <f>FinRep!M55</f>
        <v>5601580.6099999994</v>
      </c>
      <c r="M21" s="5">
        <f>FinRep!N55</f>
        <v>5436729.2000000011</v>
      </c>
      <c r="N21" s="5">
        <f>FinRep!O55</f>
        <v>5440324.3200000003</v>
      </c>
      <c r="O21" s="5">
        <f t="shared" si="1"/>
        <v>165895577.46999997</v>
      </c>
    </row>
    <row r="22" spans="1:15" x14ac:dyDescent="0.2">
      <c r="A22" s="7">
        <f t="shared" si="0"/>
        <v>17</v>
      </c>
      <c r="B22" t="s">
        <v>74</v>
      </c>
      <c r="C22" s="5">
        <f>FinRep!D56</f>
        <v>6626206.6400000006</v>
      </c>
      <c r="D22" s="5">
        <f>FinRep!E56</f>
        <v>8472706.540000001</v>
      </c>
      <c r="E22" s="5">
        <f>FinRep!F56</f>
        <v>13412816.720000001</v>
      </c>
      <c r="F22" s="5">
        <f>FinRep!G56</f>
        <v>18993710.079999998</v>
      </c>
      <c r="G22" s="5">
        <f>FinRep!H56</f>
        <v>19825922.330000002</v>
      </c>
      <c r="H22" s="5">
        <f>FinRep!I56</f>
        <v>15106185.180000002</v>
      </c>
      <c r="I22" s="5">
        <f>FinRep!J56</f>
        <v>10490858.109999999</v>
      </c>
      <c r="J22" s="5">
        <f>FinRep!K56</f>
        <v>6681498.2000000011</v>
      </c>
      <c r="K22" s="5">
        <f>FinRep!L56</f>
        <v>5814788.7400000002</v>
      </c>
      <c r="L22" s="5">
        <f>FinRep!M56</f>
        <v>5525777.5100000007</v>
      </c>
      <c r="M22" s="5">
        <f>FinRep!N56</f>
        <v>5377460.1000000006</v>
      </c>
      <c r="N22" s="5">
        <f>FinRep!O56</f>
        <v>5577863.1000000006</v>
      </c>
      <c r="O22" s="5">
        <f t="shared" si="1"/>
        <v>121768254.47</v>
      </c>
    </row>
    <row r="23" spans="1:15" x14ac:dyDescent="0.2">
      <c r="A23" s="7">
        <f t="shared" si="0"/>
        <v>18</v>
      </c>
      <c r="B23" t="s">
        <v>75</v>
      </c>
      <c r="C23" s="5">
        <f>FinRep!D57</f>
        <v>5882079.6299999999</v>
      </c>
      <c r="D23" s="5">
        <f>FinRep!E57</f>
        <v>7859588.9399999995</v>
      </c>
      <c r="E23" s="5">
        <f>FinRep!F57</f>
        <v>16165164.549999999</v>
      </c>
      <c r="F23" s="5">
        <f>FinRep!G57</f>
        <v>21575371.969999999</v>
      </c>
      <c r="G23" s="5">
        <f>FinRep!H57</f>
        <v>18276749.710000001</v>
      </c>
      <c r="H23" s="5">
        <f>FinRep!I57</f>
        <v>14522969.049999999</v>
      </c>
      <c r="I23" s="5">
        <f>FinRep!J57</f>
        <v>11609396.690000001</v>
      </c>
      <c r="J23" s="5">
        <f>FinRep!K57</f>
        <v>7511797.4299999988</v>
      </c>
      <c r="K23" s="5">
        <f>FinRep!L57</f>
        <v>6413136.0300000003</v>
      </c>
      <c r="L23" s="5">
        <f>FinRep!M57</f>
        <v>5863594.4500000002</v>
      </c>
      <c r="M23" s="5">
        <f>FinRep!N57</f>
        <v>6003978.2800000003</v>
      </c>
      <c r="N23" s="5">
        <f>FinRep!O57</f>
        <v>6430701.1499999994</v>
      </c>
      <c r="O23" s="5">
        <f t="shared" si="1"/>
        <v>127261689.82999998</v>
      </c>
    </row>
    <row r="24" spans="1:15" x14ac:dyDescent="0.2">
      <c r="A24" s="7">
        <f t="shared" si="0"/>
        <v>19</v>
      </c>
      <c r="B24" t="s">
        <v>81</v>
      </c>
      <c r="C24" s="5">
        <f>FinRep!D58</f>
        <v>6405579.3800000008</v>
      </c>
      <c r="D24" s="5">
        <f>FinRep!E58</f>
        <v>11548485.979999999</v>
      </c>
      <c r="E24" s="5">
        <f>FinRep!F58</f>
        <v>17832961.969999999</v>
      </c>
      <c r="F24" s="5">
        <f>FinRep!G58</f>
        <v>28355945.77</v>
      </c>
      <c r="G24" s="5">
        <f>FinRep!H58</f>
        <v>25953706.610000003</v>
      </c>
      <c r="H24" s="5">
        <f>FinRep!I58</f>
        <v>18372771.800000004</v>
      </c>
      <c r="I24" s="5">
        <f>FinRep!J58</f>
        <v>16351213.77</v>
      </c>
      <c r="J24" s="5">
        <f>FinRep!K58</f>
        <v>9228916.5</v>
      </c>
      <c r="K24" s="5">
        <f>FinRep!L58</f>
        <v>5740199.4299999997</v>
      </c>
      <c r="L24" s="5">
        <f>FinRep!M58</f>
        <v>5894902.9700000007</v>
      </c>
      <c r="M24" s="5">
        <f>FinRep!N58</f>
        <v>5435686.5899999999</v>
      </c>
      <c r="N24" s="5">
        <f>FinRep!O58</f>
        <v>5935762.3399999999</v>
      </c>
      <c r="O24" s="5">
        <f t="shared" si="1"/>
        <v>157551071.91999999</v>
      </c>
    </row>
    <row r="25" spans="1:15" x14ac:dyDescent="0.2">
      <c r="A25" s="7">
        <f t="shared" si="0"/>
        <v>20</v>
      </c>
      <c r="B25" t="s">
        <v>82</v>
      </c>
      <c r="C25" s="5">
        <f>FinRep!D59</f>
        <v>6249535.1500000004</v>
      </c>
      <c r="D25" s="5">
        <f>FinRep!E59</f>
        <v>11416082.549999999</v>
      </c>
      <c r="E25" s="5">
        <f>FinRep!F59</f>
        <v>17528104.23</v>
      </c>
      <c r="F25" s="5">
        <f>FinRep!G59</f>
        <v>22280113.020000003</v>
      </c>
      <c r="G25" s="5">
        <f>FinRep!H59</f>
        <v>24840073.510000002</v>
      </c>
      <c r="H25" s="5">
        <f>FinRep!I59</f>
        <v>22383681.100000001</v>
      </c>
      <c r="I25" s="5">
        <f>FinRep!J59</f>
        <v>13845726.1</v>
      </c>
      <c r="J25" s="5">
        <f>FinRep!K59</f>
        <v>8317154.5999999996</v>
      </c>
      <c r="K25" s="5">
        <f>FinRep!L59</f>
        <v>6604739.7299999995</v>
      </c>
      <c r="L25" s="5">
        <f>FinRep!M59</f>
        <v>6107031.290000001</v>
      </c>
      <c r="M25" s="5">
        <f>FinRep!N59</f>
        <v>5907538.25</v>
      </c>
      <c r="N25" s="5">
        <f>FinRep!O59</f>
        <v>5914153.1899999995</v>
      </c>
      <c r="O25" s="5">
        <f t="shared" si="1"/>
        <v>151415541.87</v>
      </c>
    </row>
    <row r="26" spans="1:15" x14ac:dyDescent="0.2">
      <c r="A26" s="7">
        <f t="shared" si="0"/>
        <v>21</v>
      </c>
      <c r="B26" t="s">
        <v>83</v>
      </c>
      <c r="C26" s="5">
        <f>FinRep!D60</f>
        <v>6115290.7000000002</v>
      </c>
      <c r="D26" s="5">
        <f>FinRep!E60</f>
        <v>11416082.34</v>
      </c>
      <c r="E26" s="5">
        <f>FinRep!F60</f>
        <v>16620835.08</v>
      </c>
      <c r="F26" s="5">
        <f>FinRep!G60</f>
        <v>19163397.000000004</v>
      </c>
      <c r="G26" s="5">
        <f>FinRep!H60</f>
        <v>19155659.960000001</v>
      </c>
      <c r="H26" s="5">
        <f>FinRep!I60</f>
        <v>16142118.34</v>
      </c>
      <c r="I26" s="5">
        <f>FinRep!J60</f>
        <v>10983601.99</v>
      </c>
      <c r="J26" s="5">
        <f>FinRep!K60</f>
        <v>7995748.21</v>
      </c>
      <c r="K26" s="5">
        <f>FinRep!L60</f>
        <v>5853254.6699999999</v>
      </c>
      <c r="L26" s="5">
        <f>FinRep!M60</f>
        <v>5504523.8500000006</v>
      </c>
      <c r="M26" s="5">
        <f>FinRep!N60</f>
        <v>5423906.0099999998</v>
      </c>
      <c r="N26" s="5">
        <f>FinRep!O60</f>
        <v>5878722.0200000005</v>
      </c>
      <c r="O26" s="5">
        <f t="shared" si="1"/>
        <v>130288571.34</v>
      </c>
    </row>
    <row r="27" spans="1:15" x14ac:dyDescent="0.2">
      <c r="A27" s="7">
        <f t="shared" si="0"/>
        <v>22</v>
      </c>
      <c r="B27" t="s">
        <v>84</v>
      </c>
      <c r="C27" s="5">
        <f>FinRep!D61</f>
        <v>6697545.54</v>
      </c>
      <c r="D27" s="5">
        <f>FinRep!E61</f>
        <v>9605541.5700000003</v>
      </c>
      <c r="E27" s="5">
        <f>FinRep!F61</f>
        <v>15536447.470000001</v>
      </c>
      <c r="F27" s="5">
        <f>FinRep!G61</f>
        <v>21194284.68</v>
      </c>
      <c r="G27" s="5">
        <f>FinRep!H61</f>
        <v>21323921.32</v>
      </c>
      <c r="H27" s="5">
        <f>FinRep!I61</f>
        <v>18408708.999999996</v>
      </c>
      <c r="I27" s="5"/>
      <c r="J27" s="5"/>
      <c r="K27" s="5"/>
      <c r="L27" s="5"/>
      <c r="M27" s="5"/>
      <c r="N27" s="5"/>
      <c r="O27" s="5">
        <f t="shared" si="1"/>
        <v>98645171.599999994</v>
      </c>
    </row>
    <row r="28" spans="1:15" x14ac:dyDescent="0.2">
      <c r="A28" s="7">
        <f t="shared" si="0"/>
        <v>23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21"/>
      <c r="O28" s="9"/>
    </row>
    <row r="29" spans="1:15" x14ac:dyDescent="0.2">
      <c r="A29" s="7">
        <f t="shared" si="0"/>
        <v>24</v>
      </c>
    </row>
    <row r="30" spans="1:15" x14ac:dyDescent="0.2">
      <c r="A30" s="7">
        <f t="shared" si="0"/>
        <v>25</v>
      </c>
      <c r="B30" t="s">
        <v>54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5" x14ac:dyDescent="0.2">
      <c r="A31" s="7">
        <f t="shared" si="0"/>
        <v>26</v>
      </c>
      <c r="C31" s="8" t="s">
        <v>34</v>
      </c>
      <c r="D31" s="8" t="s">
        <v>35</v>
      </c>
      <c r="E31" s="8" t="s">
        <v>36</v>
      </c>
      <c r="F31" s="8" t="s">
        <v>37</v>
      </c>
      <c r="G31" s="8" t="s">
        <v>38</v>
      </c>
      <c r="H31" s="8" t="s">
        <v>39</v>
      </c>
      <c r="I31" s="8" t="s">
        <v>40</v>
      </c>
      <c r="J31" s="8" t="s">
        <v>13</v>
      </c>
      <c r="K31" s="8" t="s">
        <v>41</v>
      </c>
      <c r="L31" s="8" t="s">
        <v>42</v>
      </c>
      <c r="M31" s="8" t="s">
        <v>43</v>
      </c>
      <c r="N31" s="8" t="s">
        <v>44</v>
      </c>
      <c r="O31" s="8" t="s">
        <v>55</v>
      </c>
    </row>
    <row r="32" spans="1:15" x14ac:dyDescent="0.2">
      <c r="A32" s="7">
        <f t="shared" si="0"/>
        <v>27</v>
      </c>
      <c r="B32" t="s">
        <v>47</v>
      </c>
      <c r="C32" s="5">
        <v>30292.48</v>
      </c>
      <c r="D32" s="5">
        <v>61813.3</v>
      </c>
      <c r="E32" s="5">
        <v>97891.45</v>
      </c>
      <c r="F32" s="5">
        <v>199946.05</v>
      </c>
      <c r="G32" s="5">
        <v>231947.94</v>
      </c>
      <c r="H32" s="5">
        <v>221678.69</v>
      </c>
      <c r="I32" s="5">
        <v>176731.64</v>
      </c>
      <c r="J32" s="5">
        <v>120699.38</v>
      </c>
      <c r="K32" s="5">
        <v>54159.35</v>
      </c>
      <c r="L32" s="5">
        <v>68478.100000000006</v>
      </c>
      <c r="M32" s="5">
        <v>40923.949999999997</v>
      </c>
      <c r="N32" s="5">
        <v>49645.760000000002</v>
      </c>
      <c r="O32" s="5">
        <f t="shared" ref="O32:O44" si="2">SUM(C32:N32)</f>
        <v>1354208.09</v>
      </c>
    </row>
    <row r="33" spans="1:28" x14ac:dyDescent="0.2">
      <c r="A33" s="7">
        <f t="shared" si="0"/>
        <v>28</v>
      </c>
      <c r="B33" t="s">
        <v>48</v>
      </c>
      <c r="C33" s="5">
        <v>51500</v>
      </c>
      <c r="D33" s="5">
        <v>68509</v>
      </c>
      <c r="E33" s="5">
        <v>153014</v>
      </c>
      <c r="F33" s="5">
        <v>218431</v>
      </c>
      <c r="G33" s="5">
        <v>317229</v>
      </c>
      <c r="H33" s="5">
        <v>332627</v>
      </c>
      <c r="I33" s="5">
        <v>185777</v>
      </c>
      <c r="J33" s="5">
        <v>130308</v>
      </c>
      <c r="K33" s="5">
        <v>58040</v>
      </c>
      <c r="L33" s="5">
        <v>47382</v>
      </c>
      <c r="M33" s="5">
        <v>49511</v>
      </c>
      <c r="N33" s="5">
        <v>48637</v>
      </c>
      <c r="O33" s="5">
        <f t="shared" si="2"/>
        <v>1660965</v>
      </c>
    </row>
    <row r="34" spans="1:28" x14ac:dyDescent="0.2">
      <c r="A34" s="7">
        <f t="shared" si="0"/>
        <v>29</v>
      </c>
      <c r="B34" t="s">
        <v>49</v>
      </c>
      <c r="C34" s="5">
        <v>49336</v>
      </c>
      <c r="D34" s="5">
        <v>62463</v>
      </c>
      <c r="E34" s="5">
        <v>93919</v>
      </c>
      <c r="F34" s="5">
        <v>223770</v>
      </c>
      <c r="G34" s="5">
        <v>245489</v>
      </c>
      <c r="H34" s="5">
        <v>166418</v>
      </c>
      <c r="I34" s="5">
        <v>184650</v>
      </c>
      <c r="J34" s="5">
        <v>89022</v>
      </c>
      <c r="K34" s="5">
        <v>79667</v>
      </c>
      <c r="L34" s="5">
        <v>52356</v>
      </c>
      <c r="M34" s="5">
        <v>49941</v>
      </c>
      <c r="N34" s="5">
        <v>49424</v>
      </c>
      <c r="O34" s="5">
        <f t="shared" si="2"/>
        <v>1346455</v>
      </c>
    </row>
    <row r="35" spans="1:28" x14ac:dyDescent="0.2">
      <c r="A35" s="7">
        <f t="shared" si="0"/>
        <v>30</v>
      </c>
      <c r="B35" t="s">
        <v>50</v>
      </c>
      <c r="C35" s="5">
        <v>46391</v>
      </c>
      <c r="D35" s="5">
        <v>81749</v>
      </c>
      <c r="E35" s="5">
        <v>168887</v>
      </c>
      <c r="F35" s="5">
        <v>320723</v>
      </c>
      <c r="G35" s="5">
        <v>376074</v>
      </c>
      <c r="H35" s="5">
        <v>345468</v>
      </c>
      <c r="I35" s="5">
        <v>280926</v>
      </c>
      <c r="J35" s="5">
        <v>137036.89000000001</v>
      </c>
      <c r="K35" s="5">
        <v>68878.67</v>
      </c>
      <c r="L35" s="5">
        <v>56056.32</v>
      </c>
      <c r="M35" s="5">
        <v>46999</v>
      </c>
      <c r="N35" s="5">
        <v>47640.54</v>
      </c>
      <c r="O35" s="5">
        <f t="shared" si="2"/>
        <v>1976829.4200000002</v>
      </c>
    </row>
    <row r="36" spans="1:28" x14ac:dyDescent="0.2">
      <c r="A36" s="7">
        <f t="shared" si="0"/>
        <v>31</v>
      </c>
      <c r="B36" t="s">
        <v>51</v>
      </c>
      <c r="C36" s="5">
        <v>39686.32</v>
      </c>
      <c r="D36" s="5">
        <v>87603.66</v>
      </c>
      <c r="E36" s="5">
        <v>143291.85</v>
      </c>
      <c r="F36" s="5">
        <v>224899.96</v>
      </c>
      <c r="G36" s="5">
        <v>255883.39</v>
      </c>
      <c r="H36" s="5">
        <v>302453.21000000002</v>
      </c>
      <c r="I36" s="5">
        <v>185454.55</v>
      </c>
      <c r="J36" s="5">
        <v>132371.81</v>
      </c>
      <c r="K36" s="5">
        <v>58542.53</v>
      </c>
      <c r="L36" s="5">
        <v>57015.77</v>
      </c>
      <c r="M36" s="5">
        <v>43868.76</v>
      </c>
      <c r="N36" s="5">
        <v>49456.160000000003</v>
      </c>
      <c r="O36" s="5">
        <f t="shared" si="2"/>
        <v>1580527.9700000002</v>
      </c>
    </row>
    <row r="37" spans="1:28" x14ac:dyDescent="0.2">
      <c r="A37" s="7">
        <f t="shared" si="0"/>
        <v>32</v>
      </c>
      <c r="B37" t="s">
        <v>52</v>
      </c>
      <c r="C37" s="5">
        <v>49727.17</v>
      </c>
      <c r="D37" s="5">
        <v>67201.72</v>
      </c>
      <c r="E37" s="5">
        <v>146084.48000000001</v>
      </c>
      <c r="F37" s="5">
        <v>235076.33</v>
      </c>
      <c r="G37" s="5">
        <v>305146.44</v>
      </c>
      <c r="H37" s="5">
        <v>280026.62</v>
      </c>
      <c r="I37" s="5">
        <v>231863.33</v>
      </c>
      <c r="J37" s="5">
        <v>143186.10999999999</v>
      </c>
      <c r="K37" s="5">
        <v>78773.73</v>
      </c>
      <c r="L37" s="5">
        <v>69022.990000000005</v>
      </c>
      <c r="M37" s="5">
        <v>58887.81</v>
      </c>
      <c r="N37" s="5">
        <v>58208.49</v>
      </c>
      <c r="O37" s="5">
        <f t="shared" si="2"/>
        <v>1723205.2199999997</v>
      </c>
    </row>
    <row r="38" spans="1:28" x14ac:dyDescent="0.2">
      <c r="A38" s="7">
        <f t="shared" si="0"/>
        <v>33</v>
      </c>
      <c r="B38" t="s">
        <v>53</v>
      </c>
      <c r="C38" s="5">
        <v>64160.85</v>
      </c>
      <c r="D38" s="5">
        <v>64968.87</v>
      </c>
      <c r="E38" s="5">
        <v>187560.62</v>
      </c>
      <c r="F38" s="5">
        <v>294922.92</v>
      </c>
      <c r="G38" s="5">
        <v>-2059.2599999999998</v>
      </c>
      <c r="H38" s="5">
        <v>374938.53</v>
      </c>
      <c r="I38" s="5">
        <v>239120.53</v>
      </c>
      <c r="J38" s="5">
        <v>92759.83</v>
      </c>
      <c r="K38" s="5">
        <v>49981.49</v>
      </c>
      <c r="L38" s="5">
        <v>38477.64</v>
      </c>
      <c r="M38" s="5">
        <v>31277.13</v>
      </c>
      <c r="N38" s="5">
        <v>34918.6</v>
      </c>
      <c r="O38" s="5">
        <f>SUM(C38:N38)</f>
        <v>1471027.75</v>
      </c>
    </row>
    <row r="39" spans="1:28" x14ac:dyDescent="0.2">
      <c r="A39" s="7">
        <f t="shared" si="0"/>
        <v>34</v>
      </c>
      <c r="B39" t="s">
        <v>58</v>
      </c>
      <c r="C39" s="5">
        <v>34110.519999999997</v>
      </c>
      <c r="D39" s="5">
        <v>47593.8</v>
      </c>
      <c r="E39" s="5">
        <v>99544.03</v>
      </c>
      <c r="F39" s="5">
        <v>152767.82</v>
      </c>
      <c r="G39" s="5">
        <v>208870.5</v>
      </c>
      <c r="H39" s="5">
        <v>226414.80000000002</v>
      </c>
      <c r="I39" s="5">
        <v>161873.23000000001</v>
      </c>
      <c r="J39" s="5">
        <v>65880.930000000008</v>
      </c>
      <c r="K39" s="5">
        <v>48059.81</v>
      </c>
      <c r="L39" s="5">
        <v>39649.08</v>
      </c>
      <c r="M39" s="5">
        <v>33260.769999999997</v>
      </c>
      <c r="N39" s="5">
        <v>39064.28</v>
      </c>
      <c r="O39" s="5">
        <f t="shared" si="2"/>
        <v>1157089.5700000003</v>
      </c>
      <c r="P39" s="1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x14ac:dyDescent="0.2">
      <c r="A40" s="7">
        <f t="shared" si="0"/>
        <v>35</v>
      </c>
      <c r="B40" t="s">
        <v>59</v>
      </c>
      <c r="C40" s="5">
        <v>37517.17</v>
      </c>
      <c r="D40" s="5">
        <v>41305.879999999997</v>
      </c>
      <c r="E40" s="5">
        <v>97207.78</v>
      </c>
      <c r="F40" s="5">
        <v>162027.67000000001</v>
      </c>
      <c r="G40" s="36">
        <v>197173.22</v>
      </c>
      <c r="H40" s="5">
        <v>182012.67</v>
      </c>
      <c r="I40" s="5">
        <v>117488.92</v>
      </c>
      <c r="J40" s="5">
        <v>75352.08</v>
      </c>
      <c r="K40" s="5">
        <v>53724.77</v>
      </c>
      <c r="L40" s="5">
        <v>44457.7</v>
      </c>
      <c r="M40" s="5">
        <v>43067.05</v>
      </c>
      <c r="N40" s="5">
        <v>40533.07</v>
      </c>
      <c r="O40" s="5">
        <f t="shared" si="2"/>
        <v>1091867.98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x14ac:dyDescent="0.2">
      <c r="A41" s="7">
        <f t="shared" si="0"/>
        <v>36</v>
      </c>
      <c r="B41" t="s">
        <v>60</v>
      </c>
      <c r="C41" s="5">
        <v>40994.120000000003</v>
      </c>
      <c r="D41" s="5">
        <v>57436.89</v>
      </c>
      <c r="E41" s="5">
        <v>96867.839999999997</v>
      </c>
      <c r="F41" s="5">
        <v>139540.32999999999</v>
      </c>
      <c r="G41" s="36">
        <v>184807.18</v>
      </c>
      <c r="H41" s="5">
        <v>154528.85</v>
      </c>
      <c r="I41" s="5">
        <v>96387.01</v>
      </c>
      <c r="J41" s="5">
        <v>66779.759999999995</v>
      </c>
      <c r="K41" s="5">
        <v>40735.370000000003</v>
      </c>
      <c r="L41" s="5">
        <v>34116.36</v>
      </c>
      <c r="M41" s="5">
        <v>40284.81</v>
      </c>
      <c r="N41" s="5">
        <v>34140.78</v>
      </c>
      <c r="O41" s="5">
        <f t="shared" si="2"/>
        <v>986619.3</v>
      </c>
      <c r="P41" s="1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x14ac:dyDescent="0.2">
      <c r="A42" s="7">
        <f t="shared" si="0"/>
        <v>37</v>
      </c>
      <c r="B42" t="s">
        <v>61</v>
      </c>
      <c r="C42" s="5">
        <v>40063.56</v>
      </c>
      <c r="D42" s="5">
        <v>62671.6</v>
      </c>
      <c r="E42" s="5">
        <v>102391.63</v>
      </c>
      <c r="F42" s="5">
        <v>123598</v>
      </c>
      <c r="G42" s="36">
        <v>163881.54999999999</v>
      </c>
      <c r="H42" s="5">
        <v>123561.86</v>
      </c>
      <c r="I42" s="5">
        <v>81927.839999999997</v>
      </c>
      <c r="J42" s="5">
        <v>-5.46</v>
      </c>
      <c r="K42" s="5">
        <v>-2.1</v>
      </c>
      <c r="L42" s="5">
        <v>0</v>
      </c>
      <c r="M42" s="5">
        <v>0</v>
      </c>
      <c r="N42" s="5">
        <v>105020.87</v>
      </c>
      <c r="O42" s="5">
        <f t="shared" si="2"/>
        <v>803109.35000000009</v>
      </c>
      <c r="P42" s="1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x14ac:dyDescent="0.2">
      <c r="A43" s="7">
        <f t="shared" si="0"/>
        <v>38</v>
      </c>
      <c r="B43" t="s">
        <v>62</v>
      </c>
      <c r="C43" s="5">
        <f>FinRep!D63</f>
        <v>73106</v>
      </c>
      <c r="D43" s="5">
        <f>FinRep!E63</f>
        <v>55512.62</v>
      </c>
      <c r="E43" s="5">
        <f>FinRep!F63</f>
        <v>159128.57999999999</v>
      </c>
      <c r="F43" s="5">
        <f>FinRep!G63</f>
        <v>239874.7</v>
      </c>
      <c r="G43" s="5">
        <f>FinRep!H63</f>
        <v>234121.73</v>
      </c>
      <c r="H43" s="5">
        <f>FinRep!I63</f>
        <v>274528.8</v>
      </c>
      <c r="I43" s="5">
        <f>FinRep!J63</f>
        <v>212520.49</v>
      </c>
      <c r="J43" s="5">
        <f>FinRep!K63</f>
        <v>112219.89</v>
      </c>
      <c r="K43" s="5">
        <f>FinRep!L63</f>
        <v>54357.52</v>
      </c>
      <c r="L43" s="5">
        <f>FinRep!M63</f>
        <v>55603.25</v>
      </c>
      <c r="M43" s="5">
        <f>FinRep!N63</f>
        <v>52942.98</v>
      </c>
      <c r="N43" s="5">
        <f>FinRep!O63</f>
        <v>46777.11</v>
      </c>
      <c r="O43" s="5">
        <f t="shared" si="2"/>
        <v>1570693.67</v>
      </c>
    </row>
    <row r="44" spans="1:28" x14ac:dyDescent="0.2">
      <c r="A44" s="7">
        <f t="shared" si="0"/>
        <v>39</v>
      </c>
      <c r="B44" t="s">
        <v>67</v>
      </c>
      <c r="C44" s="5">
        <f>FinRep!D64</f>
        <v>65205.86</v>
      </c>
      <c r="D44" s="5">
        <f>FinRep!E64</f>
        <v>52230.57</v>
      </c>
      <c r="E44" s="5">
        <f>FinRep!F64</f>
        <v>167145.60000000001</v>
      </c>
      <c r="F44" s="5">
        <f>FinRep!G64</f>
        <v>193516.94</v>
      </c>
      <c r="G44" s="5">
        <f>FinRep!H64</f>
        <v>239341.23</v>
      </c>
      <c r="H44" s="5">
        <f>FinRep!I64</f>
        <v>201601.71</v>
      </c>
      <c r="I44" s="5">
        <f>FinRep!J64</f>
        <v>223761.32</v>
      </c>
      <c r="J44" s="5">
        <f>FinRep!K64</f>
        <v>89188.51</v>
      </c>
      <c r="K44" s="5">
        <f>FinRep!L64</f>
        <v>60407.39</v>
      </c>
      <c r="L44" s="5">
        <f>FinRep!M64</f>
        <v>59251.95</v>
      </c>
      <c r="M44" s="5">
        <f>FinRep!N64</f>
        <v>46947.86</v>
      </c>
      <c r="N44" s="5">
        <f>FinRep!O64</f>
        <v>49662.89</v>
      </c>
      <c r="O44" s="5">
        <f t="shared" si="2"/>
        <v>1448261.8299999998</v>
      </c>
    </row>
    <row r="45" spans="1:28" x14ac:dyDescent="0.2">
      <c r="A45" s="7">
        <f t="shared" si="0"/>
        <v>40</v>
      </c>
      <c r="B45" t="s">
        <v>74</v>
      </c>
      <c r="C45" s="5">
        <f>FinRep!D65</f>
        <v>52315.51</v>
      </c>
      <c r="D45" s="5">
        <f>FinRep!E65</f>
        <v>51544.9</v>
      </c>
      <c r="E45" s="5">
        <f>FinRep!F65</f>
        <v>105461.28</v>
      </c>
      <c r="F45" s="5">
        <f>FinRep!G65</f>
        <v>112781</v>
      </c>
      <c r="G45" s="5">
        <f>FinRep!H65</f>
        <v>177741.47</v>
      </c>
      <c r="H45" s="5">
        <f>FinRep!I65</f>
        <v>170390.75</v>
      </c>
      <c r="I45" s="5">
        <f>FinRep!J65</f>
        <v>98379.62</v>
      </c>
      <c r="J45" s="5">
        <f>FinRep!K65</f>
        <v>75556.44</v>
      </c>
      <c r="K45" s="5">
        <f>FinRep!L65</f>
        <v>65269.39</v>
      </c>
      <c r="L45" s="5">
        <f>FinRep!M65</f>
        <v>49459.53</v>
      </c>
      <c r="M45" s="5">
        <f>FinRep!N65</f>
        <v>57476.33</v>
      </c>
      <c r="N45" s="5">
        <f>FinRep!O65</f>
        <v>55583.34</v>
      </c>
      <c r="O45" s="5">
        <f t="shared" ref="O45:O50" si="3">SUM(C45:N45)</f>
        <v>1071959.56</v>
      </c>
    </row>
    <row r="46" spans="1:28" x14ac:dyDescent="0.2">
      <c r="A46" s="7">
        <f t="shared" si="0"/>
        <v>41</v>
      </c>
      <c r="B46" t="s">
        <v>75</v>
      </c>
      <c r="C46" s="5">
        <f>FinRep!D66</f>
        <v>45414</v>
      </c>
      <c r="D46" s="5">
        <f>FinRep!E66</f>
        <v>62403.76</v>
      </c>
      <c r="E46" s="5">
        <f>FinRep!F66</f>
        <v>102635.61</v>
      </c>
      <c r="F46" s="5">
        <f>FinRep!G66</f>
        <v>164679.28</v>
      </c>
      <c r="G46" s="5">
        <f>FinRep!H66</f>
        <v>178264.2</v>
      </c>
      <c r="H46" s="5">
        <f>FinRep!I66</f>
        <v>212874.13</v>
      </c>
      <c r="I46" s="5">
        <f>FinRep!J66</f>
        <v>110474.21</v>
      </c>
      <c r="J46" s="5">
        <f>FinRep!K66</f>
        <v>89244.24</v>
      </c>
      <c r="K46" s="5">
        <f>FinRep!L66</f>
        <v>73989.83</v>
      </c>
      <c r="L46" s="5">
        <f>FinRep!M66</f>
        <v>49237.84</v>
      </c>
      <c r="M46" s="5">
        <f>FinRep!N66</f>
        <v>67375.86</v>
      </c>
      <c r="N46" s="5">
        <f>FinRep!O66</f>
        <v>42564.160000000003</v>
      </c>
      <c r="O46" s="5">
        <f t="shared" si="3"/>
        <v>1199157.1200000001</v>
      </c>
    </row>
    <row r="47" spans="1:28" x14ac:dyDescent="0.2">
      <c r="A47" s="7">
        <f t="shared" si="0"/>
        <v>42</v>
      </c>
      <c r="B47" t="s">
        <v>81</v>
      </c>
      <c r="C47" s="5">
        <f>FinRep!D67</f>
        <v>57504.18</v>
      </c>
      <c r="D47" s="5">
        <f>FinRep!E67</f>
        <v>63836.83</v>
      </c>
      <c r="E47" s="5">
        <f>FinRep!F67</f>
        <v>107575.07</v>
      </c>
      <c r="F47" s="5">
        <f>FinRep!G67</f>
        <v>192879.14</v>
      </c>
      <c r="G47" s="5">
        <f>FinRep!H67</f>
        <v>230566.08</v>
      </c>
      <c r="H47" s="5">
        <f>FinRep!I67</f>
        <v>230342.12</v>
      </c>
      <c r="I47" s="5">
        <f>FinRep!J67</f>
        <v>151214.99</v>
      </c>
      <c r="J47" s="5">
        <f>FinRep!K67</f>
        <v>139652.79999999999</v>
      </c>
      <c r="K47" s="5">
        <f>FinRep!L67</f>
        <v>59470.85</v>
      </c>
      <c r="L47" s="5">
        <f>FinRep!M67</f>
        <v>49867.9</v>
      </c>
      <c r="M47" s="5">
        <f>FinRep!N67</f>
        <v>62748.49</v>
      </c>
      <c r="N47" s="5">
        <f>FinRep!O67</f>
        <v>41460.449999999997</v>
      </c>
      <c r="O47" s="5">
        <f t="shared" si="3"/>
        <v>1387118.9</v>
      </c>
    </row>
    <row r="48" spans="1:28" x14ac:dyDescent="0.2">
      <c r="A48" s="7">
        <f t="shared" si="0"/>
        <v>43</v>
      </c>
      <c r="B48" t="s">
        <v>82</v>
      </c>
      <c r="C48" s="5">
        <f>FinRep!D68</f>
        <v>59093.21</v>
      </c>
      <c r="D48" s="5">
        <f>FinRep!E68</f>
        <v>58441.98</v>
      </c>
      <c r="E48" s="5">
        <f>FinRep!F68</f>
        <v>97798.76</v>
      </c>
      <c r="F48" s="5">
        <f>FinRep!G68</f>
        <v>169272.09</v>
      </c>
      <c r="G48" s="5">
        <f>FinRep!H68</f>
        <v>171607.88</v>
      </c>
      <c r="H48" s="5">
        <f>FinRep!I68</f>
        <v>192514.78</v>
      </c>
      <c r="I48" s="5">
        <f>FinRep!J68</f>
        <v>153970.14000000001</v>
      </c>
      <c r="J48" s="5">
        <f>FinRep!K68</f>
        <v>98073.85</v>
      </c>
      <c r="K48" s="5">
        <f>FinRep!L68</f>
        <v>45497.17</v>
      </c>
      <c r="L48" s="5">
        <f>FinRep!M68</f>
        <v>42870.07</v>
      </c>
      <c r="M48" s="5">
        <f>FinRep!N68</f>
        <v>46131.37</v>
      </c>
      <c r="N48" s="5">
        <f>FinRep!O68</f>
        <v>44466.76</v>
      </c>
      <c r="O48" s="5">
        <f t="shared" si="3"/>
        <v>1179738.0600000003</v>
      </c>
    </row>
    <row r="49" spans="1:15" x14ac:dyDescent="0.2">
      <c r="A49" s="7">
        <f t="shared" si="0"/>
        <v>44</v>
      </c>
      <c r="B49" t="s">
        <v>83</v>
      </c>
      <c r="C49" s="5">
        <f>FinRep!D69</f>
        <v>56446.39</v>
      </c>
      <c r="D49" s="5">
        <f>FinRep!E69</f>
        <v>41887.919999999998</v>
      </c>
      <c r="E49" s="5">
        <f>FinRep!F69</f>
        <v>107968</v>
      </c>
      <c r="F49" s="5">
        <f>FinRep!G69</f>
        <v>156452.78</v>
      </c>
      <c r="G49" s="5">
        <f>FinRep!H69</f>
        <v>137817.62</v>
      </c>
      <c r="H49" s="5">
        <f>FinRep!I69</f>
        <v>80729.179999999993</v>
      </c>
      <c r="I49" s="5">
        <f>FinRep!J69</f>
        <v>-140.49</v>
      </c>
      <c r="J49" s="5">
        <f>FinRep!K69</f>
        <v>-41.74</v>
      </c>
      <c r="K49" s="5">
        <f>FinRep!L69</f>
        <v>-9.01</v>
      </c>
      <c r="L49" s="5">
        <f>FinRep!M69</f>
        <v>-6.8</v>
      </c>
      <c r="M49" s="5">
        <f>FinRep!N69</f>
        <v>-21.55</v>
      </c>
      <c r="N49" s="5">
        <f>FinRep!O69</f>
        <v>-2.36</v>
      </c>
      <c r="O49" s="5">
        <f t="shared" si="3"/>
        <v>581079.93999999983</v>
      </c>
    </row>
    <row r="50" spans="1:15" x14ac:dyDescent="0.2">
      <c r="A50" s="7">
        <f t="shared" si="0"/>
        <v>45</v>
      </c>
      <c r="B50" t="s">
        <v>84</v>
      </c>
      <c r="C50" s="5">
        <f>FinRep!D70</f>
        <v>-7.37</v>
      </c>
      <c r="D50" s="5">
        <f>FinRep!E70</f>
        <v>17.68</v>
      </c>
      <c r="E50" s="5">
        <f>FinRep!F70</f>
        <v>-97.27</v>
      </c>
      <c r="F50" s="5">
        <f>FinRep!G70</f>
        <v>-29</v>
      </c>
      <c r="G50" s="5">
        <f>FinRep!H70</f>
        <v>-2.2800000000000002</v>
      </c>
      <c r="H50" s="5">
        <f>FinRep!I70</f>
        <v>-10.94</v>
      </c>
      <c r="I50" s="5"/>
      <c r="J50" s="5"/>
      <c r="K50" s="5"/>
      <c r="L50" s="5"/>
      <c r="M50" s="5"/>
      <c r="N50" s="5"/>
      <c r="O50" s="5">
        <f t="shared" si="3"/>
        <v>-129.18</v>
      </c>
    </row>
    <row r="51" spans="1:15" x14ac:dyDescent="0.2">
      <c r="A51" s="7">
        <f t="shared" si="0"/>
        <v>46</v>
      </c>
      <c r="C51" s="9"/>
      <c r="D51" s="9"/>
      <c r="E51" s="9"/>
      <c r="F51" s="9"/>
      <c r="G51" s="13"/>
      <c r="H51" s="9"/>
      <c r="I51" s="9"/>
      <c r="J51" s="9"/>
      <c r="K51" s="9"/>
      <c r="L51" s="9"/>
      <c r="M51" s="9"/>
      <c r="N51" s="21"/>
      <c r="O51" s="9"/>
    </row>
    <row r="52" spans="1:15" x14ac:dyDescent="0.2">
      <c r="A52" s="7">
        <f t="shared" si="0"/>
        <v>47</v>
      </c>
    </row>
    <row r="53" spans="1:15" x14ac:dyDescent="0.2">
      <c r="A53" s="7">
        <f t="shared" si="0"/>
        <v>48</v>
      </c>
      <c r="B53" t="s">
        <v>56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5" x14ac:dyDescent="0.2">
      <c r="A54" s="7">
        <f t="shared" si="0"/>
        <v>49</v>
      </c>
      <c r="C54" s="8" t="s">
        <v>34</v>
      </c>
      <c r="D54" s="8" t="s">
        <v>35</v>
      </c>
      <c r="E54" s="8" t="s">
        <v>36</v>
      </c>
      <c r="F54" s="8" t="s">
        <v>37</v>
      </c>
      <c r="G54" s="8" t="s">
        <v>38</v>
      </c>
      <c r="H54" s="8" t="s">
        <v>39</v>
      </c>
      <c r="I54" s="8" t="s">
        <v>40</v>
      </c>
      <c r="J54" s="8" t="s">
        <v>13</v>
      </c>
      <c r="K54" s="8" t="s">
        <v>41</v>
      </c>
      <c r="L54" s="8" t="s">
        <v>42</v>
      </c>
      <c r="M54" s="8" t="s">
        <v>43</v>
      </c>
      <c r="N54" s="8" t="s">
        <v>44</v>
      </c>
      <c r="O54" s="8" t="s">
        <v>57</v>
      </c>
    </row>
    <row r="55" spans="1:15" x14ac:dyDescent="0.2">
      <c r="A55" s="7">
        <f t="shared" si="0"/>
        <v>50</v>
      </c>
      <c r="B55" t="s">
        <v>47</v>
      </c>
      <c r="C55" s="10">
        <f t="shared" ref="C55:C61" si="4">+C32/N8</f>
        <v>8.2896028048252534E-3</v>
      </c>
      <c r="D55" s="10">
        <f t="shared" ref="D55:N55" si="5">+D32/C9</f>
        <v>1.2879847708776374E-2</v>
      </c>
      <c r="E55" s="10">
        <f t="shared" si="5"/>
        <v>9.3030433112071351E-3</v>
      </c>
      <c r="F55" s="10">
        <f t="shared" si="5"/>
        <v>1.0405715924015903E-2</v>
      </c>
      <c r="G55" s="10">
        <f t="shared" si="5"/>
        <v>9.5644560790461991E-3</v>
      </c>
      <c r="H55" s="10">
        <f t="shared" si="5"/>
        <v>7.8054755410556075E-3</v>
      </c>
      <c r="I55" s="10">
        <f t="shared" si="5"/>
        <v>8.3245842715851462E-3</v>
      </c>
      <c r="J55" s="10">
        <f t="shared" si="5"/>
        <v>8.6197680791994368E-3</v>
      </c>
      <c r="K55" s="10">
        <f t="shared" si="5"/>
        <v>9.6502198765555276E-3</v>
      </c>
      <c r="L55" s="10">
        <f t="shared" si="5"/>
        <v>9.8466437585889126E-3</v>
      </c>
      <c r="M55" s="10">
        <f t="shared" si="5"/>
        <v>9.1694289556598276E-3</v>
      </c>
      <c r="N55" s="10">
        <f t="shared" si="5"/>
        <v>9.8011122300490847E-3</v>
      </c>
      <c r="O55" s="10">
        <f t="shared" ref="O55:O66" si="6">+O32/O9</f>
        <v>9.1395381414431653E-3</v>
      </c>
    </row>
    <row r="56" spans="1:15" x14ac:dyDescent="0.2">
      <c r="A56" s="7">
        <f t="shared" si="0"/>
        <v>51</v>
      </c>
      <c r="B56" t="s">
        <v>48</v>
      </c>
      <c r="C56" s="10">
        <f t="shared" si="4"/>
        <v>1.0652274994994465E-2</v>
      </c>
      <c r="D56" s="10">
        <f t="shared" ref="D56:N56" si="7">+D33/C10</f>
        <v>9.1638405171525893E-3</v>
      </c>
      <c r="E56" s="10">
        <f t="shared" si="7"/>
        <v>1.4631257672938313E-2</v>
      </c>
      <c r="F56" s="10">
        <f t="shared" si="7"/>
        <v>1.0079494420817958E-2</v>
      </c>
      <c r="G56" s="10">
        <f t="shared" si="7"/>
        <v>1.0092665552226885E-2</v>
      </c>
      <c r="H56" s="10">
        <f t="shared" si="7"/>
        <v>9.8181180402100478E-3</v>
      </c>
      <c r="I56" s="10">
        <f t="shared" si="7"/>
        <v>8.1041087247125301E-3</v>
      </c>
      <c r="J56" s="10">
        <f t="shared" si="7"/>
        <v>8.2693770450855825E-3</v>
      </c>
      <c r="K56" s="10">
        <f t="shared" si="7"/>
        <v>7.9471620525476648E-3</v>
      </c>
      <c r="L56" s="10">
        <f t="shared" si="7"/>
        <v>9.0493537567365948E-3</v>
      </c>
      <c r="M56" s="10">
        <f t="shared" si="7"/>
        <v>1.0238584601653484E-2</v>
      </c>
      <c r="N56" s="10">
        <f t="shared" si="7"/>
        <v>9.4216796845867194E-3</v>
      </c>
      <c r="O56" s="10">
        <f t="shared" si="6"/>
        <v>9.7150120986618932E-3</v>
      </c>
    </row>
    <row r="57" spans="1:15" x14ac:dyDescent="0.2">
      <c r="A57" s="7">
        <f t="shared" si="0"/>
        <v>52</v>
      </c>
      <c r="B57" t="s">
        <v>49</v>
      </c>
      <c r="C57" s="10">
        <f t="shared" si="4"/>
        <v>9.4698671039973228E-3</v>
      </c>
      <c r="D57" s="10">
        <f t="shared" ref="D57:N57" si="8">+D34/C11</f>
        <v>9.0258594492929577E-3</v>
      </c>
      <c r="E57" s="10">
        <f t="shared" si="8"/>
        <v>9.7307187619310592E-3</v>
      </c>
      <c r="F57" s="10">
        <f t="shared" si="8"/>
        <v>1.0142865411831747E-2</v>
      </c>
      <c r="G57" s="10">
        <f t="shared" si="8"/>
        <v>7.5088737912809653E-3</v>
      </c>
      <c r="H57" s="10">
        <f t="shared" si="8"/>
        <v>5.648970544042591E-3</v>
      </c>
      <c r="I57" s="10">
        <f t="shared" si="8"/>
        <v>7.0349972540079764E-3</v>
      </c>
      <c r="J57" s="10">
        <f t="shared" si="8"/>
        <v>4.1407628665547508E-3</v>
      </c>
      <c r="K57" s="10">
        <f t="shared" si="8"/>
        <v>6.9384755176335102E-3</v>
      </c>
      <c r="L57" s="10">
        <f t="shared" si="8"/>
        <v>8.6714709004874352E-3</v>
      </c>
      <c r="M57" s="10">
        <f t="shared" si="8"/>
        <v>8.776593080548848E-3</v>
      </c>
      <c r="N57" s="10">
        <f t="shared" si="8"/>
        <v>9.488018650452977E-3</v>
      </c>
      <c r="O57" s="10">
        <f t="shared" si="6"/>
        <v>7.3915172135469711E-3</v>
      </c>
    </row>
    <row r="58" spans="1:15" x14ac:dyDescent="0.2">
      <c r="A58" s="7">
        <f t="shared" si="0"/>
        <v>53</v>
      </c>
      <c r="B58" t="s">
        <v>50</v>
      </c>
      <c r="C58" s="10">
        <f t="shared" si="4"/>
        <v>8.0224006745657685E-3</v>
      </c>
      <c r="D58" s="10">
        <f t="shared" ref="D58:N58" si="9">+D35/C12</f>
        <v>1.0713667412504306E-2</v>
      </c>
      <c r="E58" s="10">
        <f t="shared" si="9"/>
        <v>1.1772722266447877E-2</v>
      </c>
      <c r="F58" s="10">
        <f t="shared" si="9"/>
        <v>9.3544653839747246E-3</v>
      </c>
      <c r="G58" s="10">
        <f t="shared" si="9"/>
        <v>9.5528849319277513E-3</v>
      </c>
      <c r="H58" s="10">
        <f t="shared" si="9"/>
        <v>9.5866971049599972E-3</v>
      </c>
      <c r="I58" s="10">
        <f t="shared" si="9"/>
        <v>8.3666770696920207E-3</v>
      </c>
      <c r="J58" s="10">
        <f t="shared" si="9"/>
        <v>6.9477449178759337E-3</v>
      </c>
      <c r="K58" s="10">
        <f t="shared" si="9"/>
        <v>8.5980982594238264E-3</v>
      </c>
      <c r="L58" s="10">
        <f t="shared" si="9"/>
        <v>9.0926068595602941E-3</v>
      </c>
      <c r="M58" s="10">
        <f t="shared" si="9"/>
        <v>9.0202661499205767E-3</v>
      </c>
      <c r="N58" s="10">
        <f t="shared" si="9"/>
        <v>9.1707946725948387E-3</v>
      </c>
      <c r="O58" s="10">
        <f t="shared" si="6"/>
        <v>9.18047166490738E-3</v>
      </c>
    </row>
    <row r="59" spans="1:15" x14ac:dyDescent="0.2">
      <c r="A59" s="7">
        <f t="shared" si="0"/>
        <v>54</v>
      </c>
      <c r="B59" t="s">
        <v>51</v>
      </c>
      <c r="C59" s="10">
        <f t="shared" si="4"/>
        <v>7.8000714603113103E-3</v>
      </c>
      <c r="D59" s="10">
        <f t="shared" ref="D59:N59" si="10">+D36/C13</f>
        <v>1.0649402511788591E-2</v>
      </c>
      <c r="E59" s="10">
        <f t="shared" si="10"/>
        <v>9.1062002835504141E-3</v>
      </c>
      <c r="F59" s="10">
        <f t="shared" si="10"/>
        <v>9.5664404045298478E-3</v>
      </c>
      <c r="G59" s="10">
        <f t="shared" si="10"/>
        <v>9.4908703198680472E-3</v>
      </c>
      <c r="H59" s="10">
        <f t="shared" si="10"/>
        <v>8.5471933669188701E-3</v>
      </c>
      <c r="I59" s="10">
        <f t="shared" si="10"/>
        <v>7.0044847125259255E-3</v>
      </c>
      <c r="J59" s="10">
        <f t="shared" si="10"/>
        <v>9.5174590228823668E-3</v>
      </c>
      <c r="K59" s="10">
        <f t="shared" si="10"/>
        <v>6.3818224823705763E-3</v>
      </c>
      <c r="L59" s="10">
        <f t="shared" si="10"/>
        <v>9.3133278358951809E-3</v>
      </c>
      <c r="M59" s="10">
        <f t="shared" si="10"/>
        <v>8.243610642516155E-3</v>
      </c>
      <c r="N59" s="10">
        <f t="shared" si="10"/>
        <v>8.8800276752306236E-3</v>
      </c>
      <c r="O59" s="10">
        <f t="shared" si="6"/>
        <v>8.7092315013327735E-3</v>
      </c>
    </row>
    <row r="60" spans="1:15" x14ac:dyDescent="0.2">
      <c r="A60" s="7">
        <f t="shared" si="0"/>
        <v>55</v>
      </c>
      <c r="B60" t="s">
        <v>52</v>
      </c>
      <c r="C60" s="10">
        <f t="shared" si="4"/>
        <v>8.8600922926718485E-3</v>
      </c>
      <c r="D60" s="10">
        <f t="shared" ref="D60:N60" si="11">+D37/C14</f>
        <v>1.0920692796349052E-2</v>
      </c>
      <c r="E60" s="10">
        <f t="shared" si="11"/>
        <v>1.1164868765849479E-2</v>
      </c>
      <c r="F60" s="10">
        <f t="shared" si="11"/>
        <v>9.8432413836976335E-3</v>
      </c>
      <c r="G60" s="10">
        <f t="shared" si="11"/>
        <v>8.6599932754701167E-3</v>
      </c>
      <c r="H60" s="10">
        <f t="shared" si="11"/>
        <v>8.2765712205256393E-3</v>
      </c>
      <c r="I60" s="10">
        <f t="shared" si="11"/>
        <v>8.3061827555430592E-3</v>
      </c>
      <c r="J60" s="10">
        <f t="shared" si="11"/>
        <v>8.0932406077452775E-3</v>
      </c>
      <c r="K60" s="10">
        <f t="shared" si="11"/>
        <v>6.4340572192257001E-3</v>
      </c>
      <c r="L60" s="10">
        <f t="shared" si="11"/>
        <v>9.0811886857353388E-3</v>
      </c>
      <c r="M60" s="10">
        <f t="shared" si="11"/>
        <v>7.9603122595849653E-3</v>
      </c>
      <c r="N60" s="10">
        <f t="shared" si="11"/>
        <v>7.8657151463806287E-3</v>
      </c>
      <c r="O60" s="15">
        <f t="shared" si="6"/>
        <v>8.7008218737514541E-3</v>
      </c>
    </row>
    <row r="61" spans="1:15" x14ac:dyDescent="0.2">
      <c r="A61" s="7">
        <f t="shared" si="0"/>
        <v>56</v>
      </c>
      <c r="B61" t="s">
        <v>53</v>
      </c>
      <c r="C61" s="10">
        <f t="shared" si="4"/>
        <v>8.4905877940045574E-3</v>
      </c>
      <c r="D61" s="10">
        <f t="shared" ref="D61:N61" si="12">+D38/C15</f>
        <v>8.6510615446596696E-3</v>
      </c>
      <c r="E61" s="10">
        <f t="shared" si="12"/>
        <v>1.2274563395367246E-2</v>
      </c>
      <c r="F61" s="10">
        <f t="shared" si="12"/>
        <v>8.6554780264052004E-3</v>
      </c>
      <c r="G61" s="10">
        <f t="shared" si="12"/>
        <v>-4.8890701950676107E-5</v>
      </c>
      <c r="H61" s="10">
        <f t="shared" si="12"/>
        <v>1.0634004340153692E-2</v>
      </c>
      <c r="I61" s="10">
        <f t="shared" si="12"/>
        <v>8.3676392396779941E-3</v>
      </c>
      <c r="J61" s="10">
        <f t="shared" si="12"/>
        <v>7.1508125630602073E-3</v>
      </c>
      <c r="K61" s="10">
        <f t="shared" si="12"/>
        <v>7.3892917363599401E-3</v>
      </c>
      <c r="L61" s="10">
        <f t="shared" si="12"/>
        <v>8.7617020983577973E-3</v>
      </c>
      <c r="M61" s="10">
        <f t="shared" si="12"/>
        <v>6.728816271376583E-3</v>
      </c>
      <c r="N61" s="10">
        <f t="shared" si="12"/>
        <v>8.7032137055150522E-3</v>
      </c>
      <c r="O61" s="15">
        <f t="shared" si="6"/>
        <v>7.2406107757039193E-3</v>
      </c>
    </row>
    <row r="62" spans="1:15" x14ac:dyDescent="0.2">
      <c r="A62" s="7">
        <f t="shared" si="0"/>
        <v>57</v>
      </c>
      <c r="B62" t="s">
        <v>58</v>
      </c>
      <c r="C62" s="10">
        <f>+C39/N14</f>
        <v>4.5139421432095796E-3</v>
      </c>
      <c r="D62" s="10">
        <f t="shared" ref="D62:N62" si="13">+D39/C16</f>
        <v>8.404015202265927E-3</v>
      </c>
      <c r="E62" s="10">
        <f t="shared" si="13"/>
        <v>9.2484619438188177E-3</v>
      </c>
      <c r="F62" s="10">
        <f t="shared" si="13"/>
        <v>8.8638324054152572E-3</v>
      </c>
      <c r="G62" s="10">
        <f t="shared" si="13"/>
        <v>8.1031772313106733E-3</v>
      </c>
      <c r="H62" s="10">
        <f t="shared" si="13"/>
        <v>8.6221772761625806E-3</v>
      </c>
      <c r="I62" s="10">
        <f t="shared" si="13"/>
        <v>6.9677050504295748E-3</v>
      </c>
      <c r="J62" s="10">
        <f t="shared" si="13"/>
        <v>6.2623861879064213E-3</v>
      </c>
      <c r="K62" s="10">
        <f t="shared" si="13"/>
        <v>8.9070105735733294E-3</v>
      </c>
      <c r="L62" s="10">
        <f t="shared" si="13"/>
        <v>8.5437756850388069E-3</v>
      </c>
      <c r="M62" s="10">
        <f t="shared" si="13"/>
        <v>7.3071739865777485E-3</v>
      </c>
      <c r="N62" s="10">
        <f t="shared" si="13"/>
        <v>8.479537357465634E-3</v>
      </c>
      <c r="O62" s="15">
        <f t="shared" si="6"/>
        <v>8.1155598316757904E-3</v>
      </c>
    </row>
    <row r="63" spans="1:15" x14ac:dyDescent="0.2">
      <c r="A63" s="7">
        <f t="shared" si="0"/>
        <v>58</v>
      </c>
      <c r="B63" t="s">
        <v>59</v>
      </c>
      <c r="C63" s="10">
        <f>+C40/N16</f>
        <v>8.489749936665467E-3</v>
      </c>
      <c r="D63" s="10">
        <f t="shared" ref="D63:N63" si="14">+D40/C17</f>
        <v>7.7657794117275457E-3</v>
      </c>
      <c r="E63" s="10">
        <f t="shared" si="14"/>
        <v>1.1889252526439773E-2</v>
      </c>
      <c r="F63" s="10">
        <f t="shared" si="14"/>
        <v>9.4061529507570539E-3</v>
      </c>
      <c r="G63" s="10">
        <f t="shared" si="14"/>
        <v>8.2919727917114532E-3</v>
      </c>
      <c r="H63" s="10">
        <f t="shared" si="14"/>
        <v>8.3606077566389814E-3</v>
      </c>
      <c r="I63" s="10">
        <f t="shared" si="14"/>
        <v>7.4949549364036446E-3</v>
      </c>
      <c r="J63" s="10">
        <f t="shared" si="14"/>
        <v>6.8157788506650208E-3</v>
      </c>
      <c r="K63" s="10">
        <f t="shared" si="14"/>
        <v>7.6567201723745796E-3</v>
      </c>
      <c r="L63" s="10">
        <f t="shared" si="14"/>
        <v>8.3428605310026157E-3</v>
      </c>
      <c r="M63" s="10">
        <f t="shared" si="14"/>
        <v>8.6001431955028927E-3</v>
      </c>
      <c r="N63" s="10">
        <f t="shared" si="14"/>
        <v>8.3508081481504376E-3</v>
      </c>
      <c r="O63" s="15">
        <f t="shared" si="6"/>
        <v>8.423136096341894E-3</v>
      </c>
    </row>
    <row r="64" spans="1:15" x14ac:dyDescent="0.2">
      <c r="A64" s="7">
        <f t="shared" si="0"/>
        <v>59</v>
      </c>
      <c r="B64" t="s">
        <v>60</v>
      </c>
      <c r="C64" s="10">
        <f>+C41/N17</f>
        <v>8.4067961658657788E-3</v>
      </c>
      <c r="D64" s="10">
        <f t="shared" ref="D64:N64" si="15">+D41/C18</f>
        <v>9.0750875862890996E-3</v>
      </c>
      <c r="E64" s="10">
        <f t="shared" si="15"/>
        <v>9.5067611474046847E-3</v>
      </c>
      <c r="F64" s="10">
        <f t="shared" si="15"/>
        <v>8.5149020538637186E-3</v>
      </c>
      <c r="G64" s="10">
        <f t="shared" si="15"/>
        <v>8.6026347398799885E-3</v>
      </c>
      <c r="H64" s="10">
        <f t="shared" si="15"/>
        <v>7.9118132988833158E-3</v>
      </c>
      <c r="I64" s="10">
        <f t="shared" si="15"/>
        <v>6.4053866056089214E-3</v>
      </c>
      <c r="J64" s="10">
        <f t="shared" si="15"/>
        <v>8.8131895855682058E-3</v>
      </c>
      <c r="K64" s="10">
        <f t="shared" si="15"/>
        <v>7.4034177853560691E-3</v>
      </c>
      <c r="L64" s="10">
        <f t="shared" si="15"/>
        <v>7.421842676725755E-3</v>
      </c>
      <c r="M64" s="10">
        <f t="shared" si="15"/>
        <v>9.0676666079334504E-3</v>
      </c>
      <c r="N64" s="10">
        <f t="shared" si="15"/>
        <v>7.4875134255954785E-3</v>
      </c>
      <c r="O64" s="15">
        <f t="shared" si="6"/>
        <v>8.1861506224503132E-3</v>
      </c>
    </row>
    <row r="65" spans="1:16" x14ac:dyDescent="0.2">
      <c r="A65" s="7">
        <f t="shared" si="0"/>
        <v>60</v>
      </c>
      <c r="B65" t="s">
        <v>61</v>
      </c>
      <c r="C65" s="10">
        <f>+C42/N18</f>
        <v>9.1775307143065997E-3</v>
      </c>
      <c r="D65" s="10">
        <f t="shared" ref="D65:N65" si="16">+D42/C19</f>
        <v>1.0641956395164572E-2</v>
      </c>
      <c r="E65" s="10">
        <f t="shared" si="16"/>
        <v>1.0165341133837186E-2</v>
      </c>
      <c r="F65" s="10">
        <f t="shared" si="16"/>
        <v>8.7013893497349965E-3</v>
      </c>
      <c r="G65" s="10">
        <f t="shared" si="16"/>
        <v>8.0284862852906744E-3</v>
      </c>
      <c r="H65" s="10">
        <f t="shared" si="16"/>
        <v>6.0437895849938753E-3</v>
      </c>
      <c r="I65" s="10">
        <f t="shared" si="16"/>
        <v>4.4802898641644147E-3</v>
      </c>
      <c r="J65" s="10">
        <f t="shared" si="16"/>
        <v>-4.0857496238352843E-7</v>
      </c>
      <c r="K65" s="10">
        <f t="shared" si="16"/>
        <v>-2.1797732849776306E-7</v>
      </c>
      <c r="L65" s="10">
        <f t="shared" si="16"/>
        <v>0</v>
      </c>
      <c r="M65" s="10">
        <f t="shared" si="16"/>
        <v>0</v>
      </c>
      <c r="N65" s="10">
        <f t="shared" si="16"/>
        <v>2.0634908961282592E-2</v>
      </c>
      <c r="O65" s="15">
        <f t="shared" si="6"/>
        <v>6.0384125246593966E-3</v>
      </c>
      <c r="P65" s="18"/>
    </row>
    <row r="66" spans="1:16" x14ac:dyDescent="0.2">
      <c r="A66" s="7">
        <f t="shared" si="0"/>
        <v>61</v>
      </c>
      <c r="B66" t="s">
        <v>62</v>
      </c>
      <c r="C66" s="10">
        <f>+C43/N19</f>
        <v>1.3868368276084614E-2</v>
      </c>
      <c r="D66" s="10">
        <f t="shared" ref="D66:N66" si="17">+D43/C20</f>
        <v>8.5927012044106094E-3</v>
      </c>
      <c r="E66" s="10">
        <f t="shared" si="17"/>
        <v>1.3287491953785268E-2</v>
      </c>
      <c r="F66" s="10">
        <f t="shared" si="17"/>
        <v>1.1848610610547677E-2</v>
      </c>
      <c r="G66" s="10">
        <f t="shared" si="17"/>
        <v>8.3556734655347523E-3</v>
      </c>
      <c r="H66" s="10">
        <f t="shared" si="17"/>
        <v>8.4742672810283054E-3</v>
      </c>
      <c r="I66" s="10">
        <f t="shared" si="17"/>
        <v>8.8036456493604861E-3</v>
      </c>
      <c r="J66" s="10">
        <f t="shared" si="17"/>
        <v>7.7493439737468597E-3</v>
      </c>
      <c r="K66" s="10">
        <f t="shared" si="17"/>
        <v>6.1927958600824862E-3</v>
      </c>
      <c r="L66" s="10">
        <f t="shared" si="17"/>
        <v>9.451212814211617E-3</v>
      </c>
      <c r="M66" s="10">
        <f t="shared" si="17"/>
        <v>8.105603224676362E-3</v>
      </c>
      <c r="N66" s="10">
        <f t="shared" si="17"/>
        <v>8.1106677332998169E-3</v>
      </c>
      <c r="O66" s="15">
        <f t="shared" si="6"/>
        <v>9.2421626191329584E-3</v>
      </c>
    </row>
    <row r="67" spans="1:16" x14ac:dyDescent="0.2">
      <c r="A67" s="7">
        <f t="shared" si="0"/>
        <v>62</v>
      </c>
      <c r="B67" t="s">
        <v>67</v>
      </c>
      <c r="C67" s="10">
        <f t="shared" ref="C67:C73" si="18">+C44/N20</f>
        <v>1.049132283553285E-2</v>
      </c>
      <c r="D67" s="10">
        <f t="shared" ref="D67:D73" si="19">+D44/C21</f>
        <v>6.6005375008112051E-3</v>
      </c>
      <c r="E67" s="10">
        <f t="shared" ref="E67:E73" si="20">+E44/D21</f>
        <v>1.3130926219498254E-2</v>
      </c>
      <c r="F67" s="10">
        <f t="shared" ref="F67:F73" si="21">+F44/E21</f>
        <v>9.2365878297269756E-3</v>
      </c>
      <c r="G67" s="10">
        <f t="shared" ref="G67:G73" si="22">+G44/F21</f>
        <v>8.5214805466360191E-3</v>
      </c>
      <c r="H67" s="10">
        <f t="shared" ref="H67:H73" si="23">+H44/G21</f>
        <v>7.6190902341928372E-3</v>
      </c>
      <c r="I67" s="10">
        <f t="shared" ref="I67:I72" si="24">+I44/H21</f>
        <v>8.5627958511554844E-3</v>
      </c>
      <c r="J67" s="10">
        <f t="shared" ref="J67:J72" si="25">+J44/I21</f>
        <v>6.7618747101425153E-3</v>
      </c>
      <c r="K67" s="10">
        <f t="shared" ref="K67:K72" si="26">+K44/J21</f>
        <v>8.3434606617982764E-3</v>
      </c>
      <c r="L67" s="10">
        <f t="shared" ref="L67:L72" si="27">+L44/K21</f>
        <v>9.9750840365596463E-3</v>
      </c>
      <c r="M67" s="10">
        <f t="shared" ref="M67:M72" si="28">+M44/L21</f>
        <v>8.3811808253170892E-3</v>
      </c>
      <c r="N67" s="10">
        <f t="shared" ref="N67:N72" si="29">+N44/M21</f>
        <v>9.1346999589385445E-3</v>
      </c>
      <c r="O67" s="15">
        <f t="shared" ref="O67:O72" si="30">+O44/O21</f>
        <v>8.7299604491379457E-3</v>
      </c>
    </row>
    <row r="68" spans="1:16" x14ac:dyDescent="0.2">
      <c r="A68" s="7">
        <f t="shared" si="0"/>
        <v>63</v>
      </c>
      <c r="B68" t="s">
        <v>74</v>
      </c>
      <c r="C68" s="10">
        <f t="shared" si="18"/>
        <v>9.6162483930737428E-3</v>
      </c>
      <c r="D68" s="10">
        <f t="shared" si="19"/>
        <v>7.7789454510582539E-3</v>
      </c>
      <c r="E68" s="10">
        <f t="shared" si="20"/>
        <v>1.2447177239305161E-2</v>
      </c>
      <c r="F68" s="10">
        <f t="shared" si="21"/>
        <v>8.4084500932478257E-3</v>
      </c>
      <c r="G68" s="10">
        <f t="shared" si="22"/>
        <v>9.35791213256215E-3</v>
      </c>
      <c r="H68" s="10">
        <f t="shared" si="23"/>
        <v>8.5943416484674587E-3</v>
      </c>
      <c r="I68" s="10">
        <f t="shared" si="24"/>
        <v>6.5125389916608966E-3</v>
      </c>
      <c r="J68" s="10">
        <f t="shared" si="25"/>
        <v>7.2021220006758821E-3</v>
      </c>
      <c r="K68" s="10">
        <f t="shared" si="26"/>
        <v>9.7686758338122407E-3</v>
      </c>
      <c r="L68" s="10">
        <f t="shared" si="27"/>
        <v>8.5058171864039207E-3</v>
      </c>
      <c r="M68" s="10">
        <f t="shared" si="28"/>
        <v>1.0401491897924785E-2</v>
      </c>
      <c r="N68" s="10">
        <f t="shared" si="29"/>
        <v>1.0336355633768439E-2</v>
      </c>
      <c r="O68" s="15">
        <f t="shared" si="30"/>
        <v>8.803276064568195E-3</v>
      </c>
    </row>
    <row r="69" spans="1:16" x14ac:dyDescent="0.2">
      <c r="A69" s="7">
        <f t="shared" si="0"/>
        <v>64</v>
      </c>
      <c r="B69" t="s">
        <v>75</v>
      </c>
      <c r="C69" s="10">
        <f t="shared" si="18"/>
        <v>8.1418276472221048E-3</v>
      </c>
      <c r="D69" s="10">
        <f t="shared" si="19"/>
        <v>1.0609132131045293E-2</v>
      </c>
      <c r="E69" s="10">
        <f t="shared" si="20"/>
        <v>1.3058648586270722E-2</v>
      </c>
      <c r="F69" s="10">
        <f t="shared" si="21"/>
        <v>1.0187293763118546E-2</v>
      </c>
      <c r="G69" s="10">
        <f t="shared" si="22"/>
        <v>8.262392891667027E-3</v>
      </c>
      <c r="H69" s="10">
        <f t="shared" si="23"/>
        <v>1.1647264058309414E-2</v>
      </c>
      <c r="I69" s="10">
        <f t="shared" si="24"/>
        <v>7.6068612154757721E-3</v>
      </c>
      <c r="J69" s="10">
        <f t="shared" si="25"/>
        <v>7.6872418423665732E-3</v>
      </c>
      <c r="K69" s="10">
        <f t="shared" si="26"/>
        <v>9.8498169964628575E-3</v>
      </c>
      <c r="L69" s="10">
        <f t="shared" si="27"/>
        <v>7.6776540790138197E-3</v>
      </c>
      <c r="M69" s="10">
        <f t="shared" si="28"/>
        <v>1.1490538879270547E-2</v>
      </c>
      <c r="N69" s="10">
        <f t="shared" si="29"/>
        <v>7.0893261126187823E-3</v>
      </c>
      <c r="O69" s="27">
        <f t="shared" si="30"/>
        <v>9.422765968311991E-3</v>
      </c>
    </row>
    <row r="70" spans="1:16" x14ac:dyDescent="0.2">
      <c r="A70" s="7">
        <f t="shared" si="0"/>
        <v>65</v>
      </c>
      <c r="B70" t="s">
        <v>81</v>
      </c>
      <c r="C70" s="10">
        <f t="shared" si="18"/>
        <v>8.9421322276809594E-3</v>
      </c>
      <c r="D70" s="10">
        <f t="shared" si="19"/>
        <v>9.9658167064975156E-3</v>
      </c>
      <c r="E70" s="10">
        <f t="shared" si="20"/>
        <v>9.3150799322354125E-3</v>
      </c>
      <c r="F70" s="10">
        <f t="shared" si="21"/>
        <v>1.0815877941335622E-2</v>
      </c>
      <c r="G70" s="10">
        <f t="shared" si="22"/>
        <v>8.131137006332341E-3</v>
      </c>
      <c r="H70" s="10">
        <f t="shared" si="23"/>
        <v>8.8751145823328693E-3</v>
      </c>
      <c r="I70" s="10">
        <f t="shared" si="24"/>
        <v>8.2303852486754307E-3</v>
      </c>
      <c r="J70" s="10">
        <f t="shared" si="25"/>
        <v>8.5408216151038677E-3</v>
      </c>
      <c r="K70" s="10">
        <f t="shared" si="26"/>
        <v>6.4439688017547889E-3</v>
      </c>
      <c r="L70" s="10">
        <f t="shared" si="27"/>
        <v>8.6874856192931966E-3</v>
      </c>
      <c r="M70" s="10">
        <f t="shared" si="28"/>
        <v>1.0644533136395287E-2</v>
      </c>
      <c r="N70" s="10">
        <f t="shared" si="29"/>
        <v>7.6274541060322608E-3</v>
      </c>
      <c r="O70" s="28">
        <f t="shared" si="30"/>
        <v>8.8042492069132991E-3</v>
      </c>
    </row>
    <row r="71" spans="1:16" x14ac:dyDescent="0.2">
      <c r="A71" s="7">
        <f t="shared" si="0"/>
        <v>66</v>
      </c>
      <c r="B71" t="s">
        <v>82</v>
      </c>
      <c r="C71" s="10">
        <f t="shared" si="18"/>
        <v>9.9554541801281076E-3</v>
      </c>
      <c r="D71" s="10">
        <f t="shared" si="19"/>
        <v>9.3514123206427605E-3</v>
      </c>
      <c r="E71" s="10">
        <f t="shared" si="20"/>
        <v>8.5667530496264677E-3</v>
      </c>
      <c r="F71" s="10">
        <f t="shared" si="21"/>
        <v>9.6571818480109522E-3</v>
      </c>
      <c r="G71" s="10">
        <f t="shared" si="22"/>
        <v>7.7022894742928005E-3</v>
      </c>
      <c r="H71" s="10">
        <f t="shared" si="23"/>
        <v>7.7501694961771466E-3</v>
      </c>
      <c r="I71" s="10">
        <f t="shared" si="24"/>
        <v>6.87867823492178E-3</v>
      </c>
      <c r="J71" s="10">
        <f t="shared" si="25"/>
        <v>7.083330212635075E-3</v>
      </c>
      <c r="K71" s="10">
        <f t="shared" si="26"/>
        <v>5.4702806654573907E-3</v>
      </c>
      <c r="L71" s="10">
        <f t="shared" si="27"/>
        <v>6.490803839744947E-3</v>
      </c>
      <c r="M71" s="10">
        <f t="shared" si="28"/>
        <v>7.5538126152289607E-3</v>
      </c>
      <c r="N71" s="10">
        <f t="shared" si="29"/>
        <v>7.5271218091562935E-3</v>
      </c>
      <c r="O71" s="29">
        <f t="shared" si="30"/>
        <v>7.7913934423778069E-3</v>
      </c>
    </row>
    <row r="72" spans="1:16" x14ac:dyDescent="0.2">
      <c r="A72" s="7">
        <f t="shared" ref="A72:A88" si="31">A71+1</f>
        <v>67</v>
      </c>
      <c r="B72" t="s">
        <v>83</v>
      </c>
      <c r="C72" s="10">
        <f t="shared" si="18"/>
        <v>9.5442894674157078E-3</v>
      </c>
      <c r="D72" s="10">
        <f t="shared" si="19"/>
        <v>6.8497021736023105E-3</v>
      </c>
      <c r="E72" s="10">
        <f t="shared" si="20"/>
        <v>9.457535149488069E-3</v>
      </c>
      <c r="F72" s="10">
        <f t="shared" si="21"/>
        <v>9.4130517057028646E-3</v>
      </c>
      <c r="G72" s="10">
        <f t="shared" si="22"/>
        <v>7.1917113651614045E-3</v>
      </c>
      <c r="H72" s="10">
        <f t="shared" si="23"/>
        <v>4.2143773782044097E-3</v>
      </c>
      <c r="I72" s="10">
        <f t="shared" si="24"/>
        <v>-8.7033186748400457E-6</v>
      </c>
      <c r="J72" s="10">
        <f t="shared" si="25"/>
        <v>-3.8002105354875482E-6</v>
      </c>
      <c r="K72" s="10">
        <f t="shared" si="26"/>
        <v>-1.1268488906055736E-6</v>
      </c>
      <c r="L72" s="10">
        <f t="shared" si="27"/>
        <v>-1.161746820081553E-6</v>
      </c>
      <c r="M72" s="10">
        <f t="shared" si="28"/>
        <v>-3.9149616910098407E-6</v>
      </c>
      <c r="N72" s="10">
        <f t="shared" si="29"/>
        <v>-4.3511078467231771E-7</v>
      </c>
      <c r="O72" s="15">
        <f t="shared" si="30"/>
        <v>4.4599455963303053E-3</v>
      </c>
      <c r="P72" t="s">
        <v>85</v>
      </c>
    </row>
    <row r="73" spans="1:16" x14ac:dyDescent="0.2">
      <c r="A73" s="7">
        <f t="shared" si="31"/>
        <v>68</v>
      </c>
      <c r="B73" t="s">
        <v>84</v>
      </c>
      <c r="C73" s="10">
        <f t="shared" si="18"/>
        <v>-1.2536738384510312E-6</v>
      </c>
      <c r="D73" s="10">
        <f t="shared" si="19"/>
        <v>2.6397730175045589E-6</v>
      </c>
      <c r="E73" s="10">
        <f t="shared" si="20"/>
        <v>-1.0126446207238682E-5</v>
      </c>
      <c r="F73" s="10">
        <f t="shared" si="21"/>
        <v>-1.8665785763442611E-6</v>
      </c>
      <c r="G73" s="10">
        <f t="shared" si="22"/>
        <v>-1.075761713322424E-7</v>
      </c>
      <c r="H73" s="10">
        <f t="shared" si="23"/>
        <v>-5.1303884664680419E-7</v>
      </c>
      <c r="I73" s="10"/>
      <c r="J73" s="10"/>
      <c r="K73" s="10"/>
      <c r="L73" s="10"/>
      <c r="M73" s="10"/>
      <c r="N73" s="10"/>
      <c r="O73" s="15"/>
      <c r="P73" t="s">
        <v>85</v>
      </c>
    </row>
    <row r="74" spans="1:16" x14ac:dyDescent="0.2">
      <c r="A74" s="7">
        <f t="shared" si="31"/>
        <v>69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22"/>
      <c r="O74" s="15"/>
    </row>
    <row r="75" spans="1:16" x14ac:dyDescent="0.2">
      <c r="A75" s="7">
        <f t="shared" si="31"/>
        <v>70</v>
      </c>
    </row>
    <row r="76" spans="1:16" x14ac:dyDescent="0.2">
      <c r="A76" s="7">
        <f t="shared" si="31"/>
        <v>71</v>
      </c>
      <c r="N76" t="str">
        <f>B57</f>
        <v>FY 2005</v>
      </c>
      <c r="O76" s="16">
        <f>ROUND(AVERAGE(O55:O57),4)</f>
        <v>8.6999999999999994E-3</v>
      </c>
    </row>
    <row r="77" spans="1:16" x14ac:dyDescent="0.2">
      <c r="A77" s="7">
        <f t="shared" si="31"/>
        <v>72</v>
      </c>
      <c r="N77" t="str">
        <f>B58</f>
        <v>FY 2006</v>
      </c>
      <c r="O77" s="16">
        <f>ROUND(AVERAGE(O56:O58),4)</f>
        <v>8.8000000000000005E-3</v>
      </c>
    </row>
    <row r="78" spans="1:16" x14ac:dyDescent="0.2">
      <c r="A78" s="7">
        <f t="shared" si="31"/>
        <v>73</v>
      </c>
      <c r="N78" t="str">
        <f>B59</f>
        <v>FY 2007</v>
      </c>
      <c r="O78" s="16">
        <f>ROUND(AVERAGE(O57:O59),4)</f>
        <v>8.3999999999999995E-3</v>
      </c>
    </row>
    <row r="79" spans="1:16" x14ac:dyDescent="0.2">
      <c r="A79" s="7">
        <f t="shared" si="31"/>
        <v>74</v>
      </c>
      <c r="N79" t="str">
        <f>B60</f>
        <v>FY 2008</v>
      </c>
      <c r="O79" s="16">
        <f>ROUND(AVERAGE(O58:O60),4)</f>
        <v>8.8999999999999999E-3</v>
      </c>
    </row>
    <row r="80" spans="1:16" x14ac:dyDescent="0.2">
      <c r="A80" s="7">
        <f t="shared" si="31"/>
        <v>75</v>
      </c>
      <c r="N80" t="s">
        <v>53</v>
      </c>
      <c r="O80" s="16">
        <f t="shared" ref="O80:O92" si="32">ROUND(AVERAGE(O59:O61),4)</f>
        <v>8.2000000000000007E-3</v>
      </c>
    </row>
    <row r="81" spans="1:16" x14ac:dyDescent="0.2">
      <c r="A81" s="7">
        <f t="shared" si="31"/>
        <v>76</v>
      </c>
      <c r="N81" t="str">
        <f t="shared" ref="N81:N92" si="33">B62</f>
        <v>FY 2010</v>
      </c>
      <c r="O81" s="16">
        <f t="shared" si="32"/>
        <v>8.0000000000000002E-3</v>
      </c>
    </row>
    <row r="82" spans="1:16" x14ac:dyDescent="0.2">
      <c r="A82" s="7">
        <f t="shared" si="31"/>
        <v>77</v>
      </c>
      <c r="N82" t="str">
        <f t="shared" si="33"/>
        <v>FY 2011</v>
      </c>
      <c r="O82" s="16">
        <f t="shared" si="32"/>
        <v>7.9000000000000008E-3</v>
      </c>
    </row>
    <row r="83" spans="1:16" x14ac:dyDescent="0.2">
      <c r="A83" s="7">
        <f t="shared" si="31"/>
        <v>78</v>
      </c>
      <c r="N83" t="str">
        <f t="shared" si="33"/>
        <v>FY 2012</v>
      </c>
      <c r="O83" s="16">
        <f t="shared" si="32"/>
        <v>8.2000000000000007E-3</v>
      </c>
    </row>
    <row r="84" spans="1:16" x14ac:dyDescent="0.2">
      <c r="A84" s="7">
        <f t="shared" si="31"/>
        <v>79</v>
      </c>
      <c r="N84" t="str">
        <f t="shared" si="33"/>
        <v>FY 2013</v>
      </c>
      <c r="O84" s="16">
        <f t="shared" si="32"/>
        <v>7.4999999999999997E-3</v>
      </c>
    </row>
    <row r="85" spans="1:16" x14ac:dyDescent="0.2">
      <c r="A85" s="7">
        <f t="shared" si="31"/>
        <v>80</v>
      </c>
      <c r="N85" t="str">
        <f t="shared" si="33"/>
        <v>FY 2014</v>
      </c>
      <c r="O85" s="16">
        <f t="shared" si="32"/>
        <v>7.7999999999999996E-3</v>
      </c>
    </row>
    <row r="86" spans="1:16" x14ac:dyDescent="0.2">
      <c r="A86" s="7">
        <f t="shared" si="31"/>
        <v>81</v>
      </c>
      <c r="N86" t="str">
        <f t="shared" si="33"/>
        <v>FY 2015</v>
      </c>
      <c r="O86" s="16">
        <f t="shared" si="32"/>
        <v>8.0000000000000002E-3</v>
      </c>
    </row>
    <row r="87" spans="1:16" x14ac:dyDescent="0.2">
      <c r="A87" s="7">
        <f t="shared" si="31"/>
        <v>82</v>
      </c>
      <c r="M87" s="17"/>
      <c r="N87" t="str">
        <f t="shared" si="33"/>
        <v>FY 2016</v>
      </c>
      <c r="O87" s="16">
        <f t="shared" si="32"/>
        <v>8.8999999999999999E-3</v>
      </c>
    </row>
    <row r="88" spans="1:16" x14ac:dyDescent="0.2">
      <c r="A88" s="7">
        <f t="shared" si="31"/>
        <v>83</v>
      </c>
      <c r="N88" t="str">
        <f t="shared" si="33"/>
        <v>FY 2017</v>
      </c>
      <c r="O88" s="16">
        <f t="shared" si="32"/>
        <v>8.9999999999999993E-3</v>
      </c>
    </row>
    <row r="89" spans="1:16" x14ac:dyDescent="0.2">
      <c r="A89" s="30">
        <v>84</v>
      </c>
      <c r="N89" t="str">
        <f t="shared" si="33"/>
        <v>FY 2018</v>
      </c>
      <c r="O89" s="16">
        <f t="shared" si="32"/>
        <v>8.9999999999999993E-3</v>
      </c>
    </row>
    <row r="90" spans="1:16" x14ac:dyDescent="0.2">
      <c r="A90" s="30">
        <v>85</v>
      </c>
      <c r="N90" t="str">
        <f t="shared" si="33"/>
        <v>FY 2019</v>
      </c>
      <c r="O90" s="26">
        <f>ROUND(AVERAGE(O69:O71),4)</f>
        <v>8.6999999999999994E-3</v>
      </c>
      <c r="P90" t="s">
        <v>86</v>
      </c>
    </row>
    <row r="91" spans="1:16" x14ac:dyDescent="0.2">
      <c r="A91" s="30">
        <v>86</v>
      </c>
      <c r="N91" t="str">
        <f t="shared" si="33"/>
        <v>FY 2020</v>
      </c>
      <c r="O91" s="16">
        <f t="shared" si="32"/>
        <v>7.0000000000000001E-3</v>
      </c>
    </row>
    <row r="92" spans="1:16" x14ac:dyDescent="0.2">
      <c r="A92" s="30">
        <v>87</v>
      </c>
      <c r="M92" s="17" t="s">
        <v>65</v>
      </c>
      <c r="N92" t="str">
        <f t="shared" si="33"/>
        <v>FY 2021</v>
      </c>
      <c r="O92" s="16">
        <f t="shared" si="32"/>
        <v>6.1000000000000004E-3</v>
      </c>
    </row>
    <row r="93" spans="1:16" x14ac:dyDescent="0.2">
      <c r="O93" s="16"/>
    </row>
  </sheetData>
  <mergeCells count="3">
    <mergeCell ref="A1:P1"/>
    <mergeCell ref="A2:P2"/>
    <mergeCell ref="A3:P3"/>
  </mergeCells>
  <phoneticPr fontId="22" type="noConversion"/>
  <printOptions horizontalCentered="1"/>
  <pageMargins left="0.7" right="0.7" top="0.75" bottom="0.75" header="0.3" footer="0.3"/>
  <pageSetup scale="60" orientation="landscape" horizontalDpi="1200" verticalDpi="1200" r:id="rId1"/>
  <headerFooter>
    <oddHeader>&amp;RCASE NO. 2021-00214
ATTACHMENT 1
TO STAFF DR NO. 2-26</oddHeader>
  </headerFooter>
  <rowBreaks count="1" manualBreakCount="1">
    <brk id="52" max="16383" man="1"/>
  </rowBreaks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W120"/>
  <sheetViews>
    <sheetView workbookViewId="0">
      <pane xSplit="3" ySplit="7" topLeftCell="D8" activePane="bottomRight" state="frozen"/>
      <selection activeCell="K23" sqref="K23"/>
      <selection pane="topRight" activeCell="K23" sqref="K23"/>
      <selection pane="bottomLeft" activeCell="K23" sqref="K23"/>
      <selection pane="bottomRight" activeCell="B1" sqref="B1"/>
    </sheetView>
  </sheetViews>
  <sheetFormatPr defaultRowHeight="12.75" x14ac:dyDescent="0.2"/>
  <cols>
    <col min="1" max="1" width="2.7109375" customWidth="1"/>
    <col min="2" max="2" width="27.5703125" bestFit="1" customWidth="1"/>
    <col min="3" max="3" width="10.5703125" bestFit="1" customWidth="1"/>
    <col min="4" max="15" width="12.28515625" customWidth="1"/>
    <col min="16" max="16" width="7.28515625" customWidth="1"/>
    <col min="17" max="17" width="16.140625" customWidth="1"/>
    <col min="18" max="22" width="11.28515625" customWidth="1"/>
    <col min="23" max="23" width="10.85546875" customWidth="1"/>
    <col min="24" max="26" width="10.28515625" customWidth="1"/>
    <col min="27" max="27" width="10.85546875" customWidth="1"/>
    <col min="28" max="29" width="10.28515625" customWidth="1"/>
    <col min="30" max="34" width="11.28515625" customWidth="1"/>
    <col min="35" max="38" width="10.28515625" customWidth="1"/>
    <col min="39" max="39" width="10.85546875" customWidth="1"/>
    <col min="40" max="40" width="10.28515625" customWidth="1"/>
    <col min="41" max="45" width="11.28515625" customWidth="1"/>
    <col min="46" max="50" width="10.28515625" customWidth="1"/>
    <col min="51" max="51" width="10.85546875" customWidth="1"/>
    <col min="52" max="52" width="10.28515625" customWidth="1"/>
    <col min="53" max="58" width="11.28515625" customWidth="1"/>
    <col min="59" max="62" width="10.28515625" customWidth="1"/>
    <col min="63" max="63" width="10.85546875" customWidth="1"/>
    <col min="64" max="65" width="10.42578125" bestFit="1" customWidth="1"/>
    <col min="66" max="71" width="11.28515625" bestFit="1" customWidth="1"/>
    <col min="72" max="74" width="10.42578125" bestFit="1" customWidth="1"/>
    <col min="75" max="75" width="11" bestFit="1" customWidth="1"/>
  </cols>
  <sheetData>
    <row r="1" spans="1:75" ht="15" x14ac:dyDescent="0.25">
      <c r="A1" s="3"/>
      <c r="B1" t="s">
        <v>7</v>
      </c>
      <c r="G1" s="3"/>
    </row>
    <row r="2" spans="1:75" ht="15" x14ac:dyDescent="0.25">
      <c r="A2" s="3"/>
      <c r="B2" s="2" t="s">
        <v>0</v>
      </c>
      <c r="C2" s="2"/>
      <c r="E2" s="2"/>
      <c r="F2" s="2"/>
      <c r="G2" s="2"/>
    </row>
    <row r="3" spans="1:75" ht="15" x14ac:dyDescent="0.25">
      <c r="A3" s="3"/>
      <c r="B3" s="3" t="s">
        <v>16</v>
      </c>
      <c r="C3" s="2"/>
      <c r="E3" s="3"/>
      <c r="F3" s="3"/>
      <c r="G3" s="3"/>
      <c r="H3" s="1"/>
      <c r="I3" s="1"/>
      <c r="J3" s="1"/>
      <c r="K3" s="1"/>
      <c r="L3" s="1"/>
      <c r="M3" s="1"/>
      <c r="N3" s="1"/>
      <c r="O3" s="1"/>
    </row>
    <row r="4" spans="1:75" ht="15" x14ac:dyDescent="0.25">
      <c r="A4" s="4"/>
      <c r="B4" s="2" t="s">
        <v>6</v>
      </c>
      <c r="C4" s="2"/>
      <c r="E4" s="2"/>
      <c r="F4" s="2"/>
      <c r="G4" s="2"/>
      <c r="O4" s="23"/>
    </row>
    <row r="5" spans="1:75" ht="15" x14ac:dyDescent="0.25">
      <c r="A5" s="3"/>
      <c r="B5" s="2" t="s">
        <v>8</v>
      </c>
      <c r="C5" s="2"/>
      <c r="E5" s="2"/>
      <c r="F5" s="2"/>
      <c r="G5" s="2"/>
      <c r="O5" s="23"/>
    </row>
    <row r="6" spans="1:75" ht="15" x14ac:dyDescent="0.25">
      <c r="A6" s="2"/>
      <c r="B6" s="2"/>
      <c r="C6" s="2"/>
      <c r="D6" s="2"/>
      <c r="E6" s="2"/>
      <c r="F6" s="2"/>
      <c r="G6" s="3"/>
      <c r="O6" s="23"/>
    </row>
    <row r="7" spans="1:75" ht="15" x14ac:dyDescent="0.25">
      <c r="A7" s="2"/>
      <c r="B7" s="2"/>
      <c r="D7" s="33" t="s">
        <v>3</v>
      </c>
      <c r="E7" s="33" t="s">
        <v>4</v>
      </c>
      <c r="F7" s="33" t="s">
        <v>5</v>
      </c>
      <c r="G7" s="37" t="s">
        <v>9</v>
      </c>
      <c r="H7" s="37" t="s">
        <v>10</v>
      </c>
      <c r="I7" s="37" t="s">
        <v>11</v>
      </c>
      <c r="J7" s="37" t="s">
        <v>12</v>
      </c>
      <c r="K7" s="37" t="s">
        <v>13</v>
      </c>
      <c r="L7" s="37" t="s">
        <v>14</v>
      </c>
      <c r="M7" s="37" t="s">
        <v>15</v>
      </c>
      <c r="N7" s="37" t="s">
        <v>2</v>
      </c>
      <c r="O7" s="38" t="s">
        <v>1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15" x14ac:dyDescent="0.25">
      <c r="A8" s="2"/>
      <c r="B8" s="1"/>
      <c r="C8" s="1"/>
      <c r="O8" s="23"/>
      <c r="P8" s="1"/>
      <c r="Q8" s="1"/>
      <c r="R8" s="1"/>
      <c r="S8" s="4"/>
      <c r="T8" s="4"/>
      <c r="U8" s="4"/>
      <c r="V8" s="4"/>
      <c r="W8" s="4"/>
      <c r="X8" s="4"/>
      <c r="Y8" s="4"/>
      <c r="Z8" s="4"/>
      <c r="AA8" s="4"/>
      <c r="AB8" s="1"/>
      <c r="AC8" s="1"/>
      <c r="AD8" s="1"/>
      <c r="AE8" s="4"/>
      <c r="AF8" s="4"/>
      <c r="AG8" s="4"/>
      <c r="AH8" s="4"/>
      <c r="AI8" s="4"/>
      <c r="AJ8" s="4"/>
      <c r="AK8" s="4"/>
      <c r="AL8" s="4"/>
      <c r="AM8" s="4"/>
      <c r="AN8" s="1"/>
      <c r="AO8" s="1"/>
      <c r="AP8" s="1"/>
      <c r="AQ8" s="4"/>
      <c r="AR8" s="4"/>
      <c r="AS8" s="4"/>
      <c r="AT8" s="4"/>
      <c r="AU8" s="4"/>
      <c r="AV8" s="4"/>
      <c r="AW8" s="4"/>
      <c r="AX8" s="4"/>
      <c r="AY8" s="4"/>
      <c r="AZ8" s="1"/>
      <c r="BA8" s="1"/>
      <c r="BB8" s="1"/>
      <c r="BC8" s="4"/>
      <c r="BD8" s="4"/>
      <c r="BE8" s="4"/>
      <c r="BF8" s="4"/>
      <c r="BG8" s="4"/>
      <c r="BH8" s="4"/>
      <c r="BI8" s="4"/>
      <c r="BJ8" s="4"/>
      <c r="BK8" s="4"/>
      <c r="BL8" s="1"/>
      <c r="BM8" s="1"/>
      <c r="BN8" s="1"/>
      <c r="BO8" s="4"/>
      <c r="BP8" s="4"/>
      <c r="BQ8" s="4"/>
      <c r="BR8" s="4"/>
      <c r="BS8" s="4"/>
      <c r="BT8" s="4"/>
      <c r="BU8" s="4"/>
      <c r="BV8" s="4"/>
      <c r="BW8" s="4"/>
    </row>
    <row r="9" spans="1:75" ht="15" x14ac:dyDescent="0.25">
      <c r="A9" s="2"/>
      <c r="B9" s="1" t="s">
        <v>68</v>
      </c>
      <c r="C9" s="1" t="s">
        <v>63</v>
      </c>
      <c r="D9" s="5">
        <v>3811677.21</v>
      </c>
      <c r="E9" s="5">
        <v>7683184.6099999994</v>
      </c>
      <c r="F9" s="5">
        <v>13618095.68</v>
      </c>
      <c r="G9" s="5">
        <v>18659284.640000001</v>
      </c>
      <c r="H9" s="5">
        <v>21434113.399999999</v>
      </c>
      <c r="I9" s="5">
        <v>16142226.080000002</v>
      </c>
      <c r="J9" s="5">
        <v>9734115.7399999984</v>
      </c>
      <c r="K9" s="5">
        <v>5740052.3399999999</v>
      </c>
      <c r="L9" s="5">
        <v>3949277.2800000003</v>
      </c>
      <c r="M9" s="5">
        <v>4081197.66</v>
      </c>
      <c r="N9" s="5">
        <v>3663704.36</v>
      </c>
      <c r="O9" s="24">
        <v>3770003.44</v>
      </c>
      <c r="P9" s="1"/>
      <c r="Q9" s="1"/>
      <c r="R9" s="1"/>
      <c r="S9" s="4"/>
      <c r="T9" s="4"/>
      <c r="U9" s="4"/>
      <c r="V9" s="4"/>
      <c r="W9" s="4"/>
      <c r="X9" s="4"/>
      <c r="Y9" s="4"/>
      <c r="Z9" s="4"/>
      <c r="AA9" s="4"/>
      <c r="AB9" s="1"/>
      <c r="AC9" s="1"/>
      <c r="AD9" s="1"/>
      <c r="AE9" s="4"/>
      <c r="AF9" s="4"/>
      <c r="AG9" s="4"/>
      <c r="AH9" s="4"/>
      <c r="AI9" s="4"/>
      <c r="AJ9" s="4"/>
      <c r="AK9" s="4"/>
      <c r="AL9" s="4"/>
      <c r="AM9" s="4"/>
      <c r="AN9" s="1"/>
      <c r="AO9" s="1"/>
      <c r="AP9" s="1"/>
      <c r="AQ9" s="4"/>
      <c r="AR9" s="4"/>
      <c r="AS9" s="4"/>
      <c r="AT9" s="4"/>
      <c r="AU9" s="4"/>
      <c r="AV9" s="4"/>
      <c r="AW9" s="4"/>
      <c r="AX9" s="4"/>
      <c r="AY9" s="4"/>
      <c r="AZ9" s="1"/>
      <c r="BA9" s="1"/>
      <c r="BB9" s="1"/>
      <c r="BC9" s="4"/>
      <c r="BD9" s="4"/>
      <c r="BE9" s="4"/>
      <c r="BF9" s="4"/>
      <c r="BG9" s="4"/>
      <c r="BH9" s="4"/>
      <c r="BI9" s="4"/>
      <c r="BJ9" s="4"/>
      <c r="BK9" s="4"/>
      <c r="BL9" s="1"/>
      <c r="BM9" s="1"/>
      <c r="BN9" s="1"/>
      <c r="BO9" s="4"/>
      <c r="BP9" s="4"/>
      <c r="BQ9" s="4"/>
      <c r="BR9" s="4"/>
      <c r="BS9" s="4"/>
      <c r="BT9" s="4"/>
      <c r="BU9" s="4"/>
      <c r="BV9" s="4"/>
      <c r="BW9" s="4"/>
    </row>
    <row r="10" spans="1:75" ht="15" x14ac:dyDescent="0.25">
      <c r="A10" s="2"/>
      <c r="B10" s="1" t="s">
        <v>68</v>
      </c>
      <c r="C10" s="1" t="s">
        <v>66</v>
      </c>
      <c r="D10" s="5">
        <v>4887680.9499999993</v>
      </c>
      <c r="E10" s="5">
        <v>8635981.5800000019</v>
      </c>
      <c r="F10" s="5">
        <v>14132606.4</v>
      </c>
      <c r="G10" s="5">
        <v>18745078.23</v>
      </c>
      <c r="H10" s="5">
        <v>17643035.710000001</v>
      </c>
      <c r="I10" s="5">
        <v>17499149.710000001</v>
      </c>
      <c r="J10" s="5">
        <v>8835751.8200000003</v>
      </c>
      <c r="K10" s="5">
        <v>4807184.55</v>
      </c>
      <c r="L10" s="5">
        <v>3947246.71</v>
      </c>
      <c r="M10" s="5">
        <v>3682775</v>
      </c>
      <c r="N10" s="5">
        <v>3592522.5400000005</v>
      </c>
      <c r="O10" s="24">
        <v>3575396.0700000003</v>
      </c>
      <c r="P10" s="1"/>
      <c r="Q10" s="1"/>
      <c r="R10" s="1"/>
      <c r="S10" s="4"/>
      <c r="T10" s="4"/>
      <c r="U10" s="4"/>
      <c r="V10" s="4"/>
      <c r="W10" s="4"/>
      <c r="X10" s="4"/>
      <c r="Y10" s="4"/>
      <c r="Z10" s="4"/>
      <c r="AA10" s="4"/>
      <c r="AB10" s="1"/>
      <c r="AC10" s="1"/>
      <c r="AD10" s="1"/>
      <c r="AE10" s="4"/>
      <c r="AF10" s="4"/>
      <c r="AG10" s="4"/>
      <c r="AH10" s="4"/>
      <c r="AI10" s="4"/>
      <c r="AJ10" s="4"/>
      <c r="AK10" s="4"/>
      <c r="AL10" s="4"/>
      <c r="AM10" s="4"/>
      <c r="AN10" s="1"/>
      <c r="AO10" s="1"/>
      <c r="AP10" s="1"/>
      <c r="AQ10" s="4"/>
      <c r="AR10" s="4"/>
      <c r="AS10" s="4"/>
      <c r="AT10" s="4"/>
      <c r="AU10" s="4"/>
      <c r="AV10" s="4"/>
      <c r="AW10" s="4"/>
      <c r="AX10" s="4"/>
      <c r="AY10" s="4"/>
      <c r="AZ10" s="1"/>
      <c r="BA10" s="1"/>
      <c r="BB10" s="1"/>
      <c r="BC10" s="4"/>
      <c r="BD10" s="4"/>
      <c r="BE10" s="4"/>
      <c r="BF10" s="4"/>
      <c r="BG10" s="4"/>
      <c r="BH10" s="4"/>
      <c r="BI10" s="4"/>
      <c r="BJ10" s="4"/>
      <c r="BK10" s="4"/>
      <c r="BL10" s="1"/>
      <c r="BM10" s="1"/>
      <c r="BN10" s="1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15" x14ac:dyDescent="0.25">
      <c r="A11" s="2"/>
      <c r="B11" s="1" t="s">
        <v>68</v>
      </c>
      <c r="C11" s="1" t="s">
        <v>73</v>
      </c>
      <c r="D11" s="5">
        <v>4245454.6400000006</v>
      </c>
      <c r="E11" s="5">
        <v>5872636.9200000009</v>
      </c>
      <c r="F11" s="5">
        <v>9281347.7699999996</v>
      </c>
      <c r="G11" s="5">
        <v>12900461.279999999</v>
      </c>
      <c r="H11" s="5">
        <v>13312292.790000001</v>
      </c>
      <c r="I11" s="5">
        <v>10329401.130000001</v>
      </c>
      <c r="J11" s="5">
        <v>7260497.5099999998</v>
      </c>
      <c r="K11" s="5">
        <v>4533692.7700000005</v>
      </c>
      <c r="L11" s="5">
        <v>3989834.6100000003</v>
      </c>
      <c r="M11" s="5">
        <v>3699224.8200000003</v>
      </c>
      <c r="N11" s="5">
        <v>3611354.21</v>
      </c>
      <c r="O11" s="24">
        <v>3602196.66</v>
      </c>
      <c r="P11" s="1"/>
      <c r="Q11" s="1"/>
      <c r="R11" s="1"/>
      <c r="S11" s="4"/>
      <c r="T11" s="4"/>
      <c r="U11" s="4"/>
      <c r="V11" s="4"/>
      <c r="W11" s="4"/>
      <c r="X11" s="4"/>
      <c r="Y11" s="4"/>
      <c r="Z11" s="4"/>
      <c r="AA11" s="4"/>
      <c r="AB11" s="1"/>
      <c r="AC11" s="1"/>
      <c r="AD11" s="1"/>
      <c r="AE11" s="4"/>
      <c r="AF11" s="4"/>
      <c r="AG11" s="4"/>
      <c r="AH11" s="4"/>
      <c r="AI11" s="4"/>
      <c r="AJ11" s="4"/>
      <c r="AK11" s="4"/>
      <c r="AL11" s="4"/>
      <c r="AM11" s="4"/>
      <c r="AN11" s="1"/>
      <c r="AO11" s="1"/>
      <c r="AP11" s="1"/>
      <c r="AQ11" s="4"/>
      <c r="AR11" s="4"/>
      <c r="AS11" s="4"/>
      <c r="AT11" s="4"/>
      <c r="AU11" s="4"/>
      <c r="AV11" s="4"/>
      <c r="AW11" s="4"/>
      <c r="AX11" s="4"/>
      <c r="AY11" s="4"/>
      <c r="AZ11" s="1"/>
      <c r="BA11" s="1"/>
      <c r="BB11" s="1"/>
      <c r="BC11" s="4"/>
      <c r="BD11" s="4"/>
      <c r="BE11" s="4"/>
      <c r="BF11" s="4"/>
      <c r="BG11" s="4"/>
      <c r="BH11" s="4"/>
      <c r="BI11" s="4"/>
      <c r="BJ11" s="4"/>
      <c r="BK11" s="4"/>
      <c r="BL11" s="1"/>
      <c r="BM11" s="1"/>
      <c r="BN11" s="1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15" x14ac:dyDescent="0.25">
      <c r="A12" s="2"/>
      <c r="B12" s="1" t="s">
        <v>68</v>
      </c>
      <c r="C12" s="1" t="s">
        <v>76</v>
      </c>
      <c r="D12" s="5">
        <v>3744003.88</v>
      </c>
      <c r="E12" s="5">
        <v>5428274.9299999997</v>
      </c>
      <c r="F12" s="5">
        <v>11101269.74</v>
      </c>
      <c r="G12" s="5">
        <v>14513202.600000001</v>
      </c>
      <c r="H12" s="5">
        <v>12401756.079999998</v>
      </c>
      <c r="I12" s="5">
        <v>9837265.3999999985</v>
      </c>
      <c r="J12" s="5">
        <v>7970174.8900000006</v>
      </c>
      <c r="K12" s="5">
        <v>5001329.6399999997</v>
      </c>
      <c r="L12" s="5">
        <v>4280264.37</v>
      </c>
      <c r="M12" s="5">
        <v>3912521.8400000003</v>
      </c>
      <c r="N12" s="5">
        <v>3911149.9200000004</v>
      </c>
      <c r="O12" s="24">
        <v>4056094.69</v>
      </c>
      <c r="P12" s="1"/>
      <c r="Q12" s="1"/>
      <c r="R12" s="1"/>
      <c r="S12" s="4"/>
      <c r="T12" s="4"/>
      <c r="U12" s="4"/>
      <c r="V12" s="4"/>
      <c r="W12" s="4"/>
      <c r="X12" s="4"/>
      <c r="Y12" s="4"/>
      <c r="Z12" s="4"/>
      <c r="AA12" s="4"/>
      <c r="AB12" s="1"/>
      <c r="AC12" s="1"/>
      <c r="AD12" s="1"/>
      <c r="AE12" s="4"/>
      <c r="AF12" s="4"/>
      <c r="AG12" s="4"/>
      <c r="AH12" s="4"/>
      <c r="AI12" s="4"/>
      <c r="AJ12" s="4"/>
      <c r="AK12" s="4"/>
      <c r="AL12" s="4"/>
      <c r="AM12" s="4"/>
      <c r="AN12" s="1"/>
      <c r="AO12" s="1"/>
      <c r="AP12" s="1"/>
      <c r="AQ12" s="4"/>
      <c r="AR12" s="4"/>
      <c r="AS12" s="4"/>
      <c r="AT12" s="4"/>
      <c r="AU12" s="4"/>
      <c r="AV12" s="4"/>
      <c r="AW12" s="4"/>
      <c r="AX12" s="4"/>
      <c r="AY12" s="4"/>
      <c r="AZ12" s="1"/>
      <c r="BA12" s="1"/>
      <c r="BB12" s="1"/>
      <c r="BC12" s="4"/>
      <c r="BD12" s="4"/>
      <c r="BE12" s="4"/>
      <c r="BF12" s="4"/>
      <c r="BG12" s="4"/>
      <c r="BH12" s="4"/>
      <c r="BI12" s="4"/>
      <c r="BJ12" s="4"/>
      <c r="BK12" s="4"/>
      <c r="BL12" s="1"/>
      <c r="BM12" s="1"/>
      <c r="BN12" s="1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5" x14ac:dyDescent="0.25">
      <c r="A13" s="2"/>
      <c r="B13" s="1" t="s">
        <v>68</v>
      </c>
      <c r="C13" s="1" t="s">
        <v>77</v>
      </c>
      <c r="D13" s="5">
        <v>4053405.99</v>
      </c>
      <c r="E13" s="5">
        <v>7728795.4500000002</v>
      </c>
      <c r="F13" s="5">
        <v>11997505.859999999</v>
      </c>
      <c r="G13" s="5">
        <v>18914907.850000001</v>
      </c>
      <c r="H13" s="5">
        <v>17207259.700000003</v>
      </c>
      <c r="I13" s="5">
        <v>12369455.850000001</v>
      </c>
      <c r="J13" s="5">
        <v>11018917.73</v>
      </c>
      <c r="K13" s="5">
        <v>6154175.7400000002</v>
      </c>
      <c r="L13" s="5">
        <v>3781326.53</v>
      </c>
      <c r="M13" s="5">
        <v>3864942.48</v>
      </c>
      <c r="N13" s="5">
        <v>3571448.29</v>
      </c>
      <c r="O13" s="24">
        <v>3653082.67</v>
      </c>
      <c r="P13" s="1"/>
      <c r="Q13" s="1"/>
      <c r="R13" s="1"/>
      <c r="S13" s="4"/>
      <c r="T13" s="4"/>
      <c r="U13" s="4"/>
      <c r="V13" s="4"/>
      <c r="W13" s="4"/>
      <c r="X13" s="4"/>
      <c r="Y13" s="4"/>
      <c r="Z13" s="4"/>
      <c r="AA13" s="4"/>
      <c r="AB13" s="1"/>
      <c r="AC13" s="1"/>
      <c r="AD13" s="1"/>
      <c r="AE13" s="4"/>
      <c r="AF13" s="4"/>
      <c r="AG13" s="4"/>
      <c r="AH13" s="4"/>
      <c r="AI13" s="4"/>
      <c r="AJ13" s="4"/>
      <c r="AK13" s="4"/>
      <c r="AL13" s="4"/>
      <c r="AM13" s="4"/>
      <c r="AN13" s="1"/>
      <c r="AO13" s="1"/>
      <c r="AP13" s="1"/>
      <c r="AQ13" s="4"/>
      <c r="AR13" s="4"/>
      <c r="AS13" s="4"/>
      <c r="AT13" s="4"/>
      <c r="AU13" s="4"/>
      <c r="AV13" s="4"/>
      <c r="AW13" s="4"/>
      <c r="AX13" s="4"/>
      <c r="AY13" s="4"/>
      <c r="AZ13" s="1"/>
      <c r="BA13" s="1"/>
      <c r="BB13" s="1"/>
      <c r="BC13" s="4"/>
      <c r="BD13" s="4"/>
      <c r="BE13" s="4"/>
      <c r="BF13" s="4"/>
      <c r="BG13" s="4"/>
      <c r="BH13" s="4"/>
      <c r="BI13" s="4"/>
      <c r="BJ13" s="4"/>
      <c r="BK13" s="4"/>
      <c r="BL13" s="1"/>
      <c r="BM13" s="1"/>
      <c r="BN13" s="1"/>
      <c r="BO13" s="4"/>
      <c r="BP13" s="4"/>
      <c r="BQ13" s="4"/>
      <c r="BR13" s="4"/>
      <c r="BS13" s="4"/>
      <c r="BT13" s="4"/>
      <c r="BU13" s="4"/>
      <c r="BV13" s="4"/>
      <c r="BW13" s="4"/>
    </row>
    <row r="14" spans="1:75" ht="15" x14ac:dyDescent="0.25">
      <c r="A14" s="2"/>
      <c r="B14" s="1" t="s">
        <v>68</v>
      </c>
      <c r="C14" s="1" t="s">
        <v>78</v>
      </c>
      <c r="D14" s="5">
        <v>4050903.06</v>
      </c>
      <c r="E14" s="5">
        <v>7737108.8200000003</v>
      </c>
      <c r="F14" s="5">
        <v>11816723.450000001</v>
      </c>
      <c r="G14" s="5">
        <v>15033118.940000001</v>
      </c>
      <c r="H14" s="5">
        <v>16614062.880000001</v>
      </c>
      <c r="I14" s="5">
        <v>14765153.840000002</v>
      </c>
      <c r="J14" s="5">
        <v>9308416.0199999996</v>
      </c>
      <c r="K14" s="5">
        <v>5568191.0599999996</v>
      </c>
      <c r="L14" s="5">
        <v>4362671.3</v>
      </c>
      <c r="M14" s="5">
        <v>4015546.66</v>
      </c>
      <c r="N14" s="5">
        <v>3863778.05</v>
      </c>
      <c r="O14" s="24">
        <v>3755598.0500000003</v>
      </c>
      <c r="P14" s="1"/>
      <c r="Q14" s="1"/>
      <c r="R14" s="1"/>
      <c r="S14" s="4"/>
      <c r="T14" s="4"/>
      <c r="U14" s="4"/>
      <c r="V14" s="4"/>
      <c r="W14" s="4"/>
      <c r="X14" s="4"/>
      <c r="Y14" s="4"/>
      <c r="Z14" s="4"/>
      <c r="AA14" s="4"/>
      <c r="AB14" s="1"/>
      <c r="AC14" s="1"/>
      <c r="AD14" s="1"/>
      <c r="AE14" s="4"/>
      <c r="AF14" s="4"/>
      <c r="AG14" s="4"/>
      <c r="AH14" s="4"/>
      <c r="AI14" s="4"/>
      <c r="AJ14" s="4"/>
      <c r="AK14" s="4"/>
      <c r="AL14" s="4"/>
      <c r="AM14" s="4"/>
      <c r="AN14" s="1"/>
      <c r="AO14" s="1"/>
      <c r="AP14" s="1"/>
      <c r="AQ14" s="4"/>
      <c r="AR14" s="4"/>
      <c r="AS14" s="4"/>
      <c r="AT14" s="4"/>
      <c r="AU14" s="4"/>
      <c r="AV14" s="4"/>
      <c r="AW14" s="4"/>
      <c r="AX14" s="4"/>
      <c r="AY14" s="4"/>
      <c r="AZ14" s="1"/>
      <c r="BA14" s="1"/>
      <c r="BB14" s="1"/>
      <c r="BC14" s="4"/>
      <c r="BD14" s="4"/>
      <c r="BE14" s="4"/>
      <c r="BF14" s="4"/>
      <c r="BG14" s="4"/>
      <c r="BH14" s="4"/>
      <c r="BI14" s="4"/>
      <c r="BJ14" s="4"/>
      <c r="BK14" s="4"/>
      <c r="BL14" s="1"/>
      <c r="BM14" s="1"/>
      <c r="BN14" s="1"/>
      <c r="BO14" s="4"/>
      <c r="BP14" s="4"/>
      <c r="BQ14" s="4"/>
      <c r="BR14" s="4"/>
      <c r="BS14" s="4"/>
      <c r="BT14" s="4"/>
      <c r="BU14" s="4"/>
      <c r="BV14" s="4"/>
      <c r="BW14" s="4"/>
    </row>
    <row r="15" spans="1:75" ht="15" x14ac:dyDescent="0.25">
      <c r="A15" s="2"/>
      <c r="B15" s="1" t="s">
        <v>68</v>
      </c>
      <c r="C15" s="1" t="s">
        <v>79</v>
      </c>
      <c r="D15" s="5">
        <v>4048750.48</v>
      </c>
      <c r="E15" s="5">
        <v>7703553.9399999995</v>
      </c>
      <c r="F15" s="5">
        <v>11246049.51</v>
      </c>
      <c r="G15" s="5">
        <v>12734396.330000002</v>
      </c>
      <c r="H15" s="5">
        <v>12772719.539999999</v>
      </c>
      <c r="I15" s="5">
        <v>10831640.689999999</v>
      </c>
      <c r="J15" s="5">
        <v>7539760.8300000001</v>
      </c>
      <c r="K15" s="5">
        <v>5682139.1299999999</v>
      </c>
      <c r="L15" s="5">
        <v>4085372.76</v>
      </c>
      <c r="M15" s="5">
        <v>3795242.69</v>
      </c>
      <c r="N15" s="5">
        <v>3743537.1</v>
      </c>
      <c r="O15" s="25">
        <v>3895128.2600000002</v>
      </c>
      <c r="P15" s="1"/>
      <c r="Q15" s="1"/>
      <c r="R15" s="1"/>
      <c r="S15" s="4"/>
      <c r="T15" s="4"/>
      <c r="U15" s="4"/>
      <c r="V15" s="4"/>
      <c r="W15" s="4"/>
      <c r="X15" s="4"/>
      <c r="Y15" s="4"/>
      <c r="Z15" s="4"/>
      <c r="AA15" s="4"/>
      <c r="AB15" s="1"/>
      <c r="AC15" s="1"/>
      <c r="AD15" s="1"/>
      <c r="AE15" s="4"/>
      <c r="AF15" s="4"/>
      <c r="AG15" s="4"/>
      <c r="AH15" s="4"/>
      <c r="AI15" s="4"/>
      <c r="AJ15" s="4"/>
      <c r="AK15" s="4"/>
      <c r="AL15" s="4"/>
      <c r="AM15" s="4"/>
      <c r="AN15" s="1"/>
      <c r="AO15" s="1"/>
      <c r="AP15" s="1"/>
      <c r="AQ15" s="4"/>
      <c r="AR15" s="4"/>
      <c r="AS15" s="4"/>
      <c r="AT15" s="4"/>
      <c r="AU15" s="4"/>
      <c r="AV15" s="4"/>
      <c r="AW15" s="4"/>
      <c r="AX15" s="4"/>
      <c r="AY15" s="4"/>
      <c r="AZ15" s="1"/>
      <c r="BA15" s="1"/>
      <c r="BB15" s="1"/>
      <c r="BC15" s="4"/>
      <c r="BD15" s="4"/>
      <c r="BE15" s="4"/>
      <c r="BF15" s="4"/>
      <c r="BG15" s="4"/>
      <c r="BH15" s="4"/>
      <c r="BI15" s="4"/>
      <c r="BJ15" s="4"/>
      <c r="BK15" s="4"/>
      <c r="BL15" s="1"/>
      <c r="BM15" s="1"/>
      <c r="BN15" s="1"/>
      <c r="BO15" s="4"/>
      <c r="BP15" s="4"/>
      <c r="BQ15" s="4"/>
      <c r="BR15" s="4"/>
      <c r="BS15" s="4"/>
      <c r="BT15" s="4"/>
      <c r="BU15" s="4"/>
      <c r="BV15" s="4"/>
      <c r="BW15" s="4"/>
    </row>
    <row r="16" spans="1:75" ht="15" x14ac:dyDescent="0.25">
      <c r="A16" s="2"/>
      <c r="B16" s="1" t="s">
        <v>68</v>
      </c>
      <c r="C16" s="1" t="s">
        <v>80</v>
      </c>
      <c r="D16" s="5">
        <v>4389566</v>
      </c>
      <c r="E16" s="5">
        <v>6573042.3099999996</v>
      </c>
      <c r="F16" s="5">
        <v>10594273.17</v>
      </c>
      <c r="G16" s="5">
        <v>14202976.970000001</v>
      </c>
      <c r="H16" s="5">
        <v>14243829.290000001</v>
      </c>
      <c r="I16" s="5">
        <v>12321346.049999999</v>
      </c>
      <c r="J16" s="5"/>
      <c r="K16" s="5"/>
      <c r="L16" s="5"/>
      <c r="M16" s="5"/>
      <c r="N16" s="5"/>
      <c r="O16" s="24"/>
      <c r="P16" s="6"/>
      <c r="Q16" s="1"/>
      <c r="R16" s="1"/>
      <c r="S16" s="4"/>
      <c r="T16" s="4"/>
      <c r="U16" s="4"/>
      <c r="V16" s="4"/>
      <c r="W16" s="4"/>
      <c r="X16" s="4"/>
      <c r="Y16" s="4"/>
      <c r="Z16" s="4"/>
      <c r="AA16" s="4"/>
      <c r="AB16" s="1"/>
      <c r="AC16" s="1"/>
      <c r="AD16" s="1"/>
      <c r="AE16" s="4"/>
      <c r="AF16" s="4"/>
      <c r="AG16" s="4"/>
      <c r="AH16" s="4"/>
      <c r="AI16" s="4"/>
      <c r="AJ16" s="4"/>
      <c r="AK16" s="4"/>
      <c r="AL16" s="4"/>
      <c r="AM16" s="4"/>
      <c r="AN16" s="1"/>
      <c r="AO16" s="1"/>
      <c r="AP16" s="1"/>
      <c r="AQ16" s="4"/>
      <c r="AR16" s="4"/>
      <c r="AS16" s="4"/>
      <c r="AT16" s="4"/>
      <c r="AU16" s="4"/>
      <c r="AV16" s="4"/>
      <c r="AW16" s="4"/>
      <c r="AX16" s="4"/>
      <c r="AY16" s="4"/>
      <c r="AZ16" s="1"/>
      <c r="BA16" s="1"/>
      <c r="BB16" s="1"/>
      <c r="BC16" s="4"/>
      <c r="BD16" s="4"/>
      <c r="BE16" s="4"/>
      <c r="BF16" s="4"/>
      <c r="BG16" s="4"/>
      <c r="BH16" s="4"/>
      <c r="BI16" s="4"/>
      <c r="BJ16" s="4"/>
      <c r="BK16" s="4"/>
      <c r="BL16" s="1"/>
      <c r="BM16" s="1"/>
      <c r="BN16" s="1"/>
      <c r="BO16" s="4"/>
      <c r="BP16" s="4"/>
      <c r="BQ16" s="4"/>
      <c r="BR16" s="4"/>
      <c r="BS16" s="4"/>
      <c r="BT16" s="4"/>
      <c r="BU16" s="4"/>
      <c r="BV16" s="4"/>
      <c r="BW16" s="4"/>
    </row>
    <row r="17" spans="1:75" ht="15" x14ac:dyDescent="0.25">
      <c r="A17" s="2"/>
      <c r="B17" s="1"/>
      <c r="C17" s="1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4"/>
      <c r="P17" s="1"/>
      <c r="Q17" s="1"/>
      <c r="R17" s="1"/>
      <c r="S17" s="4"/>
      <c r="T17" s="4"/>
      <c r="U17" s="4"/>
      <c r="V17" s="4"/>
      <c r="W17" s="4"/>
      <c r="X17" s="4"/>
      <c r="Y17" s="4"/>
      <c r="Z17" s="4"/>
      <c r="AA17" s="4"/>
      <c r="AB17" s="1"/>
      <c r="AC17" s="1"/>
      <c r="AD17" s="1"/>
      <c r="AE17" s="4"/>
      <c r="AF17" s="4"/>
      <c r="AG17" s="4"/>
      <c r="AH17" s="4"/>
      <c r="AI17" s="4"/>
      <c r="AJ17" s="4"/>
      <c r="AK17" s="4"/>
      <c r="AL17" s="4"/>
      <c r="AM17" s="4"/>
      <c r="AN17" s="1"/>
      <c r="AO17" s="1"/>
      <c r="AP17" s="1"/>
      <c r="AQ17" s="4"/>
      <c r="AR17" s="4"/>
      <c r="AS17" s="4"/>
      <c r="AT17" s="4"/>
      <c r="AU17" s="4"/>
      <c r="AV17" s="4"/>
      <c r="AW17" s="4"/>
      <c r="AX17" s="4"/>
      <c r="AY17" s="4"/>
      <c r="AZ17" s="1"/>
      <c r="BA17" s="1"/>
      <c r="BB17" s="1"/>
      <c r="BC17" s="4"/>
      <c r="BD17" s="4"/>
      <c r="BE17" s="4"/>
      <c r="BF17" s="4"/>
      <c r="BG17" s="4"/>
      <c r="BH17" s="4"/>
      <c r="BI17" s="4"/>
      <c r="BJ17" s="4"/>
      <c r="BK17" s="4"/>
      <c r="BL17" s="1"/>
      <c r="BM17" s="1"/>
      <c r="BN17" s="1"/>
      <c r="BO17" s="4"/>
      <c r="BP17" s="4"/>
      <c r="BQ17" s="4"/>
      <c r="BR17" s="4"/>
      <c r="BS17" s="4"/>
      <c r="BT17" s="4"/>
      <c r="BU17" s="4"/>
      <c r="BV17" s="4"/>
      <c r="BW17" s="4"/>
    </row>
    <row r="18" spans="1:75" ht="15" x14ac:dyDescent="0.25">
      <c r="A18" s="2"/>
      <c r="B18" s="1" t="s">
        <v>69</v>
      </c>
      <c r="C18" s="1" t="s">
        <v>63</v>
      </c>
      <c r="D18" s="5">
        <v>2345271.4499999997</v>
      </c>
      <c r="E18" s="5">
        <v>3650767.4099999997</v>
      </c>
      <c r="F18" s="5">
        <v>5454680.8100000005</v>
      </c>
      <c r="G18" s="5">
        <v>7746220.9299999997</v>
      </c>
      <c r="H18" s="5">
        <v>9080048.3599999994</v>
      </c>
      <c r="I18" s="5">
        <v>6616726.5499999998</v>
      </c>
      <c r="J18" s="5">
        <v>3915042.57</v>
      </c>
      <c r="K18" s="5">
        <v>2534300.94</v>
      </c>
      <c r="L18" s="5">
        <v>1661155.31</v>
      </c>
      <c r="M18" s="5">
        <v>2090693.36</v>
      </c>
      <c r="N18" s="5">
        <v>1799668.0499999998</v>
      </c>
      <c r="O18" s="24">
        <v>2112917.34</v>
      </c>
      <c r="P18" s="1"/>
      <c r="Q18" s="1"/>
      <c r="R18" s="1"/>
      <c r="S18" s="4"/>
      <c r="T18" s="4"/>
      <c r="U18" s="4"/>
      <c r="V18" s="4"/>
      <c r="W18" s="4"/>
      <c r="X18" s="4"/>
      <c r="Y18" s="4"/>
      <c r="Z18" s="4"/>
      <c r="AA18" s="4"/>
      <c r="AB18" s="1"/>
      <c r="AC18" s="1"/>
      <c r="AD18" s="1"/>
      <c r="AE18" s="4"/>
      <c r="AF18" s="4"/>
      <c r="AG18" s="4"/>
      <c r="AH18" s="4"/>
      <c r="AI18" s="4"/>
      <c r="AJ18" s="4"/>
      <c r="AK18" s="4"/>
      <c r="AL18" s="4"/>
      <c r="AM18" s="4"/>
      <c r="AN18" s="1"/>
      <c r="AO18" s="1"/>
      <c r="AP18" s="1"/>
      <c r="AQ18" s="4"/>
      <c r="AR18" s="4"/>
      <c r="AS18" s="4"/>
      <c r="AT18" s="4"/>
      <c r="AU18" s="4"/>
      <c r="AV18" s="4"/>
      <c r="AW18" s="4"/>
      <c r="AX18" s="4"/>
      <c r="AY18" s="4"/>
      <c r="AZ18" s="1"/>
      <c r="BA18" s="1"/>
      <c r="BB18" s="1"/>
      <c r="BC18" s="4"/>
      <c r="BD18" s="4"/>
      <c r="BE18" s="4"/>
      <c r="BF18" s="4"/>
      <c r="BG18" s="4"/>
      <c r="BH18" s="4"/>
      <c r="BI18" s="4"/>
      <c r="BJ18" s="4"/>
      <c r="BK18" s="4"/>
      <c r="BL18" s="1"/>
      <c r="BM18" s="1"/>
      <c r="BN18" s="1"/>
      <c r="BO18" s="4"/>
      <c r="BP18" s="4"/>
      <c r="BQ18" s="4"/>
      <c r="BR18" s="4"/>
      <c r="BS18" s="4"/>
      <c r="BT18" s="4"/>
      <c r="BU18" s="4"/>
      <c r="BV18" s="4"/>
      <c r="BW18" s="4"/>
    </row>
    <row r="19" spans="1:75" ht="15" x14ac:dyDescent="0.25">
      <c r="A19" s="2"/>
      <c r="B19" s="1" t="s">
        <v>69</v>
      </c>
      <c r="C19" s="1" t="s">
        <v>66</v>
      </c>
      <c r="D19" s="5">
        <v>2613051.7399999998</v>
      </c>
      <c r="E19" s="5">
        <v>3437751.11</v>
      </c>
      <c r="F19" s="5">
        <v>5687227.6799999997</v>
      </c>
      <c r="G19" s="5">
        <v>7783329.1599999992</v>
      </c>
      <c r="H19" s="5">
        <v>7328495.7600000007</v>
      </c>
      <c r="I19" s="5">
        <v>7186235.0599999996</v>
      </c>
      <c r="J19" s="5">
        <v>3658789.95</v>
      </c>
      <c r="K19" s="5">
        <v>2042626.48</v>
      </c>
      <c r="L19" s="5">
        <v>1726997.61</v>
      </c>
      <c r="M19" s="5">
        <v>1684522.5299999998</v>
      </c>
      <c r="N19" s="5">
        <v>1618594.26</v>
      </c>
      <c r="O19" s="24">
        <v>1636760.9000000001</v>
      </c>
      <c r="P19" s="1"/>
      <c r="Q19" s="1"/>
      <c r="R19" s="1"/>
      <c r="S19" s="4"/>
      <c r="T19" s="4"/>
      <c r="U19" s="4"/>
      <c r="V19" s="4"/>
      <c r="W19" s="4"/>
      <c r="X19" s="4"/>
      <c r="Y19" s="4"/>
      <c r="Z19" s="4"/>
      <c r="AA19" s="4"/>
      <c r="AB19" s="1"/>
      <c r="AC19" s="1"/>
      <c r="AD19" s="1"/>
      <c r="AE19" s="4"/>
      <c r="AF19" s="4"/>
      <c r="AG19" s="4"/>
      <c r="AH19" s="4"/>
      <c r="AI19" s="4"/>
      <c r="AJ19" s="4"/>
      <c r="AK19" s="4"/>
      <c r="AL19" s="4"/>
      <c r="AM19" s="4"/>
      <c r="AN19" s="1"/>
      <c r="AO19" s="1"/>
      <c r="AP19" s="1"/>
      <c r="AQ19" s="4"/>
      <c r="AR19" s="4"/>
      <c r="AS19" s="4"/>
      <c r="AT19" s="4"/>
      <c r="AU19" s="4"/>
      <c r="AV19" s="4"/>
      <c r="AW19" s="4"/>
      <c r="AX19" s="4"/>
      <c r="AY19" s="4"/>
      <c r="AZ19" s="1"/>
      <c r="BA19" s="1"/>
      <c r="BB19" s="1"/>
      <c r="BC19" s="4"/>
      <c r="BD19" s="4"/>
      <c r="BE19" s="4"/>
      <c r="BF19" s="4"/>
      <c r="BG19" s="4"/>
      <c r="BH19" s="4"/>
      <c r="BI19" s="4"/>
      <c r="BJ19" s="4"/>
      <c r="BK19" s="4"/>
      <c r="BL19" s="1"/>
      <c r="BM19" s="1"/>
      <c r="BN19" s="1"/>
      <c r="BO19" s="4"/>
      <c r="BP19" s="4"/>
      <c r="BQ19" s="4"/>
      <c r="BR19" s="4"/>
      <c r="BS19" s="4"/>
      <c r="BT19" s="4"/>
      <c r="BU19" s="4"/>
      <c r="BV19" s="4"/>
      <c r="BW19" s="4"/>
    </row>
    <row r="20" spans="1:75" ht="15" x14ac:dyDescent="0.25">
      <c r="A20" s="2"/>
      <c r="B20" s="1" t="s">
        <v>69</v>
      </c>
      <c r="C20" s="1" t="s">
        <v>73</v>
      </c>
      <c r="D20" s="5">
        <v>2096158.8800000001</v>
      </c>
      <c r="E20" s="5">
        <v>2221694.7200000002</v>
      </c>
      <c r="F20" s="5">
        <v>3492700.0500000003</v>
      </c>
      <c r="G20" s="5">
        <v>5129878.41</v>
      </c>
      <c r="H20" s="5">
        <v>5505264.29</v>
      </c>
      <c r="I20" s="5">
        <v>4028322.45</v>
      </c>
      <c r="J20" s="5">
        <v>2732396.5</v>
      </c>
      <c r="K20" s="5">
        <v>1854055.9400000002</v>
      </c>
      <c r="L20" s="5">
        <v>1599077.25</v>
      </c>
      <c r="M20" s="5">
        <v>1639837.28</v>
      </c>
      <c r="N20" s="5">
        <v>1569142.1500000001</v>
      </c>
      <c r="O20" s="24">
        <v>1735397.4</v>
      </c>
      <c r="P20" s="1"/>
      <c r="Q20" s="1"/>
      <c r="R20" s="1"/>
      <c r="S20" s="4"/>
      <c r="T20" s="4"/>
      <c r="U20" s="4"/>
      <c r="V20" s="4"/>
      <c r="W20" s="4"/>
      <c r="X20" s="4"/>
      <c r="Y20" s="4"/>
      <c r="Z20" s="4"/>
      <c r="AA20" s="4"/>
      <c r="AB20" s="1"/>
      <c r="AC20" s="1"/>
      <c r="AD20" s="1"/>
      <c r="AE20" s="4"/>
      <c r="AF20" s="4"/>
      <c r="AG20" s="4"/>
      <c r="AH20" s="4"/>
      <c r="AI20" s="4"/>
      <c r="AJ20" s="4"/>
      <c r="AK20" s="4"/>
      <c r="AL20" s="4"/>
      <c r="AM20" s="4"/>
      <c r="AN20" s="1"/>
      <c r="AO20" s="1"/>
      <c r="AP20" s="1"/>
      <c r="AQ20" s="4"/>
      <c r="AR20" s="4"/>
      <c r="AS20" s="4"/>
      <c r="AT20" s="4"/>
      <c r="AU20" s="4"/>
      <c r="AV20" s="4"/>
      <c r="AW20" s="4"/>
      <c r="AX20" s="4"/>
      <c r="AY20" s="4"/>
      <c r="AZ20" s="1"/>
      <c r="BA20" s="1"/>
      <c r="BB20" s="1"/>
      <c r="BC20" s="4"/>
      <c r="BD20" s="4"/>
      <c r="BE20" s="4"/>
      <c r="BF20" s="4"/>
      <c r="BG20" s="4"/>
      <c r="BH20" s="4"/>
      <c r="BI20" s="4"/>
      <c r="BJ20" s="4"/>
      <c r="BK20" s="4"/>
      <c r="BL20" s="1"/>
      <c r="BM20" s="1"/>
      <c r="BN20" s="1"/>
      <c r="BO20" s="4"/>
      <c r="BP20" s="4"/>
      <c r="BQ20" s="4"/>
      <c r="BR20" s="4"/>
      <c r="BS20" s="4"/>
      <c r="BT20" s="4"/>
      <c r="BU20" s="4"/>
      <c r="BV20" s="4"/>
      <c r="BW20" s="4"/>
    </row>
    <row r="21" spans="1:75" ht="15" x14ac:dyDescent="0.25">
      <c r="A21" s="2"/>
      <c r="B21" s="1" t="s">
        <v>69</v>
      </c>
      <c r="C21" s="1" t="s">
        <v>76</v>
      </c>
      <c r="D21" s="5">
        <v>1900546.38</v>
      </c>
      <c r="E21" s="5">
        <v>2058872.63</v>
      </c>
      <c r="F21" s="5">
        <v>4279213.7899999991</v>
      </c>
      <c r="G21" s="5">
        <v>6015709.9899999993</v>
      </c>
      <c r="H21" s="5">
        <v>4997093.8500000006</v>
      </c>
      <c r="I21" s="5">
        <v>3975390.9000000004</v>
      </c>
      <c r="J21" s="5">
        <v>3087843.1599999997</v>
      </c>
      <c r="K21" s="5">
        <v>2175017.1599999997</v>
      </c>
      <c r="L21" s="5">
        <v>1875289.3299999998</v>
      </c>
      <c r="M21" s="5">
        <v>1734375.5999999999</v>
      </c>
      <c r="N21" s="5">
        <v>1857062.4799999997</v>
      </c>
      <c r="O21" s="24">
        <v>2143314.75</v>
      </c>
      <c r="P21" s="1"/>
      <c r="Q21" s="1"/>
      <c r="R21" s="1"/>
      <c r="S21" s="4"/>
      <c r="T21" s="4"/>
      <c r="U21" s="4"/>
      <c r="V21" s="4"/>
      <c r="W21" s="4"/>
      <c r="X21" s="4"/>
      <c r="Y21" s="4"/>
      <c r="Z21" s="4"/>
      <c r="AA21" s="4"/>
      <c r="AB21" s="1"/>
      <c r="AC21" s="1"/>
      <c r="AD21" s="1"/>
      <c r="AE21" s="4"/>
      <c r="AF21" s="4"/>
      <c r="AG21" s="4"/>
      <c r="AH21" s="4"/>
      <c r="AI21" s="4"/>
      <c r="AJ21" s="4"/>
      <c r="AK21" s="4"/>
      <c r="AL21" s="4"/>
      <c r="AM21" s="4"/>
      <c r="AN21" s="1"/>
      <c r="AO21" s="1"/>
      <c r="AP21" s="1"/>
      <c r="AQ21" s="4"/>
      <c r="AR21" s="4"/>
      <c r="AS21" s="4"/>
      <c r="AT21" s="4"/>
      <c r="AU21" s="4"/>
      <c r="AV21" s="4"/>
      <c r="AW21" s="4"/>
      <c r="AX21" s="4"/>
      <c r="AY21" s="4"/>
      <c r="AZ21" s="1"/>
      <c r="BA21" s="1"/>
      <c r="BB21" s="1"/>
      <c r="BC21" s="4"/>
      <c r="BD21" s="4"/>
      <c r="BE21" s="4"/>
      <c r="BF21" s="4"/>
      <c r="BG21" s="4"/>
      <c r="BH21" s="4"/>
      <c r="BI21" s="4"/>
      <c r="BJ21" s="4"/>
      <c r="BK21" s="4"/>
      <c r="BL21" s="1"/>
      <c r="BM21" s="1"/>
      <c r="BN21" s="1"/>
      <c r="BO21" s="4"/>
      <c r="BP21" s="4"/>
      <c r="BQ21" s="4"/>
      <c r="BR21" s="4"/>
      <c r="BS21" s="4"/>
      <c r="BT21" s="4"/>
      <c r="BU21" s="4"/>
      <c r="BV21" s="4"/>
      <c r="BW21" s="4"/>
    </row>
    <row r="22" spans="1:75" ht="15" x14ac:dyDescent="0.25">
      <c r="A22" s="2"/>
      <c r="B22" s="1" t="s">
        <v>69</v>
      </c>
      <c r="C22" s="1" t="s">
        <v>77</v>
      </c>
      <c r="D22" s="5">
        <v>2077847.2200000002</v>
      </c>
      <c r="E22" s="5">
        <v>3292933.4299999997</v>
      </c>
      <c r="F22" s="5">
        <v>4990853.47</v>
      </c>
      <c r="G22" s="5">
        <v>8086207.9299999997</v>
      </c>
      <c r="H22" s="5">
        <v>7415174.7999999998</v>
      </c>
      <c r="I22" s="5">
        <v>5130721.6900000004</v>
      </c>
      <c r="J22" s="5">
        <v>4548594.92</v>
      </c>
      <c r="K22" s="5">
        <v>2633468.48</v>
      </c>
      <c r="L22" s="5">
        <v>1707133.5399999998</v>
      </c>
      <c r="M22" s="5">
        <v>1797589.72</v>
      </c>
      <c r="N22" s="5">
        <v>1658518.39</v>
      </c>
      <c r="O22" s="24">
        <v>2052468.1799999997</v>
      </c>
      <c r="P22" s="1"/>
      <c r="Q22" s="1"/>
      <c r="R22" s="1"/>
      <c r="S22" s="4"/>
      <c r="T22" s="4"/>
      <c r="U22" s="4"/>
      <c r="V22" s="4"/>
      <c r="W22" s="4"/>
      <c r="X22" s="4"/>
      <c r="Y22" s="4"/>
      <c r="Z22" s="4"/>
      <c r="AA22" s="4"/>
      <c r="AB22" s="1"/>
      <c r="AC22" s="1"/>
      <c r="AD22" s="1"/>
      <c r="AE22" s="4"/>
      <c r="AF22" s="4"/>
      <c r="AG22" s="4"/>
      <c r="AH22" s="4"/>
      <c r="AI22" s="4"/>
      <c r="AJ22" s="4"/>
      <c r="AK22" s="4"/>
      <c r="AL22" s="4"/>
      <c r="AM22" s="4"/>
      <c r="AN22" s="1"/>
      <c r="AO22" s="1"/>
      <c r="AP22" s="1"/>
      <c r="AQ22" s="4"/>
      <c r="AR22" s="4"/>
      <c r="AS22" s="4"/>
      <c r="AT22" s="4"/>
      <c r="AU22" s="4"/>
      <c r="AV22" s="4"/>
      <c r="AW22" s="4"/>
      <c r="AX22" s="4"/>
      <c r="AY22" s="4"/>
      <c r="AZ22" s="1"/>
      <c r="BA22" s="1"/>
      <c r="BB22" s="1"/>
      <c r="BC22" s="4"/>
      <c r="BD22" s="4"/>
      <c r="BE22" s="4"/>
      <c r="BF22" s="4"/>
      <c r="BG22" s="4"/>
      <c r="BH22" s="4"/>
      <c r="BI22" s="4"/>
      <c r="BJ22" s="4"/>
      <c r="BK22" s="4"/>
      <c r="BL22" s="1"/>
      <c r="BM22" s="1"/>
      <c r="BN22" s="1"/>
      <c r="BO22" s="4"/>
      <c r="BP22" s="4"/>
      <c r="BQ22" s="4"/>
      <c r="BR22" s="4"/>
      <c r="BS22" s="4"/>
      <c r="BT22" s="4"/>
      <c r="BU22" s="4"/>
      <c r="BV22" s="4"/>
      <c r="BW22" s="4"/>
    </row>
    <row r="23" spans="1:75" ht="15" x14ac:dyDescent="0.25">
      <c r="A23" s="2"/>
      <c r="B23" s="1" t="s">
        <v>69</v>
      </c>
      <c r="C23" s="1" t="s">
        <v>78</v>
      </c>
      <c r="D23" s="5">
        <v>1928804.5100000002</v>
      </c>
      <c r="E23" s="5">
        <v>3141173.3699999996</v>
      </c>
      <c r="F23" s="5">
        <v>4841522.8199999994</v>
      </c>
      <c r="G23" s="5">
        <v>6226297.3500000006</v>
      </c>
      <c r="H23" s="5">
        <v>6946450.54</v>
      </c>
      <c r="I23" s="5">
        <v>6538889.9200000009</v>
      </c>
      <c r="J23" s="5">
        <v>3886025.7</v>
      </c>
      <c r="K23" s="5">
        <v>2337190.4700000002</v>
      </c>
      <c r="L23" s="5">
        <v>1981569.88</v>
      </c>
      <c r="M23" s="5">
        <v>1866925.48</v>
      </c>
      <c r="N23" s="5">
        <v>1762441.39</v>
      </c>
      <c r="O23" s="24">
        <v>1916185.5499999998</v>
      </c>
      <c r="P23" s="1"/>
      <c r="Q23" s="1"/>
      <c r="R23" s="1"/>
      <c r="S23" s="4"/>
      <c r="T23" s="4"/>
      <c r="U23" s="4"/>
      <c r="V23" s="4"/>
      <c r="W23" s="4"/>
      <c r="X23" s="4"/>
      <c r="Y23" s="4"/>
      <c r="Z23" s="4"/>
      <c r="AA23" s="4"/>
      <c r="AB23" s="1"/>
      <c r="AC23" s="1"/>
      <c r="AD23" s="1"/>
      <c r="AE23" s="4"/>
      <c r="AF23" s="4"/>
      <c r="AG23" s="4"/>
      <c r="AH23" s="4"/>
      <c r="AI23" s="4"/>
      <c r="AJ23" s="4"/>
      <c r="AK23" s="4"/>
      <c r="AL23" s="4"/>
      <c r="AM23" s="4"/>
      <c r="AN23" s="1"/>
      <c r="AO23" s="1"/>
      <c r="AP23" s="1"/>
      <c r="AQ23" s="4"/>
      <c r="AR23" s="4"/>
      <c r="AS23" s="4"/>
      <c r="AT23" s="4"/>
      <c r="AU23" s="4"/>
      <c r="AV23" s="4"/>
      <c r="AW23" s="4"/>
      <c r="AX23" s="4"/>
      <c r="AY23" s="4"/>
      <c r="AZ23" s="1"/>
      <c r="BA23" s="1"/>
      <c r="BB23" s="1"/>
      <c r="BC23" s="4"/>
      <c r="BD23" s="4"/>
      <c r="BE23" s="4"/>
      <c r="BF23" s="4"/>
      <c r="BG23" s="4"/>
      <c r="BH23" s="4"/>
      <c r="BI23" s="4"/>
      <c r="BJ23" s="4"/>
      <c r="BK23" s="4"/>
      <c r="BL23" s="1"/>
      <c r="BM23" s="1"/>
      <c r="BN23" s="1"/>
      <c r="BO23" s="4"/>
      <c r="BP23" s="4"/>
      <c r="BQ23" s="4"/>
      <c r="BR23" s="4"/>
      <c r="BS23" s="4"/>
      <c r="BT23" s="4"/>
      <c r="BU23" s="4"/>
      <c r="BV23" s="4"/>
      <c r="BW23" s="4"/>
    </row>
    <row r="24" spans="1:75" ht="15" x14ac:dyDescent="0.25">
      <c r="A24" s="2"/>
      <c r="B24" s="1" t="s">
        <v>69</v>
      </c>
      <c r="C24" s="1" t="s">
        <v>79</v>
      </c>
      <c r="D24" s="5">
        <v>1852229.25</v>
      </c>
      <c r="E24" s="5">
        <v>3193466.38</v>
      </c>
      <c r="F24" s="5">
        <v>4593131.3500000006</v>
      </c>
      <c r="G24" s="5">
        <v>5544342.7299999995</v>
      </c>
      <c r="H24" s="5">
        <v>5479511.1400000006</v>
      </c>
      <c r="I24" s="5">
        <v>4576630.1500000004</v>
      </c>
      <c r="J24" s="5">
        <v>2955872.9099999997</v>
      </c>
      <c r="K24" s="5">
        <v>1990398.58</v>
      </c>
      <c r="L24" s="5">
        <v>1553176.99</v>
      </c>
      <c r="M24" s="5">
        <v>1536865.87</v>
      </c>
      <c r="N24" s="5">
        <v>1505953.75</v>
      </c>
      <c r="O24" s="25">
        <v>1794457.9600000002</v>
      </c>
      <c r="P24" s="1"/>
      <c r="Q24" s="1"/>
      <c r="R24" s="1"/>
      <c r="S24" s="4"/>
      <c r="T24" s="4"/>
      <c r="U24" s="4"/>
      <c r="V24" s="4"/>
      <c r="W24" s="4"/>
      <c r="X24" s="4"/>
      <c r="Y24" s="4"/>
      <c r="Z24" s="4"/>
      <c r="AA24" s="4"/>
      <c r="AB24" s="1"/>
      <c r="AC24" s="1"/>
      <c r="AD24" s="1"/>
      <c r="AE24" s="4"/>
      <c r="AF24" s="4"/>
      <c r="AG24" s="4"/>
      <c r="AH24" s="4"/>
      <c r="AI24" s="4"/>
      <c r="AJ24" s="4"/>
      <c r="AK24" s="4"/>
      <c r="AL24" s="4"/>
      <c r="AM24" s="4"/>
      <c r="AN24" s="1"/>
      <c r="AO24" s="1"/>
      <c r="AP24" s="1"/>
      <c r="AQ24" s="4"/>
      <c r="AR24" s="4"/>
      <c r="AS24" s="4"/>
      <c r="AT24" s="4"/>
      <c r="AU24" s="4"/>
      <c r="AV24" s="4"/>
      <c r="AW24" s="4"/>
      <c r="AX24" s="4"/>
      <c r="AY24" s="4"/>
      <c r="AZ24" s="1"/>
      <c r="BA24" s="1"/>
      <c r="BB24" s="1"/>
      <c r="BC24" s="4"/>
      <c r="BD24" s="4"/>
      <c r="BE24" s="4"/>
      <c r="BF24" s="4"/>
      <c r="BG24" s="4"/>
      <c r="BH24" s="4"/>
      <c r="BI24" s="4"/>
      <c r="BJ24" s="4"/>
      <c r="BK24" s="4"/>
      <c r="BL24" s="1"/>
      <c r="BM24" s="1"/>
      <c r="BN24" s="1"/>
      <c r="BO24" s="4"/>
      <c r="BP24" s="4"/>
      <c r="BQ24" s="4"/>
      <c r="BR24" s="4"/>
      <c r="BS24" s="4"/>
      <c r="BT24" s="4"/>
      <c r="BU24" s="4"/>
      <c r="BV24" s="4"/>
      <c r="BW24" s="4"/>
    </row>
    <row r="25" spans="1:75" ht="15" x14ac:dyDescent="0.25">
      <c r="A25" s="2"/>
      <c r="B25" s="1" t="s">
        <v>69</v>
      </c>
      <c r="C25" s="1" t="s">
        <v>80</v>
      </c>
      <c r="D25" s="5">
        <v>2081080.9300000002</v>
      </c>
      <c r="E25" s="5">
        <v>2653755.96</v>
      </c>
      <c r="F25" s="5">
        <v>4254594.95</v>
      </c>
      <c r="G25" s="5">
        <v>6033919.9199999999</v>
      </c>
      <c r="H25" s="5">
        <v>6098779.2999999989</v>
      </c>
      <c r="I25" s="5">
        <v>5209681.5699999994</v>
      </c>
      <c r="J25" s="5"/>
      <c r="K25" s="5"/>
      <c r="L25" s="5"/>
      <c r="M25" s="5"/>
      <c r="N25" s="5"/>
      <c r="O25" s="24"/>
      <c r="P25" s="6"/>
      <c r="Q25" s="1"/>
      <c r="R25" s="1"/>
      <c r="S25" s="4"/>
      <c r="T25" s="4"/>
      <c r="U25" s="4"/>
      <c r="V25" s="4"/>
      <c r="W25" s="4"/>
      <c r="X25" s="4"/>
      <c r="Y25" s="4"/>
      <c r="Z25" s="4"/>
      <c r="AA25" s="4"/>
      <c r="AB25" s="1"/>
      <c r="AC25" s="1"/>
      <c r="AD25" s="1"/>
      <c r="AE25" s="4"/>
      <c r="AF25" s="4"/>
      <c r="AG25" s="4"/>
      <c r="AH25" s="4"/>
      <c r="AI25" s="4"/>
      <c r="AJ25" s="4"/>
      <c r="AK25" s="4"/>
      <c r="AL25" s="4"/>
      <c r="AM25" s="4"/>
      <c r="AN25" s="1"/>
      <c r="AO25" s="1"/>
      <c r="AP25" s="1"/>
      <c r="AQ25" s="4"/>
      <c r="AR25" s="4"/>
      <c r="AS25" s="4"/>
      <c r="AT25" s="4"/>
      <c r="AU25" s="4"/>
      <c r="AV25" s="4"/>
      <c r="AW25" s="4"/>
      <c r="AX25" s="4"/>
      <c r="AY25" s="4"/>
      <c r="AZ25" s="1"/>
      <c r="BA25" s="1"/>
      <c r="BB25" s="1"/>
      <c r="BC25" s="4"/>
      <c r="BD25" s="4"/>
      <c r="BE25" s="4"/>
      <c r="BF25" s="4"/>
      <c r="BG25" s="4"/>
      <c r="BH25" s="4"/>
      <c r="BI25" s="4"/>
      <c r="BJ25" s="4"/>
      <c r="BK25" s="4"/>
      <c r="BL25" s="1"/>
      <c r="BM25" s="1"/>
      <c r="BN25" s="1"/>
      <c r="BO25" s="4"/>
      <c r="BP25" s="4"/>
      <c r="BQ25" s="4"/>
      <c r="BR25" s="4"/>
      <c r="BS25" s="4"/>
      <c r="BT25" s="4"/>
      <c r="BU25" s="4"/>
      <c r="BV25" s="4"/>
      <c r="BW25" s="4"/>
    </row>
    <row r="26" spans="1:75" ht="15" x14ac:dyDescent="0.25">
      <c r="A26" s="2"/>
      <c r="B26" s="1"/>
      <c r="C26" s="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4"/>
      <c r="P26" s="1"/>
      <c r="Q26" s="1"/>
      <c r="R26" s="1"/>
      <c r="S26" s="4"/>
      <c r="T26" s="4"/>
      <c r="U26" s="4"/>
      <c r="V26" s="4"/>
      <c r="W26" s="4"/>
      <c r="X26" s="4"/>
      <c r="Y26" s="4"/>
      <c r="Z26" s="4"/>
      <c r="AA26" s="4"/>
      <c r="AB26" s="1"/>
      <c r="AC26" s="1"/>
      <c r="AD26" s="1"/>
      <c r="AE26" s="4"/>
      <c r="AF26" s="4"/>
      <c r="AG26" s="4"/>
      <c r="AH26" s="4"/>
      <c r="AI26" s="4"/>
      <c r="AJ26" s="4"/>
      <c r="AK26" s="4"/>
      <c r="AL26" s="4"/>
      <c r="AM26" s="4"/>
      <c r="AN26" s="1"/>
      <c r="AO26" s="1"/>
      <c r="AP26" s="1"/>
      <c r="AQ26" s="4"/>
      <c r="AR26" s="4"/>
      <c r="AS26" s="4"/>
      <c r="AT26" s="4"/>
      <c r="AU26" s="4"/>
      <c r="AV26" s="4"/>
      <c r="AW26" s="4"/>
      <c r="AX26" s="4"/>
      <c r="AY26" s="4"/>
      <c r="AZ26" s="1"/>
      <c r="BA26" s="1"/>
      <c r="BB26" s="1"/>
      <c r="BC26" s="4"/>
      <c r="BD26" s="4"/>
      <c r="BE26" s="4"/>
      <c r="BF26" s="4"/>
      <c r="BG26" s="4"/>
      <c r="BH26" s="4"/>
      <c r="BI26" s="4"/>
      <c r="BJ26" s="4"/>
      <c r="BK26" s="4"/>
      <c r="BL26" s="1"/>
      <c r="BM26" s="1"/>
      <c r="BN26" s="1"/>
      <c r="BO26" s="4"/>
      <c r="BP26" s="4"/>
      <c r="BQ26" s="4"/>
      <c r="BR26" s="4"/>
      <c r="BS26" s="4"/>
      <c r="BT26" s="4"/>
      <c r="BU26" s="4"/>
      <c r="BV26" s="4"/>
      <c r="BW26" s="4"/>
    </row>
    <row r="27" spans="1:75" ht="15" x14ac:dyDescent="0.25">
      <c r="A27" s="2"/>
      <c r="B27" s="1" t="s">
        <v>70</v>
      </c>
      <c r="C27" s="1" t="s">
        <v>63</v>
      </c>
      <c r="D27" s="5">
        <v>153646.47</v>
      </c>
      <c r="E27" s="5">
        <v>842124.84</v>
      </c>
      <c r="F27" s="5">
        <v>628088.28999999992</v>
      </c>
      <c r="G27" s="5">
        <v>365395.72000000003</v>
      </c>
      <c r="H27" s="5">
        <v>1022825.7000000001</v>
      </c>
      <c r="I27" s="5">
        <v>712793.89</v>
      </c>
      <c r="J27" s="5">
        <v>584280.66</v>
      </c>
      <c r="K27" s="5">
        <v>396915.20000000001</v>
      </c>
      <c r="L27" s="5">
        <v>249784.59999999998</v>
      </c>
      <c r="M27" s="5">
        <v>364677.9</v>
      </c>
      <c r="N27" s="5">
        <v>330888.38</v>
      </c>
      <c r="O27" s="24">
        <v>274132.17</v>
      </c>
      <c r="P27" s="1"/>
      <c r="Q27" s="1"/>
      <c r="R27" s="1"/>
      <c r="S27" s="4"/>
      <c r="T27" s="4"/>
      <c r="U27" s="4"/>
      <c r="V27" s="4"/>
      <c r="W27" s="4"/>
      <c r="X27" s="4"/>
      <c r="Y27" s="4"/>
      <c r="Z27" s="4"/>
      <c r="AA27" s="4"/>
      <c r="AB27" s="1"/>
      <c r="AC27" s="1"/>
      <c r="AD27" s="1"/>
      <c r="AE27" s="4"/>
      <c r="AF27" s="4"/>
      <c r="AG27" s="4"/>
      <c r="AH27" s="4"/>
      <c r="AI27" s="4"/>
      <c r="AJ27" s="4"/>
      <c r="AK27" s="4"/>
      <c r="AL27" s="4"/>
      <c r="AM27" s="4"/>
      <c r="AN27" s="1"/>
      <c r="AO27" s="1"/>
      <c r="AP27" s="1"/>
      <c r="AQ27" s="4"/>
      <c r="AR27" s="4"/>
      <c r="AS27" s="4"/>
      <c r="AT27" s="4"/>
      <c r="AU27" s="4"/>
      <c r="AV27" s="4"/>
      <c r="AW27" s="4"/>
      <c r="AX27" s="4"/>
      <c r="AY27" s="4"/>
      <c r="AZ27" s="1"/>
      <c r="BA27" s="1"/>
      <c r="BB27" s="1"/>
      <c r="BC27" s="4"/>
      <c r="BD27" s="4"/>
      <c r="BE27" s="4"/>
      <c r="BF27" s="4"/>
      <c r="BG27" s="4"/>
      <c r="BH27" s="4"/>
      <c r="BI27" s="4"/>
      <c r="BJ27" s="4"/>
      <c r="BK27" s="4"/>
      <c r="BL27" s="1"/>
      <c r="BM27" s="1"/>
      <c r="BN27" s="1"/>
      <c r="BO27" s="4"/>
      <c r="BP27" s="4"/>
      <c r="BQ27" s="4"/>
      <c r="BR27" s="4"/>
      <c r="BS27" s="4"/>
      <c r="BT27" s="4"/>
      <c r="BU27" s="4"/>
      <c r="BV27" s="4"/>
      <c r="BW27" s="4"/>
    </row>
    <row r="28" spans="1:75" ht="15" x14ac:dyDescent="0.25">
      <c r="A28" s="2"/>
      <c r="B28" s="1" t="s">
        <v>70</v>
      </c>
      <c r="C28" s="1" t="s">
        <v>66</v>
      </c>
      <c r="D28" s="5">
        <v>398189.09</v>
      </c>
      <c r="E28" s="5">
        <v>423360.32</v>
      </c>
      <c r="F28" s="5">
        <v>722532.7300000001</v>
      </c>
      <c r="G28" s="5">
        <v>1014725.4799999999</v>
      </c>
      <c r="H28" s="5">
        <v>1015684.57</v>
      </c>
      <c r="I28" s="5">
        <v>1197881.6900000002</v>
      </c>
      <c r="J28" s="5">
        <v>487790.35</v>
      </c>
      <c r="K28" s="5">
        <v>362212.99</v>
      </c>
      <c r="L28" s="5">
        <v>346989.15000000008</v>
      </c>
      <c r="M28" s="5">
        <v>238423.65999999997</v>
      </c>
      <c r="N28" s="5">
        <v>291127.43</v>
      </c>
      <c r="O28" s="24">
        <v>139853.35</v>
      </c>
      <c r="P28" s="1"/>
      <c r="Q28" s="1"/>
      <c r="R28" s="1"/>
      <c r="S28" s="4"/>
      <c r="T28" s="4"/>
      <c r="U28" s="4"/>
      <c r="V28" s="4"/>
      <c r="W28" s="4"/>
      <c r="X28" s="4"/>
      <c r="Y28" s="4"/>
      <c r="Z28" s="4"/>
      <c r="AA28" s="4"/>
      <c r="AB28" s="1"/>
      <c r="AC28" s="1"/>
      <c r="AD28" s="1"/>
      <c r="AE28" s="4"/>
      <c r="AF28" s="4"/>
      <c r="AG28" s="4"/>
      <c r="AH28" s="4"/>
      <c r="AI28" s="4"/>
      <c r="AJ28" s="4"/>
      <c r="AK28" s="4"/>
      <c r="AL28" s="4"/>
      <c r="AM28" s="4"/>
      <c r="AN28" s="1"/>
      <c r="AO28" s="1"/>
      <c r="AP28" s="1"/>
      <c r="AQ28" s="4"/>
      <c r="AR28" s="4"/>
      <c r="AS28" s="4"/>
      <c r="AT28" s="4"/>
      <c r="AU28" s="4"/>
      <c r="AV28" s="4"/>
      <c r="AW28" s="4"/>
      <c r="AX28" s="4"/>
      <c r="AY28" s="4"/>
      <c r="AZ28" s="1"/>
      <c r="BA28" s="1"/>
      <c r="BB28" s="1"/>
      <c r="BC28" s="4"/>
      <c r="BD28" s="4"/>
      <c r="BE28" s="4"/>
      <c r="BF28" s="4"/>
      <c r="BG28" s="4"/>
      <c r="BH28" s="4"/>
      <c r="BI28" s="4"/>
      <c r="BJ28" s="4"/>
      <c r="BK28" s="4"/>
      <c r="BL28" s="1"/>
      <c r="BM28" s="1"/>
      <c r="BN28" s="1"/>
      <c r="BO28" s="4"/>
      <c r="BP28" s="4"/>
      <c r="BQ28" s="4"/>
      <c r="BR28" s="4"/>
      <c r="BS28" s="4"/>
      <c r="BT28" s="4"/>
      <c r="BU28" s="4"/>
      <c r="BV28" s="4"/>
      <c r="BW28" s="4"/>
    </row>
    <row r="29" spans="1:75" ht="15" x14ac:dyDescent="0.25">
      <c r="A29" s="2"/>
      <c r="B29" s="1" t="s">
        <v>70</v>
      </c>
      <c r="C29" s="1" t="s">
        <v>73</v>
      </c>
      <c r="D29" s="5">
        <v>146153.31999999998</v>
      </c>
      <c r="E29" s="5">
        <v>171078.8</v>
      </c>
      <c r="F29" s="5">
        <v>293506.04000000004</v>
      </c>
      <c r="G29" s="5">
        <v>525356.21</v>
      </c>
      <c r="H29" s="5">
        <v>814982.92999999993</v>
      </c>
      <c r="I29" s="5">
        <v>452699.86999999994</v>
      </c>
      <c r="J29" s="5">
        <v>327109.21999999997</v>
      </c>
      <c r="K29" s="5">
        <v>330870.78999999998</v>
      </c>
      <c r="L29" s="5">
        <v>172902.82</v>
      </c>
      <c r="M29" s="5">
        <v>302398.56</v>
      </c>
      <c r="N29" s="5">
        <v>229802.8</v>
      </c>
      <c r="O29" s="24">
        <v>273046.52999999997</v>
      </c>
      <c r="P29" s="1"/>
      <c r="Q29" s="1"/>
      <c r="R29" s="1"/>
      <c r="S29" s="4"/>
      <c r="T29" s="4"/>
      <c r="U29" s="4"/>
      <c r="V29" s="4"/>
      <c r="W29" s="4"/>
      <c r="X29" s="4"/>
      <c r="Y29" s="4"/>
      <c r="Z29" s="4"/>
      <c r="AA29" s="4"/>
      <c r="AB29" s="1"/>
      <c r="AC29" s="1"/>
      <c r="AD29" s="1"/>
      <c r="AE29" s="4"/>
      <c r="AF29" s="4"/>
      <c r="AG29" s="4"/>
      <c r="AH29" s="4"/>
      <c r="AI29" s="4"/>
      <c r="AJ29" s="4"/>
      <c r="AK29" s="4"/>
      <c r="AL29" s="4"/>
      <c r="AM29" s="4"/>
      <c r="AN29" s="1"/>
      <c r="AO29" s="1"/>
      <c r="AP29" s="1"/>
      <c r="AQ29" s="4"/>
      <c r="AR29" s="4"/>
      <c r="AS29" s="4"/>
      <c r="AT29" s="4"/>
      <c r="AU29" s="4"/>
      <c r="AV29" s="4"/>
      <c r="AW29" s="4"/>
      <c r="AX29" s="4"/>
      <c r="AY29" s="4"/>
      <c r="AZ29" s="1"/>
      <c r="BA29" s="1"/>
      <c r="BB29" s="1"/>
      <c r="BC29" s="4"/>
      <c r="BD29" s="4"/>
      <c r="BE29" s="4"/>
      <c r="BF29" s="4"/>
      <c r="BG29" s="4"/>
      <c r="BH29" s="4"/>
      <c r="BI29" s="4"/>
      <c r="BJ29" s="4"/>
      <c r="BK29" s="4"/>
      <c r="BL29" s="1"/>
      <c r="BM29" s="1"/>
      <c r="BN29" s="1"/>
      <c r="BO29" s="4"/>
      <c r="BP29" s="4"/>
      <c r="BQ29" s="4"/>
      <c r="BR29" s="4"/>
      <c r="BS29" s="4"/>
      <c r="BT29" s="4"/>
      <c r="BU29" s="4"/>
      <c r="BV29" s="4"/>
      <c r="BW29" s="4"/>
    </row>
    <row r="30" spans="1:75" ht="15" x14ac:dyDescent="0.25">
      <c r="A30" s="2"/>
      <c r="B30" s="1" t="s">
        <v>70</v>
      </c>
      <c r="C30" s="1" t="s">
        <v>76</v>
      </c>
      <c r="D30" s="5">
        <v>220192.51</v>
      </c>
      <c r="E30" s="5">
        <v>290575.53999999998</v>
      </c>
      <c r="F30" s="5">
        <v>501501.64</v>
      </c>
      <c r="G30" s="5">
        <v>879114.97</v>
      </c>
      <c r="H30" s="5">
        <v>863109.11</v>
      </c>
      <c r="I30" s="5">
        <v>978759.8899999999</v>
      </c>
      <c r="J30" s="5">
        <v>585026.64</v>
      </c>
      <c r="K30" s="5">
        <v>578724.99</v>
      </c>
      <c r="L30" s="5">
        <v>688370.25999999989</v>
      </c>
      <c r="M30" s="5">
        <v>212760.40000000002</v>
      </c>
      <c r="N30" s="5">
        <v>235589.73</v>
      </c>
      <c r="O30" s="24">
        <v>231267.35000000003</v>
      </c>
      <c r="P30" s="1"/>
      <c r="Q30" s="1"/>
      <c r="R30" s="1"/>
      <c r="S30" s="4"/>
      <c r="T30" s="4"/>
      <c r="U30" s="4"/>
      <c r="V30" s="4"/>
      <c r="W30" s="4"/>
      <c r="X30" s="4"/>
      <c r="Y30" s="4"/>
      <c r="Z30" s="4"/>
      <c r="AA30" s="4"/>
      <c r="AB30" s="1"/>
      <c r="AC30" s="1"/>
      <c r="AD30" s="1"/>
      <c r="AE30" s="4"/>
      <c r="AF30" s="4"/>
      <c r="AG30" s="4"/>
      <c r="AH30" s="4"/>
      <c r="AI30" s="4"/>
      <c r="AJ30" s="4"/>
      <c r="AK30" s="4"/>
      <c r="AL30" s="4"/>
      <c r="AM30" s="4"/>
      <c r="AN30" s="1"/>
      <c r="AO30" s="1"/>
      <c r="AP30" s="1"/>
      <c r="AQ30" s="4"/>
      <c r="AR30" s="4"/>
      <c r="AS30" s="4"/>
      <c r="AT30" s="4"/>
      <c r="AU30" s="4"/>
      <c r="AV30" s="4"/>
      <c r="AW30" s="4"/>
      <c r="AX30" s="4"/>
      <c r="AY30" s="4"/>
      <c r="AZ30" s="1"/>
      <c r="BA30" s="1"/>
      <c r="BB30" s="1"/>
      <c r="BC30" s="4"/>
      <c r="BD30" s="4"/>
      <c r="BE30" s="4"/>
      <c r="BF30" s="4"/>
      <c r="BG30" s="4"/>
      <c r="BH30" s="4"/>
      <c r="BI30" s="4"/>
      <c r="BJ30" s="4"/>
      <c r="BK30" s="4"/>
      <c r="BL30" s="1"/>
      <c r="BM30" s="1"/>
      <c r="BN30" s="1"/>
      <c r="BO30" s="4"/>
      <c r="BP30" s="4"/>
      <c r="BQ30" s="4"/>
      <c r="BR30" s="4"/>
      <c r="BS30" s="4"/>
      <c r="BT30" s="4"/>
      <c r="BU30" s="4"/>
      <c r="BV30" s="4"/>
      <c r="BW30" s="4"/>
    </row>
    <row r="31" spans="1:75" ht="15" x14ac:dyDescent="0.25">
      <c r="A31" s="2"/>
      <c r="B31" s="1" t="s">
        <v>70</v>
      </c>
      <c r="C31" s="1" t="s">
        <v>77</v>
      </c>
      <c r="D31" s="5">
        <v>292940.27999999997</v>
      </c>
      <c r="E31" s="5">
        <v>367965.44</v>
      </c>
      <c r="F31" s="5">
        <v>486520.62000000005</v>
      </c>
      <c r="G31" s="5">
        <v>973706.71000000008</v>
      </c>
      <c r="H31" s="5">
        <v>1334353.7599999998</v>
      </c>
      <c r="I31" s="5">
        <v>899110.9</v>
      </c>
      <c r="J31" s="5">
        <v>594159.13</v>
      </c>
      <c r="K31" s="5">
        <v>355282.98</v>
      </c>
      <c r="L31" s="5">
        <v>174114.03</v>
      </c>
      <c r="M31" s="5">
        <v>196091.18999999997</v>
      </c>
      <c r="N31" s="5">
        <v>199809.00999999998</v>
      </c>
      <c r="O31" s="24">
        <v>166704.51999999999</v>
      </c>
      <c r="P31" s="1"/>
      <c r="Q31" s="1"/>
      <c r="R31" s="1"/>
      <c r="S31" s="4"/>
      <c r="T31" s="4"/>
      <c r="U31" s="4"/>
      <c r="V31" s="4"/>
      <c r="W31" s="4"/>
      <c r="X31" s="4"/>
      <c r="Y31" s="4"/>
      <c r="Z31" s="4"/>
      <c r="AA31" s="4"/>
      <c r="AB31" s="1"/>
      <c r="AC31" s="1"/>
      <c r="AD31" s="1"/>
      <c r="AE31" s="4"/>
      <c r="AF31" s="4"/>
      <c r="AG31" s="4"/>
      <c r="AH31" s="4"/>
      <c r="AI31" s="4"/>
      <c r="AJ31" s="4"/>
      <c r="AK31" s="4"/>
      <c r="AL31" s="4"/>
      <c r="AM31" s="4"/>
      <c r="AN31" s="1"/>
      <c r="AO31" s="1"/>
      <c r="AP31" s="1"/>
      <c r="AQ31" s="4"/>
      <c r="AR31" s="4"/>
      <c r="AS31" s="4"/>
      <c r="AT31" s="4"/>
      <c r="AU31" s="4"/>
      <c r="AV31" s="4"/>
      <c r="AW31" s="4"/>
      <c r="AX31" s="4"/>
      <c r="AY31" s="4"/>
      <c r="AZ31" s="1"/>
      <c r="BA31" s="1"/>
      <c r="BB31" s="1"/>
      <c r="BC31" s="4"/>
      <c r="BD31" s="4"/>
      <c r="BE31" s="4"/>
      <c r="BF31" s="4"/>
      <c r="BG31" s="4"/>
      <c r="BH31" s="4"/>
      <c r="BI31" s="4"/>
      <c r="BJ31" s="4"/>
      <c r="BK31" s="4"/>
      <c r="BL31" s="1"/>
      <c r="BM31" s="1"/>
      <c r="BN31" s="1"/>
      <c r="BO31" s="4"/>
      <c r="BP31" s="4"/>
      <c r="BQ31" s="4"/>
      <c r="BR31" s="4"/>
      <c r="BS31" s="4"/>
      <c r="BT31" s="4"/>
      <c r="BU31" s="4"/>
      <c r="BV31" s="4"/>
      <c r="BW31" s="4"/>
    </row>
    <row r="32" spans="1:75" ht="15" x14ac:dyDescent="0.25">
      <c r="A32" s="2"/>
      <c r="B32" s="1" t="s">
        <v>70</v>
      </c>
      <c r="C32" s="1" t="s">
        <v>78</v>
      </c>
      <c r="D32" s="5">
        <v>213654.5</v>
      </c>
      <c r="E32" s="5">
        <v>431773.88</v>
      </c>
      <c r="F32" s="5">
        <v>1017303.83</v>
      </c>
      <c r="G32" s="5">
        <v>1019298.7200000001</v>
      </c>
      <c r="H32" s="5">
        <v>1437501.2799999998</v>
      </c>
      <c r="I32" s="5">
        <v>1331625.8999999999</v>
      </c>
      <c r="J32" s="5">
        <v>1005024.1200000001</v>
      </c>
      <c r="K32" s="5">
        <v>981209.39999999991</v>
      </c>
      <c r="L32" s="5">
        <v>647032.07000000007</v>
      </c>
      <c r="M32" s="5">
        <v>755753.81</v>
      </c>
      <c r="N32" s="5">
        <v>751288.66</v>
      </c>
      <c r="O32" s="24">
        <v>566405.52</v>
      </c>
      <c r="P32" s="1"/>
      <c r="Q32" s="1"/>
      <c r="R32" s="1"/>
      <c r="S32" s="4"/>
      <c r="T32" s="4"/>
      <c r="U32" s="4"/>
      <c r="V32" s="4"/>
      <c r="W32" s="4"/>
      <c r="X32" s="4"/>
      <c r="Y32" s="4"/>
      <c r="Z32" s="4"/>
      <c r="AA32" s="4"/>
      <c r="AB32" s="1"/>
      <c r="AC32" s="1"/>
      <c r="AD32" s="1"/>
      <c r="AE32" s="4"/>
      <c r="AF32" s="4"/>
      <c r="AG32" s="4"/>
      <c r="AH32" s="4"/>
      <c r="AI32" s="4"/>
      <c r="AJ32" s="4"/>
      <c r="AK32" s="4"/>
      <c r="AL32" s="4"/>
      <c r="AM32" s="4"/>
      <c r="AN32" s="1"/>
      <c r="AO32" s="1"/>
      <c r="AP32" s="1"/>
      <c r="AQ32" s="4"/>
      <c r="AR32" s="4"/>
      <c r="AS32" s="4"/>
      <c r="AT32" s="4"/>
      <c r="AU32" s="4"/>
      <c r="AV32" s="4"/>
      <c r="AW32" s="4"/>
      <c r="AX32" s="4"/>
      <c r="AY32" s="4"/>
      <c r="AZ32" s="1"/>
      <c r="BA32" s="1"/>
      <c r="BB32" s="1"/>
      <c r="BC32" s="4"/>
      <c r="BD32" s="4"/>
      <c r="BE32" s="4"/>
      <c r="BF32" s="4"/>
      <c r="BG32" s="4"/>
      <c r="BH32" s="4"/>
      <c r="BI32" s="4"/>
      <c r="BJ32" s="4"/>
      <c r="BK32" s="4"/>
      <c r="BL32" s="1"/>
      <c r="BM32" s="1"/>
      <c r="BN32" s="1"/>
      <c r="BO32" s="4"/>
      <c r="BP32" s="4"/>
      <c r="BQ32" s="4"/>
      <c r="BR32" s="4"/>
      <c r="BS32" s="4"/>
      <c r="BT32" s="4"/>
      <c r="BU32" s="4"/>
      <c r="BV32" s="4"/>
      <c r="BW32" s="4"/>
    </row>
    <row r="33" spans="1:75" ht="15" x14ac:dyDescent="0.25">
      <c r="A33" s="2"/>
      <c r="B33" s="1" t="s">
        <v>70</v>
      </c>
      <c r="C33" s="1" t="s">
        <v>79</v>
      </c>
      <c r="D33" s="5">
        <v>356993.75</v>
      </c>
      <c r="E33" s="5">
        <v>376739.37</v>
      </c>
      <c r="F33" s="5">
        <v>680810.79</v>
      </c>
      <c r="G33" s="5">
        <v>823525.94999999984</v>
      </c>
      <c r="H33" s="5">
        <v>782957.17</v>
      </c>
      <c r="I33" s="5">
        <v>755334.36</v>
      </c>
      <c r="J33" s="5">
        <v>488764.92</v>
      </c>
      <c r="K33" s="5">
        <v>227792.78000000003</v>
      </c>
      <c r="L33" s="5">
        <v>148143.71</v>
      </c>
      <c r="M33" s="5">
        <v>134036.04999999999</v>
      </c>
      <c r="N33" s="5">
        <v>148274.44</v>
      </c>
      <c r="O33" s="25">
        <v>448258.13</v>
      </c>
      <c r="P33" s="1"/>
      <c r="Q33" s="1"/>
      <c r="R33" s="1"/>
      <c r="S33" s="4"/>
      <c r="T33" s="4"/>
      <c r="U33" s="4"/>
      <c r="V33" s="4"/>
      <c r="W33" s="4"/>
      <c r="X33" s="4"/>
      <c r="Y33" s="4"/>
      <c r="Z33" s="4"/>
      <c r="AA33" s="4"/>
      <c r="AB33" s="1"/>
      <c r="AC33" s="1"/>
      <c r="AD33" s="1"/>
      <c r="AE33" s="4"/>
      <c r="AF33" s="4"/>
      <c r="AG33" s="4"/>
      <c r="AH33" s="4"/>
      <c r="AI33" s="4"/>
      <c r="AJ33" s="4"/>
      <c r="AK33" s="4"/>
      <c r="AL33" s="4"/>
      <c r="AM33" s="4"/>
      <c r="AN33" s="1"/>
      <c r="AO33" s="1"/>
      <c r="AP33" s="1"/>
      <c r="AQ33" s="4"/>
      <c r="AR33" s="4"/>
      <c r="AS33" s="4"/>
      <c r="AT33" s="4"/>
      <c r="AU33" s="4"/>
      <c r="AV33" s="4"/>
      <c r="AW33" s="4"/>
      <c r="AX33" s="4"/>
      <c r="AY33" s="4"/>
      <c r="AZ33" s="1"/>
      <c r="BA33" s="1"/>
      <c r="BB33" s="1"/>
      <c r="BC33" s="4"/>
      <c r="BD33" s="4"/>
      <c r="BE33" s="4"/>
      <c r="BF33" s="4"/>
      <c r="BG33" s="4"/>
      <c r="BH33" s="4"/>
      <c r="BI33" s="4"/>
      <c r="BJ33" s="4"/>
      <c r="BK33" s="4"/>
      <c r="BL33" s="1"/>
      <c r="BM33" s="1"/>
      <c r="BN33" s="1"/>
      <c r="BO33" s="4"/>
      <c r="BP33" s="4"/>
      <c r="BQ33" s="4"/>
      <c r="BR33" s="4"/>
      <c r="BS33" s="4"/>
      <c r="BT33" s="4"/>
      <c r="BU33" s="4"/>
      <c r="BV33" s="4"/>
      <c r="BW33" s="4"/>
    </row>
    <row r="34" spans="1:75" ht="15" x14ac:dyDescent="0.25">
      <c r="A34" s="2"/>
      <c r="B34" s="1" t="s">
        <v>70</v>
      </c>
      <c r="C34" s="1" t="s">
        <v>80</v>
      </c>
      <c r="D34" s="5">
        <v>170311.87</v>
      </c>
      <c r="E34" s="5">
        <v>286329.5</v>
      </c>
      <c r="F34" s="5">
        <v>503033.18000000005</v>
      </c>
      <c r="G34" s="5">
        <v>691279.96</v>
      </c>
      <c r="H34" s="5">
        <v>786975.93000000017</v>
      </c>
      <c r="I34" s="5">
        <v>540118.29</v>
      </c>
      <c r="J34" s="5"/>
      <c r="K34" s="5"/>
      <c r="L34" s="5"/>
      <c r="M34" s="5"/>
      <c r="N34" s="5"/>
      <c r="O34" s="24"/>
      <c r="P34" s="6"/>
      <c r="Q34" s="1"/>
      <c r="R34" s="1"/>
      <c r="S34" s="4"/>
      <c r="T34" s="4"/>
      <c r="U34" s="4"/>
      <c r="V34" s="4"/>
      <c r="W34" s="4"/>
      <c r="X34" s="4"/>
      <c r="Y34" s="4"/>
      <c r="Z34" s="4"/>
      <c r="AA34" s="4"/>
      <c r="AB34" s="1"/>
      <c r="AC34" s="1"/>
      <c r="AD34" s="1"/>
      <c r="AE34" s="4"/>
      <c r="AF34" s="4"/>
      <c r="AG34" s="4"/>
      <c r="AH34" s="4"/>
      <c r="AI34" s="4"/>
      <c r="AJ34" s="4"/>
      <c r="AK34" s="4"/>
      <c r="AL34" s="4"/>
      <c r="AM34" s="4"/>
      <c r="AN34" s="1"/>
      <c r="AO34" s="1"/>
      <c r="AP34" s="1"/>
      <c r="AQ34" s="4"/>
      <c r="AR34" s="4"/>
      <c r="AS34" s="4"/>
      <c r="AT34" s="4"/>
      <c r="AU34" s="4"/>
      <c r="AV34" s="4"/>
      <c r="AW34" s="4"/>
      <c r="AX34" s="4"/>
      <c r="AY34" s="4"/>
      <c r="AZ34" s="1"/>
      <c r="BA34" s="1"/>
      <c r="BB34" s="1"/>
      <c r="BC34" s="4"/>
      <c r="BD34" s="4"/>
      <c r="BE34" s="4"/>
      <c r="BF34" s="4"/>
      <c r="BG34" s="4"/>
      <c r="BH34" s="4"/>
      <c r="BI34" s="4"/>
      <c r="BJ34" s="4"/>
      <c r="BK34" s="4"/>
      <c r="BL34" s="1"/>
      <c r="BM34" s="1"/>
      <c r="BN34" s="1"/>
      <c r="BO34" s="4"/>
      <c r="BP34" s="4"/>
      <c r="BQ34" s="4"/>
      <c r="BR34" s="4"/>
      <c r="BS34" s="4"/>
      <c r="BT34" s="4"/>
      <c r="BU34" s="4"/>
      <c r="BV34" s="4"/>
      <c r="BW34" s="4"/>
    </row>
    <row r="35" spans="1:75" ht="15" x14ac:dyDescent="0.25">
      <c r="A35" s="2"/>
      <c r="B35" s="1"/>
      <c r="C35" s="1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19"/>
      <c r="P35" s="1"/>
      <c r="Q35" s="1"/>
      <c r="R35" s="1"/>
      <c r="S35" s="4"/>
      <c r="T35" s="4"/>
      <c r="U35" s="4"/>
      <c r="V35" s="4"/>
      <c r="W35" s="4"/>
      <c r="X35" s="4"/>
      <c r="Y35" s="4"/>
      <c r="Z35" s="4"/>
      <c r="AA35" s="4"/>
      <c r="AB35" s="1"/>
      <c r="AC35" s="1"/>
      <c r="AD35" s="1"/>
      <c r="AE35" s="4"/>
      <c r="AF35" s="4"/>
      <c r="AG35" s="4"/>
      <c r="AH35" s="4"/>
      <c r="AI35" s="4"/>
      <c r="AJ35" s="4"/>
      <c r="AK35" s="4"/>
      <c r="AL35" s="4"/>
      <c r="AM35" s="4"/>
      <c r="AN35" s="1"/>
      <c r="AO35" s="1"/>
      <c r="AP35" s="1"/>
      <c r="AQ35" s="4"/>
      <c r="AR35" s="4"/>
      <c r="AS35" s="4"/>
      <c r="AT35" s="4"/>
      <c r="AU35" s="4"/>
      <c r="AV35" s="4"/>
      <c r="AW35" s="4"/>
      <c r="AX35" s="4"/>
      <c r="AY35" s="4"/>
      <c r="AZ35" s="1"/>
      <c r="BA35" s="1"/>
      <c r="BB35" s="1"/>
      <c r="BC35" s="4"/>
      <c r="BD35" s="4"/>
      <c r="BE35" s="4"/>
      <c r="BF35" s="4"/>
      <c r="BG35" s="4"/>
      <c r="BH35" s="4"/>
      <c r="BI35" s="4"/>
      <c r="BJ35" s="4"/>
      <c r="BK35" s="4"/>
      <c r="BL35" s="1"/>
      <c r="BM35" s="1"/>
      <c r="BN35" s="1"/>
      <c r="BO35" s="4"/>
      <c r="BP35" s="4"/>
      <c r="BQ35" s="4"/>
      <c r="BR35" s="4"/>
      <c r="BS35" s="4"/>
      <c r="BT35" s="4"/>
      <c r="BU35" s="4"/>
      <c r="BV35" s="4"/>
      <c r="BW35" s="4"/>
    </row>
    <row r="36" spans="1:75" ht="15" x14ac:dyDescent="0.25">
      <c r="A36" s="2"/>
      <c r="B36" s="1" t="s">
        <v>71</v>
      </c>
      <c r="C36" s="1" t="s">
        <v>63</v>
      </c>
      <c r="D36" s="5">
        <v>303490.11</v>
      </c>
      <c r="E36" s="5">
        <v>641865.58000000007</v>
      </c>
      <c r="F36" s="5">
        <v>1172187.9099999999</v>
      </c>
      <c r="G36" s="5">
        <v>1613986.9300000002</v>
      </c>
      <c r="H36" s="5">
        <v>1881417.81</v>
      </c>
      <c r="I36" s="5">
        <v>1381102.35</v>
      </c>
      <c r="J36" s="5">
        <v>832053.30999999994</v>
      </c>
      <c r="K36" s="5">
        <v>503187.79000000004</v>
      </c>
      <c r="L36" s="5">
        <v>272754.16000000003</v>
      </c>
      <c r="M36" s="5">
        <v>359761.04000000004</v>
      </c>
      <c r="N36" s="5">
        <v>303983.81</v>
      </c>
      <c r="O36" s="24">
        <v>332297.36</v>
      </c>
      <c r="P36" s="1"/>
      <c r="Q36" s="1"/>
      <c r="R36" s="1"/>
      <c r="S36" s="4"/>
      <c r="T36" s="4"/>
      <c r="U36" s="4"/>
      <c r="V36" s="4"/>
      <c r="W36" s="4"/>
      <c r="X36" s="4"/>
      <c r="Y36" s="4"/>
      <c r="Z36" s="4"/>
      <c r="AA36" s="4"/>
      <c r="AB36" s="1"/>
      <c r="AC36" s="1"/>
      <c r="AD36" s="1"/>
      <c r="AE36" s="4"/>
      <c r="AF36" s="4"/>
      <c r="AG36" s="4"/>
      <c r="AH36" s="4"/>
      <c r="AI36" s="4"/>
      <c r="AJ36" s="4"/>
      <c r="AK36" s="4"/>
      <c r="AL36" s="4"/>
      <c r="AM36" s="4"/>
      <c r="AN36" s="1"/>
      <c r="AO36" s="1"/>
      <c r="AP36" s="1"/>
      <c r="AQ36" s="4"/>
      <c r="AR36" s="4"/>
      <c r="AS36" s="4"/>
      <c r="AT36" s="4"/>
      <c r="AU36" s="4"/>
      <c r="AV36" s="4"/>
      <c r="AW36" s="4"/>
      <c r="AX36" s="4"/>
      <c r="AY36" s="4"/>
      <c r="AZ36" s="1"/>
      <c r="BA36" s="1"/>
      <c r="BB36" s="1"/>
      <c r="BC36" s="4"/>
      <c r="BD36" s="4"/>
      <c r="BE36" s="4"/>
      <c r="BF36" s="4"/>
      <c r="BG36" s="4"/>
      <c r="BH36" s="4"/>
      <c r="BI36" s="4"/>
      <c r="BJ36" s="4"/>
      <c r="BK36" s="4"/>
      <c r="BL36" s="1"/>
      <c r="BM36" s="1"/>
      <c r="BN36" s="1"/>
      <c r="BO36" s="4"/>
      <c r="BP36" s="4"/>
      <c r="BQ36" s="4"/>
      <c r="BR36" s="4"/>
      <c r="BS36" s="4"/>
      <c r="BT36" s="4"/>
      <c r="BU36" s="4"/>
      <c r="BV36" s="4"/>
      <c r="BW36" s="4"/>
    </row>
    <row r="37" spans="1:75" ht="15" x14ac:dyDescent="0.25">
      <c r="A37" s="2"/>
      <c r="B37" s="1" t="s">
        <v>71</v>
      </c>
      <c r="C37" s="1" t="s">
        <v>66</v>
      </c>
      <c r="D37" s="5">
        <v>412345.59999999998</v>
      </c>
      <c r="E37" s="5">
        <v>655422.67999999993</v>
      </c>
      <c r="F37" s="5">
        <v>1131294.58</v>
      </c>
      <c r="G37" s="5">
        <v>1558405.5399999998</v>
      </c>
      <c r="H37" s="5">
        <v>1488544.97</v>
      </c>
      <c r="I37" s="5">
        <v>1446421.2300000002</v>
      </c>
      <c r="J37" s="5">
        <v>695366.92</v>
      </c>
      <c r="K37" s="5">
        <v>390277.03999999992</v>
      </c>
      <c r="L37" s="5">
        <v>265750.75</v>
      </c>
      <c r="M37" s="5">
        <v>234283.08000000002</v>
      </c>
      <c r="N37" s="5">
        <v>225612.40000000002</v>
      </c>
      <c r="O37" s="24">
        <v>228167.35</v>
      </c>
      <c r="P37" s="1"/>
      <c r="Q37" s="1"/>
      <c r="R37" s="1"/>
      <c r="S37" s="4"/>
      <c r="T37" s="4"/>
      <c r="U37" s="4"/>
      <c r="V37" s="4"/>
      <c r="W37" s="4"/>
      <c r="X37" s="4"/>
      <c r="Y37" s="4"/>
      <c r="Z37" s="4"/>
      <c r="AA37" s="4"/>
      <c r="AB37" s="1"/>
      <c r="AC37" s="1"/>
      <c r="AD37" s="1"/>
      <c r="AE37" s="4"/>
      <c r="AF37" s="4"/>
      <c r="AG37" s="4"/>
      <c r="AH37" s="4"/>
      <c r="AI37" s="4"/>
      <c r="AJ37" s="4"/>
      <c r="AK37" s="4"/>
      <c r="AL37" s="4"/>
      <c r="AM37" s="4"/>
      <c r="AN37" s="1"/>
      <c r="AO37" s="1"/>
      <c r="AP37" s="1"/>
      <c r="AQ37" s="4"/>
      <c r="AR37" s="4"/>
      <c r="AS37" s="4"/>
      <c r="AT37" s="4"/>
      <c r="AU37" s="4"/>
      <c r="AV37" s="4"/>
      <c r="AW37" s="4"/>
      <c r="AX37" s="4"/>
      <c r="AY37" s="4"/>
      <c r="AZ37" s="1"/>
      <c r="BA37" s="1"/>
      <c r="BB37" s="1"/>
      <c r="BC37" s="4"/>
      <c r="BD37" s="4"/>
      <c r="BE37" s="4"/>
      <c r="BF37" s="4"/>
      <c r="BG37" s="4"/>
      <c r="BH37" s="4"/>
      <c r="BI37" s="4"/>
      <c r="BJ37" s="4"/>
      <c r="BK37" s="4"/>
      <c r="BL37" s="1"/>
      <c r="BM37" s="1"/>
      <c r="BN37" s="1"/>
      <c r="BO37" s="4"/>
      <c r="BP37" s="4"/>
      <c r="BQ37" s="4"/>
      <c r="BR37" s="4"/>
      <c r="BS37" s="4"/>
      <c r="BT37" s="4"/>
      <c r="BU37" s="4"/>
      <c r="BV37" s="4"/>
      <c r="BW37" s="4"/>
    </row>
    <row r="38" spans="1:75" ht="15" x14ac:dyDescent="0.25">
      <c r="A38" s="2"/>
      <c r="B38" s="1" t="s">
        <v>71</v>
      </c>
      <c r="C38" s="1" t="s">
        <v>73</v>
      </c>
      <c r="D38" s="5">
        <v>284593.12</v>
      </c>
      <c r="E38" s="5">
        <v>378374.89999999997</v>
      </c>
      <c r="F38" s="5">
        <v>638768.89999999991</v>
      </c>
      <c r="G38" s="5">
        <v>963370.39000000013</v>
      </c>
      <c r="H38" s="5">
        <v>1008365.2499999999</v>
      </c>
      <c r="I38" s="5">
        <v>748461.6</v>
      </c>
      <c r="J38" s="5">
        <v>497964.1</v>
      </c>
      <c r="K38" s="5">
        <v>293749.49000000005</v>
      </c>
      <c r="L38" s="5">
        <v>225876.88</v>
      </c>
      <c r="M38" s="5">
        <v>186715.40999999997</v>
      </c>
      <c r="N38" s="5">
        <v>196963.74</v>
      </c>
      <c r="O38" s="24">
        <v>240269.04</v>
      </c>
      <c r="P38" s="1"/>
      <c r="Q38" s="1"/>
      <c r="R38" s="1"/>
      <c r="S38" s="4"/>
      <c r="T38" s="4"/>
      <c r="U38" s="4"/>
      <c r="V38" s="4"/>
      <c r="W38" s="4"/>
      <c r="X38" s="4"/>
      <c r="Y38" s="4"/>
      <c r="Z38" s="4"/>
      <c r="AA38" s="4"/>
      <c r="AB38" s="1"/>
      <c r="AC38" s="1"/>
      <c r="AD38" s="1"/>
      <c r="AE38" s="4"/>
      <c r="AF38" s="4"/>
      <c r="AG38" s="4"/>
      <c r="AH38" s="4"/>
      <c r="AI38" s="4"/>
      <c r="AJ38" s="4"/>
      <c r="AK38" s="4"/>
      <c r="AL38" s="4"/>
      <c r="AM38" s="4"/>
      <c r="AN38" s="1"/>
      <c r="AO38" s="1"/>
      <c r="AP38" s="1"/>
      <c r="AQ38" s="4"/>
      <c r="AR38" s="4"/>
      <c r="AS38" s="4"/>
      <c r="AT38" s="4"/>
      <c r="AU38" s="4"/>
      <c r="AV38" s="4"/>
      <c r="AW38" s="4"/>
      <c r="AX38" s="4"/>
      <c r="AY38" s="4"/>
      <c r="AZ38" s="1"/>
      <c r="BA38" s="1"/>
      <c r="BB38" s="1"/>
      <c r="BC38" s="4"/>
      <c r="BD38" s="4"/>
      <c r="BE38" s="4"/>
      <c r="BF38" s="4"/>
      <c r="BG38" s="4"/>
      <c r="BH38" s="4"/>
      <c r="BI38" s="4"/>
      <c r="BJ38" s="4"/>
      <c r="BK38" s="4"/>
      <c r="BL38" s="1"/>
      <c r="BM38" s="1"/>
      <c r="BN38" s="1"/>
      <c r="BO38" s="4"/>
      <c r="BP38" s="4"/>
      <c r="BQ38" s="4"/>
      <c r="BR38" s="4"/>
      <c r="BS38" s="4"/>
      <c r="BT38" s="4"/>
      <c r="BU38" s="4"/>
      <c r="BV38" s="4"/>
      <c r="BW38" s="4"/>
    </row>
    <row r="39" spans="1:75" ht="15" x14ac:dyDescent="0.25">
      <c r="A39" s="2"/>
      <c r="B39" s="1" t="s">
        <v>71</v>
      </c>
      <c r="C39" s="1" t="s">
        <v>76</v>
      </c>
      <c r="D39" s="5">
        <v>237529.36999999997</v>
      </c>
      <c r="E39" s="5">
        <v>372441.38</v>
      </c>
      <c r="F39" s="5">
        <v>784681.02</v>
      </c>
      <c r="G39" s="5">
        <v>1046459.38</v>
      </c>
      <c r="H39" s="5">
        <v>877899.78</v>
      </c>
      <c r="I39" s="5">
        <v>710312.75</v>
      </c>
      <c r="J39" s="5">
        <v>551378.64</v>
      </c>
      <c r="K39" s="5">
        <v>335450.63</v>
      </c>
      <c r="L39" s="5">
        <v>257582.33000000002</v>
      </c>
      <c r="M39" s="5">
        <v>216697.01</v>
      </c>
      <c r="N39" s="5">
        <v>235765.87999999998</v>
      </c>
      <c r="O39" s="24">
        <v>231291.71</v>
      </c>
      <c r="P39" s="1"/>
      <c r="Q39" s="1"/>
      <c r="R39" s="1"/>
      <c r="S39" s="4"/>
      <c r="T39" s="4"/>
      <c r="U39" s="4"/>
      <c r="V39" s="4"/>
      <c r="W39" s="4"/>
      <c r="X39" s="4"/>
      <c r="Y39" s="4"/>
      <c r="Z39" s="4"/>
      <c r="AA39" s="4"/>
      <c r="AB39" s="1"/>
      <c r="AC39" s="1"/>
      <c r="AD39" s="1"/>
      <c r="AE39" s="4"/>
      <c r="AF39" s="4"/>
      <c r="AG39" s="4"/>
      <c r="AH39" s="4"/>
      <c r="AI39" s="4"/>
      <c r="AJ39" s="4"/>
      <c r="AK39" s="4"/>
      <c r="AL39" s="4"/>
      <c r="AM39" s="4"/>
      <c r="AN39" s="1"/>
      <c r="AO39" s="1"/>
      <c r="AP39" s="1"/>
      <c r="AQ39" s="4"/>
      <c r="AR39" s="4"/>
      <c r="AS39" s="4"/>
      <c r="AT39" s="4"/>
      <c r="AU39" s="4"/>
      <c r="AV39" s="4"/>
      <c r="AW39" s="4"/>
      <c r="AX39" s="4"/>
      <c r="AY39" s="4"/>
      <c r="AZ39" s="1"/>
      <c r="BA39" s="1"/>
      <c r="BB39" s="1"/>
      <c r="BC39" s="4"/>
      <c r="BD39" s="4"/>
      <c r="BE39" s="4"/>
      <c r="BF39" s="4"/>
      <c r="BG39" s="4"/>
      <c r="BH39" s="4"/>
      <c r="BI39" s="4"/>
      <c r="BJ39" s="4"/>
      <c r="BK39" s="4"/>
      <c r="BL39" s="1"/>
      <c r="BM39" s="1"/>
      <c r="BN39" s="1"/>
      <c r="BO39" s="4"/>
      <c r="BP39" s="4"/>
      <c r="BQ39" s="4"/>
      <c r="BR39" s="4"/>
      <c r="BS39" s="4"/>
      <c r="BT39" s="4"/>
      <c r="BU39" s="4"/>
      <c r="BV39" s="4"/>
      <c r="BW39" s="4"/>
    </row>
    <row r="40" spans="1:75" ht="15" x14ac:dyDescent="0.25">
      <c r="A40" s="2"/>
      <c r="B40" s="1" t="s">
        <v>71</v>
      </c>
      <c r="C40" s="1" t="s">
        <v>77</v>
      </c>
      <c r="D40" s="5">
        <v>274326.17</v>
      </c>
      <c r="E40" s="5">
        <v>526757.1</v>
      </c>
      <c r="F40" s="5">
        <v>844602.64</v>
      </c>
      <c r="G40" s="5">
        <v>1354829.99</v>
      </c>
      <c r="H40" s="5">
        <v>1331272.1100000001</v>
      </c>
      <c r="I40" s="5">
        <v>872594.26</v>
      </c>
      <c r="J40" s="5">
        <v>783701.12000000011</v>
      </c>
      <c r="K40" s="5">
        <v>441272.28000000009</v>
      </c>
      <c r="L40" s="5">
        <v>251739.35999999996</v>
      </c>
      <c r="M40" s="5">
        <v>232370.77000000002</v>
      </c>
      <c r="N40" s="5">
        <v>205719.91</v>
      </c>
      <c r="O40" s="24">
        <v>230211.49</v>
      </c>
      <c r="P40" s="1"/>
      <c r="Q40" s="1"/>
      <c r="R40" s="1"/>
      <c r="S40" s="4"/>
      <c r="T40" s="4"/>
      <c r="U40" s="4"/>
      <c r="V40" s="4"/>
      <c r="W40" s="4"/>
      <c r="X40" s="4"/>
      <c r="Y40" s="4"/>
      <c r="Z40" s="4"/>
      <c r="AA40" s="4"/>
      <c r="AB40" s="1"/>
      <c r="AC40" s="1"/>
      <c r="AD40" s="1"/>
      <c r="AE40" s="4"/>
      <c r="AF40" s="4"/>
      <c r="AG40" s="4"/>
      <c r="AH40" s="4"/>
      <c r="AI40" s="4"/>
      <c r="AJ40" s="4"/>
      <c r="AK40" s="4"/>
      <c r="AL40" s="4"/>
      <c r="AM40" s="4"/>
      <c r="AN40" s="1"/>
      <c r="AO40" s="1"/>
      <c r="AP40" s="1"/>
      <c r="AQ40" s="4"/>
      <c r="AR40" s="4"/>
      <c r="AS40" s="4"/>
      <c r="AT40" s="4"/>
      <c r="AU40" s="4"/>
      <c r="AV40" s="4"/>
      <c r="AW40" s="4"/>
      <c r="AX40" s="4"/>
      <c r="AY40" s="4"/>
      <c r="AZ40" s="1"/>
      <c r="BA40" s="1"/>
      <c r="BB40" s="1"/>
      <c r="BC40" s="4"/>
      <c r="BD40" s="4"/>
      <c r="BE40" s="4"/>
      <c r="BF40" s="4"/>
      <c r="BG40" s="4"/>
      <c r="BH40" s="4"/>
      <c r="BI40" s="4"/>
      <c r="BJ40" s="4"/>
      <c r="BK40" s="4"/>
      <c r="BL40" s="1"/>
      <c r="BM40" s="1"/>
      <c r="BN40" s="1"/>
      <c r="BO40" s="4"/>
      <c r="BP40" s="4"/>
      <c r="BQ40" s="4"/>
      <c r="BR40" s="4"/>
      <c r="BS40" s="4"/>
      <c r="BT40" s="4"/>
      <c r="BU40" s="4"/>
      <c r="BV40" s="4"/>
      <c r="BW40" s="4"/>
    </row>
    <row r="41" spans="1:75" ht="15" x14ac:dyDescent="0.25">
      <c r="A41" s="2"/>
      <c r="B41" s="1" t="s">
        <v>71</v>
      </c>
      <c r="C41" s="1" t="s">
        <v>78</v>
      </c>
      <c r="D41" s="5">
        <v>269827.58</v>
      </c>
      <c r="E41" s="5">
        <v>537800.36</v>
      </c>
      <c r="F41" s="5">
        <v>869857.96</v>
      </c>
      <c r="G41" s="5">
        <v>1020696.73</v>
      </c>
      <c r="H41" s="5">
        <v>1279560.0900000001</v>
      </c>
      <c r="I41" s="5">
        <v>1079637.3399999999</v>
      </c>
      <c r="J41" s="5">
        <v>651284.38000000012</v>
      </c>
      <c r="K41" s="5">
        <v>411773.07000000007</v>
      </c>
      <c r="L41" s="5">
        <v>260498.55</v>
      </c>
      <c r="M41" s="5">
        <v>224559.15000000002</v>
      </c>
      <c r="N41" s="5">
        <v>281318.81000000006</v>
      </c>
      <c r="O41" s="24">
        <v>242369.58999999997</v>
      </c>
      <c r="P41" s="1"/>
      <c r="Q41" s="1"/>
      <c r="R41" s="1"/>
      <c r="S41" s="4"/>
      <c r="T41" s="4"/>
      <c r="U41" s="4"/>
      <c r="V41" s="4"/>
      <c r="W41" s="4"/>
      <c r="X41" s="4"/>
      <c r="Y41" s="4"/>
      <c r="Z41" s="4"/>
      <c r="AA41" s="4"/>
      <c r="AB41" s="1"/>
      <c r="AC41" s="1"/>
      <c r="AD41" s="1"/>
      <c r="AE41" s="4"/>
      <c r="AF41" s="4"/>
      <c r="AG41" s="4"/>
      <c r="AH41" s="4"/>
      <c r="AI41" s="4"/>
      <c r="AJ41" s="4"/>
      <c r="AK41" s="4"/>
      <c r="AL41" s="4"/>
      <c r="AM41" s="4"/>
      <c r="AN41" s="1"/>
      <c r="AO41" s="1"/>
      <c r="AP41" s="1"/>
      <c r="AQ41" s="4"/>
      <c r="AR41" s="4"/>
      <c r="AS41" s="4"/>
      <c r="AT41" s="4"/>
      <c r="AU41" s="4"/>
      <c r="AV41" s="4"/>
      <c r="AW41" s="4"/>
      <c r="AX41" s="4"/>
      <c r="AY41" s="4"/>
      <c r="AZ41" s="1"/>
      <c r="BA41" s="1"/>
      <c r="BB41" s="1"/>
      <c r="BC41" s="4"/>
      <c r="BD41" s="4"/>
      <c r="BE41" s="4"/>
      <c r="BF41" s="4"/>
      <c r="BG41" s="4"/>
      <c r="BH41" s="4"/>
      <c r="BI41" s="4"/>
      <c r="BJ41" s="4"/>
      <c r="BK41" s="4"/>
      <c r="BL41" s="1"/>
      <c r="BM41" s="1"/>
      <c r="BN41" s="1"/>
      <c r="BO41" s="4"/>
      <c r="BP41" s="4"/>
      <c r="BQ41" s="4"/>
      <c r="BR41" s="4"/>
      <c r="BS41" s="4"/>
      <c r="BT41" s="4"/>
      <c r="BU41" s="4"/>
      <c r="BV41" s="4"/>
      <c r="BW41" s="4"/>
    </row>
    <row r="42" spans="1:75" ht="15" x14ac:dyDescent="0.25">
      <c r="A42" s="2"/>
      <c r="B42" s="1" t="s">
        <v>71</v>
      </c>
      <c r="C42" s="1" t="s">
        <v>79</v>
      </c>
      <c r="D42" s="5">
        <v>214310.97</v>
      </c>
      <c r="E42" s="5">
        <v>519062.01999999996</v>
      </c>
      <c r="F42" s="5">
        <v>781654.22</v>
      </c>
      <c r="G42" s="5">
        <v>884657.94000000006</v>
      </c>
      <c r="H42" s="5">
        <v>903429.27999999991</v>
      </c>
      <c r="I42" s="5">
        <v>733847.50000000012</v>
      </c>
      <c r="J42" s="5">
        <v>487968.25</v>
      </c>
      <c r="K42" s="5">
        <v>323210.5</v>
      </c>
      <c r="L42" s="5">
        <v>214704.92000000004</v>
      </c>
      <c r="M42" s="5">
        <v>172415.29</v>
      </c>
      <c r="N42" s="5">
        <v>174415.15999999997</v>
      </c>
      <c r="O42" s="25">
        <v>189135.8</v>
      </c>
      <c r="P42" s="1"/>
      <c r="Q42" s="1"/>
      <c r="R42" s="1"/>
      <c r="S42" s="4"/>
      <c r="T42" s="4"/>
      <c r="U42" s="4"/>
      <c r="V42" s="4"/>
      <c r="W42" s="4"/>
      <c r="X42" s="4"/>
      <c r="Y42" s="4"/>
      <c r="Z42" s="4"/>
      <c r="AA42" s="4"/>
      <c r="AB42" s="1"/>
      <c r="AC42" s="1"/>
      <c r="AD42" s="1"/>
      <c r="AE42" s="4"/>
      <c r="AF42" s="4"/>
      <c r="AG42" s="4"/>
      <c r="AH42" s="4"/>
      <c r="AI42" s="4"/>
      <c r="AJ42" s="4"/>
      <c r="AK42" s="4"/>
      <c r="AL42" s="4"/>
      <c r="AM42" s="4"/>
      <c r="AN42" s="1"/>
      <c r="AO42" s="1"/>
      <c r="AP42" s="1"/>
      <c r="AQ42" s="4"/>
      <c r="AR42" s="4"/>
      <c r="AS42" s="4"/>
      <c r="AT42" s="4"/>
      <c r="AU42" s="4"/>
      <c r="AV42" s="4"/>
      <c r="AW42" s="4"/>
      <c r="AX42" s="4"/>
      <c r="AY42" s="4"/>
      <c r="AZ42" s="1"/>
      <c r="BA42" s="1"/>
      <c r="BB42" s="1"/>
      <c r="BC42" s="4"/>
      <c r="BD42" s="4"/>
      <c r="BE42" s="4"/>
      <c r="BF42" s="4"/>
      <c r="BG42" s="4"/>
      <c r="BH42" s="4"/>
      <c r="BI42" s="4"/>
      <c r="BJ42" s="4"/>
      <c r="BK42" s="4"/>
      <c r="BL42" s="1"/>
      <c r="BM42" s="1"/>
      <c r="BN42" s="1"/>
      <c r="BO42" s="4"/>
      <c r="BP42" s="4"/>
      <c r="BQ42" s="4"/>
      <c r="BR42" s="4"/>
      <c r="BS42" s="4"/>
      <c r="BT42" s="4"/>
      <c r="BU42" s="4"/>
      <c r="BV42" s="4"/>
      <c r="BW42" s="4"/>
    </row>
    <row r="43" spans="1:75" ht="15" x14ac:dyDescent="0.25">
      <c r="A43" s="2"/>
      <c r="B43" s="1" t="s">
        <v>71</v>
      </c>
      <c r="C43" s="1" t="s">
        <v>80</v>
      </c>
      <c r="D43" s="5">
        <v>226898.61000000002</v>
      </c>
      <c r="E43" s="5">
        <v>378743.3</v>
      </c>
      <c r="F43" s="5">
        <v>687579.35</v>
      </c>
      <c r="G43" s="5">
        <v>957387.78999999992</v>
      </c>
      <c r="H43" s="5">
        <v>981312.73</v>
      </c>
      <c r="I43" s="5">
        <v>877681.38</v>
      </c>
      <c r="J43" s="5"/>
      <c r="K43" s="5"/>
      <c r="L43" s="5"/>
      <c r="M43" s="5"/>
      <c r="N43" s="5"/>
      <c r="O43" s="24"/>
      <c r="P43" s="6"/>
      <c r="Q43" s="1"/>
      <c r="R43" s="1"/>
      <c r="S43" s="4"/>
      <c r="T43" s="4"/>
      <c r="U43" s="4"/>
      <c r="V43" s="4"/>
      <c r="W43" s="4"/>
      <c r="X43" s="4"/>
      <c r="Y43" s="4"/>
      <c r="Z43" s="4"/>
      <c r="AA43" s="4"/>
      <c r="AB43" s="1"/>
      <c r="AC43" s="1"/>
      <c r="AD43" s="1"/>
      <c r="AE43" s="4"/>
      <c r="AF43" s="4"/>
      <c r="AG43" s="4"/>
      <c r="AH43" s="4"/>
      <c r="AI43" s="4"/>
      <c r="AJ43" s="4"/>
      <c r="AK43" s="4"/>
      <c r="AL43" s="4"/>
      <c r="AM43" s="4"/>
      <c r="AN43" s="1"/>
      <c r="AO43" s="1"/>
      <c r="AP43" s="1"/>
      <c r="AQ43" s="4"/>
      <c r="AR43" s="4"/>
      <c r="AS43" s="4"/>
      <c r="AT43" s="4"/>
      <c r="AU43" s="4"/>
      <c r="AV43" s="4"/>
      <c r="AW43" s="4"/>
      <c r="AX43" s="4"/>
      <c r="AY43" s="4"/>
      <c r="AZ43" s="1"/>
      <c r="BA43" s="1"/>
      <c r="BB43" s="1"/>
      <c r="BC43" s="4"/>
      <c r="BD43" s="4"/>
      <c r="BE43" s="4"/>
      <c r="BF43" s="4"/>
      <c r="BG43" s="4"/>
      <c r="BH43" s="4"/>
      <c r="BI43" s="4"/>
      <c r="BJ43" s="4"/>
      <c r="BK43" s="4"/>
      <c r="BL43" s="1"/>
      <c r="BM43" s="1"/>
      <c r="BN43" s="1"/>
      <c r="BO43" s="4"/>
      <c r="BP43" s="4"/>
      <c r="BQ43" s="4"/>
      <c r="BR43" s="4"/>
      <c r="BS43" s="4"/>
      <c r="BT43" s="4"/>
      <c r="BU43" s="4"/>
      <c r="BV43" s="4"/>
      <c r="BW43" s="4"/>
    </row>
    <row r="44" spans="1:75" ht="15" x14ac:dyDescent="0.25">
      <c r="A44" s="2"/>
      <c r="B44" s="1"/>
      <c r="C44" s="1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4"/>
      <c r="P44" s="1"/>
      <c r="Q44" s="1"/>
      <c r="R44" s="1"/>
      <c r="S44" s="4"/>
      <c r="T44" s="4"/>
      <c r="U44" s="4"/>
      <c r="V44" s="4"/>
      <c r="W44" s="4"/>
      <c r="X44" s="4"/>
      <c r="Y44" s="4"/>
      <c r="Z44" s="4"/>
      <c r="AA44" s="4"/>
      <c r="AB44" s="1"/>
      <c r="AC44" s="1"/>
      <c r="AD44" s="1"/>
      <c r="AE44" s="4"/>
      <c r="AF44" s="4"/>
      <c r="AG44" s="4"/>
      <c r="AH44" s="4"/>
      <c r="AI44" s="4"/>
      <c r="AJ44" s="4"/>
      <c r="AK44" s="4"/>
      <c r="AL44" s="4"/>
      <c r="AM44" s="4"/>
      <c r="AN44" s="1"/>
      <c r="AO44" s="1"/>
      <c r="AP44" s="1"/>
      <c r="AQ44" s="4"/>
      <c r="AR44" s="4"/>
      <c r="AS44" s="4"/>
      <c r="AT44" s="4"/>
      <c r="AU44" s="4"/>
      <c r="AV44" s="4"/>
      <c r="AW44" s="4"/>
      <c r="AX44" s="4"/>
      <c r="AY44" s="4"/>
      <c r="AZ44" s="1"/>
      <c r="BA44" s="1"/>
      <c r="BB44" s="1"/>
      <c r="BC44" s="4"/>
      <c r="BD44" s="4"/>
      <c r="BE44" s="4"/>
      <c r="BF44" s="4"/>
      <c r="BG44" s="4"/>
      <c r="BH44" s="4"/>
      <c r="BI44" s="4"/>
      <c r="BJ44" s="4"/>
      <c r="BK44" s="4"/>
      <c r="BL44" s="1"/>
      <c r="BM44" s="1"/>
      <c r="BN44" s="1"/>
      <c r="BO44" s="4"/>
      <c r="BP44" s="4"/>
      <c r="BQ44" s="4"/>
      <c r="BR44" s="4"/>
      <c r="BS44" s="4"/>
      <c r="BT44" s="4"/>
      <c r="BU44" s="4"/>
      <c r="BV44" s="4"/>
      <c r="BW44" s="4"/>
    </row>
    <row r="45" spans="1:75" ht="15" x14ac:dyDescent="0.25">
      <c r="A45" s="2"/>
      <c r="B45" s="1" t="s">
        <v>72</v>
      </c>
      <c r="C45" s="1" t="s">
        <v>63</v>
      </c>
      <c r="D45" s="5">
        <v>1647192.57</v>
      </c>
      <c r="E45" s="5">
        <v>3839505.87</v>
      </c>
      <c r="F45" s="5">
        <v>2676556.4300000002</v>
      </c>
      <c r="G45" s="5">
        <v>5766238.169999999</v>
      </c>
      <c r="H45" s="5">
        <v>-5407511.9299999997</v>
      </c>
      <c r="I45" s="5">
        <v>-1944566.0899999999</v>
      </c>
      <c r="J45" s="5">
        <v>-4601457.66</v>
      </c>
      <c r="K45" s="5">
        <v>-1128301.75</v>
      </c>
      <c r="L45" s="5">
        <v>-575543</v>
      </c>
      <c r="M45" s="5">
        <v>256689.29</v>
      </c>
      <c r="N45" s="5">
        <v>-115108.19999999998</v>
      </c>
      <c r="O45" s="24">
        <v>-86016.65</v>
      </c>
      <c r="P45" s="1"/>
      <c r="Q45" s="1"/>
      <c r="R45" s="1"/>
      <c r="S45" s="4"/>
      <c r="T45" s="4"/>
      <c r="U45" s="4"/>
      <c r="V45" s="4"/>
      <c r="W45" s="4"/>
      <c r="X45" s="4"/>
      <c r="Y45" s="4"/>
      <c r="Z45" s="4"/>
      <c r="AA45" s="4"/>
      <c r="AB45" s="1"/>
      <c r="AC45" s="1"/>
      <c r="AD45" s="1"/>
      <c r="AE45" s="4"/>
      <c r="AF45" s="4"/>
      <c r="AG45" s="4"/>
      <c r="AH45" s="4"/>
      <c r="AI45" s="4"/>
      <c r="AJ45" s="4"/>
      <c r="AK45" s="4"/>
      <c r="AL45" s="4"/>
      <c r="AM45" s="4"/>
      <c r="AN45" s="1"/>
      <c r="AO45" s="1"/>
      <c r="AP45" s="1"/>
      <c r="AQ45" s="4"/>
      <c r="AR45" s="4"/>
      <c r="AS45" s="4"/>
      <c r="AT45" s="4"/>
      <c r="AU45" s="4"/>
      <c r="AV45" s="4"/>
      <c r="AW45" s="4"/>
      <c r="AX45" s="4"/>
      <c r="AY45" s="4"/>
      <c r="AZ45" s="1"/>
      <c r="BA45" s="1"/>
      <c r="BB45" s="1"/>
      <c r="BC45" s="4"/>
      <c r="BD45" s="4"/>
      <c r="BE45" s="4"/>
      <c r="BF45" s="4"/>
      <c r="BG45" s="4"/>
      <c r="BH45" s="4"/>
      <c r="BI45" s="4"/>
      <c r="BJ45" s="4"/>
      <c r="BK45" s="4"/>
      <c r="BL45" s="1"/>
      <c r="BM45" s="1"/>
      <c r="BN45" s="1"/>
      <c r="BO45" s="4"/>
      <c r="BP45" s="4"/>
      <c r="BQ45" s="4"/>
      <c r="BR45" s="4"/>
      <c r="BS45" s="4"/>
      <c r="BT45" s="4"/>
      <c r="BU45" s="4"/>
      <c r="BV45" s="4"/>
      <c r="BW45" s="4"/>
    </row>
    <row r="46" spans="1:75" ht="15" x14ac:dyDescent="0.25">
      <c r="A46" s="2"/>
      <c r="B46" s="1" t="s">
        <v>72</v>
      </c>
      <c r="C46" s="1" t="s">
        <v>66</v>
      </c>
      <c r="D46" s="5">
        <v>1474719.08</v>
      </c>
      <c r="E46" s="5">
        <v>3990055.35</v>
      </c>
      <c r="F46" s="5">
        <v>2867693.9599999995</v>
      </c>
      <c r="G46" s="5">
        <v>1992326.7099999997</v>
      </c>
      <c r="H46" s="5">
        <v>-215437.19000000003</v>
      </c>
      <c r="I46" s="5">
        <v>-4119805.3</v>
      </c>
      <c r="J46" s="5">
        <v>-4178431.2399999998</v>
      </c>
      <c r="K46" s="5">
        <v>-1630088.27</v>
      </c>
      <c r="L46" s="5">
        <v>-299872.35000000003</v>
      </c>
      <c r="M46" s="5">
        <v>-252802.58</v>
      </c>
      <c r="N46" s="5">
        <v>-22604.550000000007</v>
      </c>
      <c r="O46" s="24">
        <v>97651.38</v>
      </c>
      <c r="P46" s="1"/>
      <c r="Q46" s="1"/>
      <c r="R46" s="1"/>
      <c r="S46" s="4"/>
      <c r="T46" s="4"/>
      <c r="U46" s="4"/>
      <c r="V46" s="4"/>
      <c r="W46" s="4"/>
      <c r="X46" s="4"/>
      <c r="Y46" s="4"/>
      <c r="Z46" s="4"/>
      <c r="AA46" s="4"/>
      <c r="AB46" s="1"/>
      <c r="AC46" s="1"/>
      <c r="AD46" s="1"/>
      <c r="AE46" s="4"/>
      <c r="AF46" s="4"/>
      <c r="AG46" s="4"/>
      <c r="AH46" s="4"/>
      <c r="AI46" s="4"/>
      <c r="AJ46" s="4"/>
      <c r="AK46" s="4"/>
      <c r="AL46" s="4"/>
      <c r="AM46" s="4"/>
      <c r="AN46" s="1"/>
      <c r="AO46" s="1"/>
      <c r="AP46" s="1"/>
      <c r="AQ46" s="4"/>
      <c r="AR46" s="4"/>
      <c r="AS46" s="4"/>
      <c r="AT46" s="4"/>
      <c r="AU46" s="4"/>
      <c r="AV46" s="4"/>
      <c r="AW46" s="4"/>
      <c r="AX46" s="4"/>
      <c r="AY46" s="4"/>
      <c r="AZ46" s="1"/>
      <c r="BA46" s="1"/>
      <c r="BB46" s="1"/>
      <c r="BC46" s="4"/>
      <c r="BD46" s="4"/>
      <c r="BE46" s="4"/>
      <c r="BF46" s="4"/>
      <c r="BG46" s="4"/>
      <c r="BH46" s="4"/>
      <c r="BI46" s="4"/>
      <c r="BJ46" s="4"/>
      <c r="BK46" s="4"/>
      <c r="BL46" s="1"/>
      <c r="BM46" s="1"/>
      <c r="BN46" s="1"/>
      <c r="BO46" s="4"/>
      <c r="BP46" s="4"/>
      <c r="BQ46" s="4"/>
      <c r="BR46" s="4"/>
      <c r="BS46" s="4"/>
      <c r="BT46" s="4"/>
      <c r="BU46" s="4"/>
      <c r="BV46" s="4"/>
      <c r="BW46" s="4"/>
    </row>
    <row r="47" spans="1:75" ht="15" x14ac:dyDescent="0.25">
      <c r="A47" s="2"/>
      <c r="B47" s="1" t="s">
        <v>72</v>
      </c>
      <c r="C47" s="1" t="s">
        <v>73</v>
      </c>
      <c r="D47" s="5">
        <v>897107.86999999988</v>
      </c>
      <c r="E47" s="5">
        <v>1751064.1099999999</v>
      </c>
      <c r="F47" s="5">
        <v>1464331.1</v>
      </c>
      <c r="G47" s="5">
        <v>4635592.0999999996</v>
      </c>
      <c r="H47" s="5">
        <v>-4620209.72</v>
      </c>
      <c r="I47" s="5">
        <v>-571904.72</v>
      </c>
      <c r="J47" s="5">
        <v>-3146651.9000000004</v>
      </c>
      <c r="K47" s="5">
        <v>-316144.24</v>
      </c>
      <c r="L47" s="5">
        <v>-210759.09000000003</v>
      </c>
      <c r="M47" s="5">
        <v>29769.07</v>
      </c>
      <c r="N47" s="5">
        <v>49259.369999999995</v>
      </c>
      <c r="O47" s="24">
        <v>71209.180000000008</v>
      </c>
      <c r="P47" s="1"/>
      <c r="Q47" s="1"/>
      <c r="R47" s="1"/>
      <c r="S47" s="4"/>
      <c r="T47" s="4"/>
      <c r="U47" s="4"/>
      <c r="V47" s="4"/>
      <c r="W47" s="4"/>
      <c r="X47" s="4"/>
      <c r="Y47" s="4"/>
      <c r="Z47" s="4"/>
      <c r="AA47" s="4"/>
      <c r="AB47" s="1"/>
      <c r="AC47" s="1"/>
      <c r="AD47" s="1"/>
      <c r="AE47" s="4"/>
      <c r="AF47" s="4"/>
      <c r="AG47" s="4"/>
      <c r="AH47" s="4"/>
      <c r="AI47" s="4"/>
      <c r="AJ47" s="4"/>
      <c r="AK47" s="4"/>
      <c r="AL47" s="4"/>
      <c r="AM47" s="4"/>
      <c r="AN47" s="1"/>
      <c r="AO47" s="1"/>
      <c r="AP47" s="1"/>
      <c r="AQ47" s="4"/>
      <c r="AR47" s="4"/>
      <c r="AS47" s="4"/>
      <c r="AT47" s="4"/>
      <c r="AU47" s="4"/>
      <c r="AV47" s="4"/>
      <c r="AW47" s="4"/>
      <c r="AX47" s="4"/>
      <c r="AY47" s="4"/>
      <c r="AZ47" s="1"/>
      <c r="BA47" s="1"/>
      <c r="BB47" s="1"/>
      <c r="BC47" s="4"/>
      <c r="BD47" s="4"/>
      <c r="BE47" s="4"/>
      <c r="BF47" s="4"/>
      <c r="BG47" s="4"/>
      <c r="BH47" s="4"/>
      <c r="BI47" s="4"/>
      <c r="BJ47" s="4"/>
      <c r="BK47" s="4"/>
      <c r="BL47" s="1"/>
      <c r="BM47" s="1"/>
      <c r="BN47" s="1"/>
      <c r="BO47" s="4"/>
      <c r="BP47" s="4"/>
      <c r="BQ47" s="4"/>
      <c r="BR47" s="4"/>
      <c r="BS47" s="4"/>
      <c r="BT47" s="4"/>
      <c r="BU47" s="4"/>
      <c r="BV47" s="4"/>
      <c r="BW47" s="4"/>
    </row>
    <row r="48" spans="1:75" ht="15" x14ac:dyDescent="0.25">
      <c r="A48" s="2"/>
      <c r="B48" s="1" t="s">
        <v>72</v>
      </c>
      <c r="C48" s="1" t="s">
        <v>76</v>
      </c>
      <c r="D48" s="5">
        <v>861227.75</v>
      </c>
      <c r="E48" s="5">
        <v>1899484.23</v>
      </c>
      <c r="F48" s="5">
        <v>3403455.45</v>
      </c>
      <c r="G48" s="5">
        <v>1003855.99</v>
      </c>
      <c r="H48" s="5">
        <v>-2262740.1</v>
      </c>
      <c r="I48" s="5">
        <v>-1626410.2200000002</v>
      </c>
      <c r="J48" s="5">
        <v>-1959635.1</v>
      </c>
      <c r="K48" s="5">
        <v>-526579.19999999995</v>
      </c>
      <c r="L48" s="5">
        <v>-617720.30000000005</v>
      </c>
      <c r="M48" s="5">
        <v>-115326.37</v>
      </c>
      <c r="N48" s="5">
        <v>135988.04</v>
      </c>
      <c r="O48" s="24">
        <v>-29544.559999999998</v>
      </c>
      <c r="P48" s="1"/>
      <c r="Q48" s="1"/>
      <c r="R48" s="1"/>
      <c r="S48" s="4"/>
      <c r="T48" s="4"/>
      <c r="U48" s="4"/>
      <c r="V48" s="4"/>
      <c r="W48" s="4"/>
      <c r="X48" s="4"/>
      <c r="Y48" s="4"/>
      <c r="Z48" s="4"/>
      <c r="AA48" s="4"/>
      <c r="AB48" s="1"/>
      <c r="AC48" s="1"/>
      <c r="AD48" s="1"/>
      <c r="AE48" s="4"/>
      <c r="AF48" s="4"/>
      <c r="AG48" s="4"/>
      <c r="AH48" s="4"/>
      <c r="AI48" s="4"/>
      <c r="AJ48" s="4"/>
      <c r="AK48" s="4"/>
      <c r="AL48" s="4"/>
      <c r="AM48" s="4"/>
      <c r="AN48" s="1"/>
      <c r="AO48" s="1"/>
      <c r="AP48" s="1"/>
      <c r="AQ48" s="4"/>
      <c r="AR48" s="4"/>
      <c r="AS48" s="4"/>
      <c r="AT48" s="4"/>
      <c r="AU48" s="4"/>
      <c r="AV48" s="4"/>
      <c r="AW48" s="4"/>
      <c r="AX48" s="4"/>
      <c r="AY48" s="4"/>
      <c r="AZ48" s="1"/>
      <c r="BA48" s="1"/>
      <c r="BB48" s="1"/>
      <c r="BC48" s="4"/>
      <c r="BD48" s="4"/>
      <c r="BE48" s="4"/>
      <c r="BF48" s="4"/>
      <c r="BG48" s="4"/>
      <c r="BH48" s="4"/>
      <c r="BI48" s="4"/>
      <c r="BJ48" s="4"/>
      <c r="BK48" s="4"/>
      <c r="BL48" s="1"/>
      <c r="BM48" s="1"/>
      <c r="BN48" s="1"/>
      <c r="BO48" s="4"/>
      <c r="BP48" s="4"/>
      <c r="BQ48" s="4"/>
      <c r="BR48" s="4"/>
      <c r="BS48" s="4"/>
      <c r="BT48" s="4"/>
      <c r="BU48" s="4"/>
      <c r="BV48" s="4"/>
      <c r="BW48" s="4"/>
    </row>
    <row r="49" spans="1:75" ht="15" x14ac:dyDescent="0.25">
      <c r="A49" s="2"/>
      <c r="B49" s="1" t="s">
        <v>72</v>
      </c>
      <c r="C49" s="1" t="s">
        <v>77</v>
      </c>
      <c r="D49" s="5">
        <v>2255557.88</v>
      </c>
      <c r="E49" s="5">
        <v>3346903.5000000005</v>
      </c>
      <c r="F49" s="5">
        <v>4870605.3199999994</v>
      </c>
      <c r="G49" s="5">
        <v>-8743.8099999999686</v>
      </c>
      <c r="H49" s="5">
        <v>-5378589.2399999993</v>
      </c>
      <c r="I49" s="5">
        <v>663498.08999999985</v>
      </c>
      <c r="J49" s="5">
        <v>-2628364.52</v>
      </c>
      <c r="K49" s="5">
        <v>-2802260.37</v>
      </c>
      <c r="L49" s="5">
        <v>-176618.96</v>
      </c>
      <c r="M49" s="5">
        <v>-49490.460000000006</v>
      </c>
      <c r="N49" s="5">
        <v>-33436.28</v>
      </c>
      <c r="O49" s="24">
        <v>3054.8600000000006</v>
      </c>
      <c r="P49" s="1"/>
      <c r="Q49" s="1"/>
      <c r="R49" s="1"/>
      <c r="S49" s="4"/>
      <c r="T49" s="4"/>
      <c r="U49" s="4"/>
      <c r="V49" s="4"/>
      <c r="W49" s="4"/>
      <c r="X49" s="4"/>
      <c r="Y49" s="4"/>
      <c r="Z49" s="4"/>
      <c r="AA49" s="4"/>
      <c r="AB49" s="1"/>
      <c r="AC49" s="1"/>
      <c r="AD49" s="1"/>
      <c r="AE49" s="4"/>
      <c r="AF49" s="4"/>
      <c r="AG49" s="4"/>
      <c r="AH49" s="4"/>
      <c r="AI49" s="4"/>
      <c r="AJ49" s="4"/>
      <c r="AK49" s="4"/>
      <c r="AL49" s="4"/>
      <c r="AM49" s="4"/>
      <c r="AN49" s="1"/>
      <c r="AO49" s="1"/>
      <c r="AP49" s="1"/>
      <c r="AQ49" s="4"/>
      <c r="AR49" s="4"/>
      <c r="AS49" s="4"/>
      <c r="AT49" s="4"/>
      <c r="AU49" s="4"/>
      <c r="AV49" s="4"/>
      <c r="AW49" s="4"/>
      <c r="AX49" s="4"/>
      <c r="AY49" s="4"/>
      <c r="AZ49" s="1"/>
      <c r="BA49" s="1"/>
      <c r="BB49" s="1"/>
      <c r="BC49" s="4"/>
      <c r="BD49" s="4"/>
      <c r="BE49" s="4"/>
      <c r="BF49" s="4"/>
      <c r="BG49" s="4"/>
      <c r="BH49" s="4"/>
      <c r="BI49" s="4"/>
      <c r="BJ49" s="4"/>
      <c r="BK49" s="4"/>
      <c r="BL49" s="1"/>
      <c r="BM49" s="1"/>
      <c r="BN49" s="1"/>
      <c r="BO49" s="4"/>
      <c r="BP49" s="4"/>
      <c r="BQ49" s="4"/>
      <c r="BR49" s="4"/>
      <c r="BS49" s="4"/>
      <c r="BT49" s="4"/>
      <c r="BU49" s="4"/>
      <c r="BV49" s="4"/>
      <c r="BW49" s="4"/>
    </row>
    <row r="50" spans="1:75" ht="15" x14ac:dyDescent="0.25">
      <c r="A50" s="2"/>
      <c r="B50" s="1" t="s">
        <v>72</v>
      </c>
      <c r="C50" s="1" t="s">
        <v>78</v>
      </c>
      <c r="D50" s="5">
        <v>1989591.6799999997</v>
      </c>
      <c r="E50" s="5">
        <v>3671200.8</v>
      </c>
      <c r="F50" s="5">
        <v>3315377</v>
      </c>
      <c r="G50" s="5">
        <v>2586251.8600000003</v>
      </c>
      <c r="H50" s="5">
        <v>-3604047.7</v>
      </c>
      <c r="I50" s="5">
        <v>-1561966.65</v>
      </c>
      <c r="J50" s="5">
        <v>-4155709.01</v>
      </c>
      <c r="K50" s="5">
        <v>-1486849.01</v>
      </c>
      <c r="L50" s="5">
        <v>-109288.86</v>
      </c>
      <c r="M50" s="5">
        <v>-206040</v>
      </c>
      <c r="N50" s="5">
        <v>-11422.83</v>
      </c>
      <c r="O50" s="24">
        <v>-306109.09999999998</v>
      </c>
      <c r="P50" s="1"/>
      <c r="Q50" s="1"/>
      <c r="R50" s="1"/>
      <c r="S50" s="4"/>
      <c r="T50" s="4"/>
      <c r="U50" s="4"/>
      <c r="V50" s="4"/>
      <c r="W50" s="4"/>
      <c r="X50" s="4"/>
      <c r="Y50" s="4"/>
      <c r="Z50" s="4"/>
      <c r="AA50" s="4"/>
      <c r="AB50" s="1"/>
      <c r="AC50" s="1"/>
      <c r="AD50" s="1"/>
      <c r="AE50" s="4"/>
      <c r="AF50" s="4"/>
      <c r="AG50" s="4"/>
      <c r="AH50" s="4"/>
      <c r="AI50" s="4"/>
      <c r="AJ50" s="4"/>
      <c r="AK50" s="4"/>
      <c r="AL50" s="4"/>
      <c r="AM50" s="4"/>
      <c r="AN50" s="1"/>
      <c r="AO50" s="1"/>
      <c r="AP50" s="1"/>
      <c r="AQ50" s="4"/>
      <c r="AR50" s="4"/>
      <c r="AS50" s="4"/>
      <c r="AT50" s="4"/>
      <c r="AU50" s="4"/>
      <c r="AV50" s="4"/>
      <c r="AW50" s="4"/>
      <c r="AX50" s="4"/>
      <c r="AY50" s="4"/>
      <c r="AZ50" s="1"/>
      <c r="BA50" s="1"/>
      <c r="BB50" s="1"/>
      <c r="BC50" s="4"/>
      <c r="BD50" s="4"/>
      <c r="BE50" s="4"/>
      <c r="BF50" s="4"/>
      <c r="BG50" s="4"/>
      <c r="BH50" s="4"/>
      <c r="BI50" s="4"/>
      <c r="BJ50" s="4"/>
      <c r="BK50" s="4"/>
      <c r="BL50" s="1"/>
      <c r="BM50" s="1"/>
      <c r="BN50" s="1"/>
      <c r="BO50" s="4"/>
      <c r="BP50" s="4"/>
      <c r="BQ50" s="4"/>
      <c r="BR50" s="4"/>
      <c r="BS50" s="4"/>
      <c r="BT50" s="4"/>
      <c r="BU50" s="4"/>
      <c r="BV50" s="4"/>
      <c r="BW50" s="4"/>
    </row>
    <row r="51" spans="1:75" ht="15" x14ac:dyDescent="0.25">
      <c r="A51" s="2"/>
      <c r="B51" s="1" t="s">
        <v>72</v>
      </c>
      <c r="C51" s="1" t="s">
        <v>79</v>
      </c>
      <c r="D51" s="5">
        <v>1532193.48</v>
      </c>
      <c r="E51" s="5">
        <v>2696710.53</v>
      </c>
      <c r="F51" s="5">
        <v>1870465.86</v>
      </c>
      <c r="G51" s="5">
        <v>1933706.37</v>
      </c>
      <c r="H51" s="5">
        <v>-1820085.25</v>
      </c>
      <c r="I51" s="5">
        <v>-2627755.4099999997</v>
      </c>
      <c r="J51" s="5">
        <v>-1667197.5300000003</v>
      </c>
      <c r="K51" s="5">
        <v>-1939234.3900000001</v>
      </c>
      <c r="L51" s="5">
        <v>-333914.02</v>
      </c>
      <c r="M51" s="5">
        <v>11645.42</v>
      </c>
      <c r="N51" s="5">
        <v>482112.5</v>
      </c>
      <c r="O51" s="25">
        <v>-182646.84</v>
      </c>
      <c r="P51" s="1"/>
      <c r="Q51" s="1"/>
      <c r="R51" s="1"/>
      <c r="S51" s="4"/>
      <c r="T51" s="4"/>
      <c r="U51" s="4"/>
      <c r="V51" s="4"/>
      <c r="W51" s="4"/>
      <c r="X51" s="4"/>
      <c r="Y51" s="4"/>
      <c r="Z51" s="4"/>
      <c r="AA51" s="4"/>
      <c r="AB51" s="1"/>
      <c r="AC51" s="1"/>
      <c r="AD51" s="1"/>
      <c r="AE51" s="4"/>
      <c r="AF51" s="4"/>
      <c r="AG51" s="4"/>
      <c r="AH51" s="4"/>
      <c r="AI51" s="4"/>
      <c r="AJ51" s="4"/>
      <c r="AK51" s="4"/>
      <c r="AL51" s="4"/>
      <c r="AM51" s="4"/>
      <c r="AN51" s="1"/>
      <c r="AO51" s="1"/>
      <c r="AP51" s="1"/>
      <c r="AQ51" s="4"/>
      <c r="AR51" s="4"/>
      <c r="AS51" s="4"/>
      <c r="AT51" s="4"/>
      <c r="AU51" s="4"/>
      <c r="AV51" s="4"/>
      <c r="AW51" s="4"/>
      <c r="AX51" s="4"/>
      <c r="AY51" s="4"/>
      <c r="AZ51" s="1"/>
      <c r="BA51" s="1"/>
      <c r="BB51" s="1"/>
      <c r="BC51" s="4"/>
      <c r="BD51" s="4"/>
      <c r="BE51" s="4"/>
      <c r="BF51" s="4"/>
      <c r="BG51" s="4"/>
      <c r="BH51" s="4"/>
      <c r="BI51" s="4"/>
      <c r="BJ51" s="4"/>
      <c r="BK51" s="4"/>
      <c r="BL51" s="1"/>
      <c r="BM51" s="1"/>
      <c r="BN51" s="1"/>
      <c r="BO51" s="4"/>
      <c r="BP51" s="4"/>
      <c r="BQ51" s="4"/>
      <c r="BR51" s="4"/>
      <c r="BS51" s="4"/>
      <c r="BT51" s="4"/>
      <c r="BU51" s="4"/>
      <c r="BV51" s="4"/>
      <c r="BW51" s="4"/>
    </row>
    <row r="52" spans="1:75" ht="15" x14ac:dyDescent="0.25">
      <c r="A52" s="2"/>
      <c r="B52" s="1" t="s">
        <v>72</v>
      </c>
      <c r="C52" s="1" t="s">
        <v>80</v>
      </c>
      <c r="D52" s="5">
        <v>1775192.95</v>
      </c>
      <c r="E52" s="5">
        <v>2200270.0300000003</v>
      </c>
      <c r="F52" s="5">
        <v>3552194.45</v>
      </c>
      <c r="G52" s="5">
        <v>111421.8</v>
      </c>
      <c r="H52" s="5">
        <v>-1231559.6099999999</v>
      </c>
      <c r="I52" s="5">
        <v>-3028129.41</v>
      </c>
      <c r="J52" s="5"/>
      <c r="K52" s="5"/>
      <c r="L52" s="5"/>
      <c r="M52" s="5"/>
      <c r="N52" s="5"/>
      <c r="O52" s="24"/>
      <c r="P52" s="6"/>
      <c r="Q52" s="1"/>
      <c r="R52" s="1"/>
      <c r="S52" s="4"/>
      <c r="T52" s="4"/>
      <c r="U52" s="4"/>
      <c r="V52" s="4"/>
      <c r="W52" s="4"/>
      <c r="X52" s="4"/>
      <c r="Y52" s="4"/>
      <c r="Z52" s="4"/>
      <c r="AA52" s="4"/>
      <c r="AB52" s="1"/>
      <c r="AC52" s="1"/>
      <c r="AD52" s="1"/>
      <c r="AE52" s="4"/>
      <c r="AF52" s="4"/>
      <c r="AG52" s="4"/>
      <c r="AH52" s="4"/>
      <c r="AI52" s="4"/>
      <c r="AJ52" s="4"/>
      <c r="AK52" s="4"/>
      <c r="AL52" s="4"/>
      <c r="AM52" s="4"/>
      <c r="AN52" s="1"/>
      <c r="AO52" s="1"/>
      <c r="AP52" s="1"/>
      <c r="AQ52" s="4"/>
      <c r="AR52" s="4"/>
      <c r="AS52" s="4"/>
      <c r="AT52" s="4"/>
      <c r="AU52" s="4"/>
      <c r="AV52" s="4"/>
      <c r="AW52" s="4"/>
      <c r="AX52" s="4"/>
      <c r="AY52" s="4"/>
      <c r="AZ52" s="1"/>
      <c r="BA52" s="1"/>
      <c r="BB52" s="1"/>
      <c r="BC52" s="4"/>
      <c r="BD52" s="4"/>
      <c r="BE52" s="4"/>
      <c r="BF52" s="4"/>
      <c r="BG52" s="4"/>
      <c r="BH52" s="4"/>
      <c r="BI52" s="4"/>
      <c r="BJ52" s="4"/>
      <c r="BK52" s="4"/>
      <c r="BL52" s="1"/>
      <c r="BM52" s="1"/>
      <c r="BN52" s="1"/>
      <c r="BO52" s="4"/>
      <c r="BP52" s="4"/>
      <c r="BQ52" s="4"/>
      <c r="BR52" s="4"/>
      <c r="BS52" s="4"/>
      <c r="BT52" s="4"/>
      <c r="BU52" s="4"/>
      <c r="BV52" s="4"/>
      <c r="BW52" s="4"/>
    </row>
    <row r="53" spans="1:75" ht="15" x14ac:dyDescent="0.25">
      <c r="A53" s="2"/>
      <c r="B53" s="1"/>
      <c r="C53" s="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24"/>
      <c r="P53" s="1"/>
      <c r="Q53" s="1"/>
      <c r="R53" s="1"/>
      <c r="S53" s="4"/>
      <c r="T53" s="4"/>
      <c r="U53" s="4"/>
      <c r="V53" s="4"/>
      <c r="W53" s="4"/>
      <c r="X53" s="4"/>
      <c r="Y53" s="4"/>
      <c r="Z53" s="4"/>
      <c r="AA53" s="4"/>
      <c r="AB53" s="1"/>
      <c r="AC53" s="1"/>
      <c r="AD53" s="1"/>
      <c r="AE53" s="4"/>
      <c r="AF53" s="4"/>
      <c r="AG53" s="4"/>
      <c r="AH53" s="4"/>
      <c r="AI53" s="4"/>
      <c r="AJ53" s="4"/>
      <c r="AK53" s="4"/>
      <c r="AL53" s="4"/>
      <c r="AM53" s="4"/>
      <c r="AN53" s="1"/>
      <c r="AO53" s="1"/>
      <c r="AP53" s="1"/>
      <c r="AQ53" s="4"/>
      <c r="AR53" s="4"/>
      <c r="AS53" s="4"/>
      <c r="AT53" s="4"/>
      <c r="AU53" s="4"/>
      <c r="AV53" s="4"/>
      <c r="AW53" s="4"/>
      <c r="AX53" s="4"/>
      <c r="AY53" s="4"/>
      <c r="AZ53" s="1"/>
      <c r="BA53" s="1"/>
      <c r="BB53" s="1"/>
      <c r="BC53" s="4"/>
      <c r="BD53" s="4"/>
      <c r="BE53" s="4"/>
      <c r="BF53" s="4"/>
      <c r="BG53" s="4"/>
      <c r="BH53" s="4"/>
      <c r="BI53" s="4"/>
      <c r="BJ53" s="4"/>
      <c r="BK53" s="4"/>
      <c r="BL53" s="1"/>
      <c r="BM53" s="1"/>
      <c r="BN53" s="1"/>
      <c r="BO53" s="4"/>
      <c r="BP53" s="4"/>
      <c r="BQ53" s="4"/>
      <c r="BR53" s="4"/>
      <c r="BS53" s="4"/>
      <c r="BT53" s="4"/>
      <c r="BU53" s="4"/>
      <c r="BV53" s="4"/>
      <c r="BW53" s="4"/>
    </row>
    <row r="54" spans="1:75" ht="15" x14ac:dyDescent="0.25">
      <c r="A54" s="2"/>
      <c r="B54" s="12" t="s">
        <v>72</v>
      </c>
      <c r="C54" s="1" t="s">
        <v>63</v>
      </c>
      <c r="D54" s="14">
        <f t="shared" ref="D54:O54" si="0">SUM(D9,D18,D36)</f>
        <v>6460438.7700000005</v>
      </c>
      <c r="E54" s="14">
        <f t="shared" si="0"/>
        <v>11975817.6</v>
      </c>
      <c r="F54" s="14">
        <f t="shared" si="0"/>
        <v>20244964.400000002</v>
      </c>
      <c r="G54" s="14">
        <f t="shared" si="0"/>
        <v>28019492.5</v>
      </c>
      <c r="H54" s="14">
        <f t="shared" si="0"/>
        <v>32395579.569999997</v>
      </c>
      <c r="I54" s="14">
        <f t="shared" si="0"/>
        <v>24140054.980000004</v>
      </c>
      <c r="J54" s="14">
        <f t="shared" si="0"/>
        <v>14481211.619999999</v>
      </c>
      <c r="K54" s="14">
        <f t="shared" si="0"/>
        <v>8777541.0700000003</v>
      </c>
      <c r="L54" s="14">
        <f t="shared" si="0"/>
        <v>5883186.75</v>
      </c>
      <c r="M54" s="14">
        <f t="shared" si="0"/>
        <v>6531652.0600000005</v>
      </c>
      <c r="N54" s="14">
        <f t="shared" si="0"/>
        <v>5767356.2199999997</v>
      </c>
      <c r="O54" s="20">
        <f t="shared" si="0"/>
        <v>6215218.1399999997</v>
      </c>
      <c r="P54" s="1"/>
      <c r="Q54" s="1"/>
      <c r="R54" s="1"/>
      <c r="S54" s="4"/>
      <c r="T54" s="4"/>
      <c r="U54" s="4"/>
      <c r="V54" s="4"/>
      <c r="W54" s="4"/>
      <c r="X54" s="4"/>
      <c r="Y54" s="4"/>
      <c r="Z54" s="4"/>
      <c r="AA54" s="4"/>
      <c r="AB54" s="1"/>
      <c r="AC54" s="1"/>
      <c r="AD54" s="1"/>
      <c r="AE54" s="4"/>
      <c r="AF54" s="4"/>
      <c r="AG54" s="4"/>
      <c r="AH54" s="4"/>
      <c r="AI54" s="4"/>
      <c r="AJ54" s="4"/>
      <c r="AK54" s="4"/>
      <c r="AL54" s="4"/>
      <c r="AM54" s="4"/>
      <c r="AN54" s="1"/>
      <c r="AO54" s="1"/>
      <c r="AP54" s="1"/>
      <c r="AQ54" s="4"/>
      <c r="AR54" s="4"/>
      <c r="AS54" s="4"/>
      <c r="AT54" s="4"/>
      <c r="AU54" s="4"/>
      <c r="AV54" s="4"/>
      <c r="AW54" s="4"/>
      <c r="AX54" s="4"/>
      <c r="AY54" s="4"/>
      <c r="AZ54" s="1"/>
      <c r="BA54" s="1"/>
      <c r="BB54" s="1"/>
      <c r="BC54" s="4"/>
      <c r="BD54" s="4"/>
      <c r="BE54" s="4"/>
      <c r="BF54" s="4"/>
      <c r="BG54" s="4"/>
      <c r="BH54" s="4"/>
      <c r="BI54" s="4"/>
      <c r="BJ54" s="4"/>
      <c r="BK54" s="4"/>
      <c r="BL54" s="1"/>
      <c r="BM54" s="1"/>
      <c r="BN54" s="1"/>
      <c r="BO54" s="4"/>
      <c r="BP54" s="4"/>
      <c r="BQ54" s="4"/>
      <c r="BR54" s="4"/>
      <c r="BS54" s="4"/>
      <c r="BT54" s="4"/>
      <c r="BU54" s="4"/>
      <c r="BV54" s="4"/>
      <c r="BW54" s="4"/>
    </row>
    <row r="55" spans="1:75" ht="15" x14ac:dyDescent="0.25">
      <c r="A55" s="2"/>
      <c r="B55" s="12" t="s">
        <v>72</v>
      </c>
      <c r="C55" s="1" t="s">
        <v>66</v>
      </c>
      <c r="D55" s="14">
        <f t="shared" ref="D55:O55" si="1">SUM(D10,D19,D37)</f>
        <v>7913078.2899999991</v>
      </c>
      <c r="E55" s="14">
        <f t="shared" si="1"/>
        <v>12729155.370000001</v>
      </c>
      <c r="F55" s="14">
        <f t="shared" si="1"/>
        <v>20951128.659999996</v>
      </c>
      <c r="G55" s="14">
        <f t="shared" si="1"/>
        <v>28086812.93</v>
      </c>
      <c r="H55" s="14">
        <f t="shared" si="1"/>
        <v>26460076.440000001</v>
      </c>
      <c r="I55" s="14">
        <f t="shared" si="1"/>
        <v>26131806</v>
      </c>
      <c r="J55" s="14">
        <f t="shared" si="1"/>
        <v>13189908.689999999</v>
      </c>
      <c r="K55" s="14">
        <f t="shared" si="1"/>
        <v>7240088.0699999994</v>
      </c>
      <c r="L55" s="14">
        <f t="shared" si="1"/>
        <v>5939995.0700000003</v>
      </c>
      <c r="M55" s="14">
        <f t="shared" si="1"/>
        <v>5601580.6099999994</v>
      </c>
      <c r="N55" s="14">
        <f t="shared" si="1"/>
        <v>5436729.2000000011</v>
      </c>
      <c r="O55" s="20">
        <f t="shared" si="1"/>
        <v>5440324.3200000003</v>
      </c>
      <c r="P55" s="1"/>
      <c r="Q55" s="1"/>
      <c r="R55" s="1"/>
      <c r="S55" s="4"/>
      <c r="T55" s="4"/>
      <c r="U55" s="4"/>
      <c r="V55" s="4"/>
      <c r="W55" s="4"/>
      <c r="X55" s="4"/>
      <c r="Y55" s="4"/>
      <c r="Z55" s="4"/>
      <c r="AA55" s="4"/>
      <c r="AB55" s="1"/>
      <c r="AC55" s="1"/>
      <c r="AD55" s="1"/>
      <c r="AE55" s="4"/>
      <c r="AF55" s="4"/>
      <c r="AG55" s="4"/>
      <c r="AH55" s="4"/>
      <c r="AI55" s="4"/>
      <c r="AJ55" s="4"/>
      <c r="AK55" s="4"/>
      <c r="AL55" s="4"/>
      <c r="AM55" s="4"/>
      <c r="AN55" s="1"/>
      <c r="AO55" s="1"/>
      <c r="AP55" s="1"/>
      <c r="AQ55" s="4"/>
      <c r="AR55" s="4"/>
      <c r="AS55" s="4"/>
      <c r="AT55" s="4"/>
      <c r="AU55" s="4"/>
      <c r="AV55" s="4"/>
      <c r="AW55" s="4"/>
      <c r="AX55" s="4"/>
      <c r="AY55" s="4"/>
      <c r="AZ55" s="1"/>
      <c r="BA55" s="1"/>
      <c r="BB55" s="1"/>
      <c r="BC55" s="4"/>
      <c r="BD55" s="4"/>
      <c r="BE55" s="4"/>
      <c r="BF55" s="4"/>
      <c r="BG55" s="4"/>
      <c r="BH55" s="4"/>
      <c r="BI55" s="4"/>
      <c r="BJ55" s="4"/>
      <c r="BK55" s="4"/>
      <c r="BL55" s="1"/>
      <c r="BM55" s="1"/>
      <c r="BN55" s="1"/>
      <c r="BO55" s="4"/>
      <c r="BP55" s="4"/>
      <c r="BQ55" s="4"/>
      <c r="BR55" s="4"/>
      <c r="BS55" s="4"/>
      <c r="BT55" s="4"/>
      <c r="BU55" s="4"/>
      <c r="BV55" s="4"/>
      <c r="BW55" s="4"/>
    </row>
    <row r="56" spans="1:75" ht="15" x14ac:dyDescent="0.25">
      <c r="A56" s="2"/>
      <c r="B56" s="12" t="s">
        <v>72</v>
      </c>
      <c r="C56" s="1" t="s">
        <v>73</v>
      </c>
      <c r="D56" s="14">
        <f t="shared" ref="D56:O56" si="2">SUM(D11,D20,D38)</f>
        <v>6626206.6400000006</v>
      </c>
      <c r="E56" s="14">
        <f t="shared" si="2"/>
        <v>8472706.540000001</v>
      </c>
      <c r="F56" s="14">
        <f t="shared" si="2"/>
        <v>13412816.720000001</v>
      </c>
      <c r="G56" s="14">
        <f t="shared" si="2"/>
        <v>18993710.079999998</v>
      </c>
      <c r="H56" s="14">
        <f t="shared" si="2"/>
        <v>19825922.330000002</v>
      </c>
      <c r="I56" s="14">
        <f t="shared" si="2"/>
        <v>15106185.180000002</v>
      </c>
      <c r="J56" s="14">
        <f t="shared" si="2"/>
        <v>10490858.109999999</v>
      </c>
      <c r="K56" s="14">
        <f t="shared" si="2"/>
        <v>6681498.2000000011</v>
      </c>
      <c r="L56" s="14">
        <f t="shared" si="2"/>
        <v>5814788.7400000002</v>
      </c>
      <c r="M56" s="14">
        <f t="shared" si="2"/>
        <v>5525777.5100000007</v>
      </c>
      <c r="N56" s="14">
        <f t="shared" si="2"/>
        <v>5377460.1000000006</v>
      </c>
      <c r="O56" s="20">
        <f t="shared" si="2"/>
        <v>5577863.1000000006</v>
      </c>
      <c r="P56" s="1"/>
      <c r="Q56" s="1"/>
      <c r="R56" s="1"/>
      <c r="S56" s="4"/>
      <c r="T56" s="4"/>
      <c r="U56" s="4"/>
      <c r="V56" s="4"/>
      <c r="W56" s="4"/>
      <c r="X56" s="4"/>
      <c r="Y56" s="4"/>
      <c r="Z56" s="4"/>
      <c r="AA56" s="4"/>
      <c r="AB56" s="1"/>
      <c r="AC56" s="1"/>
      <c r="AD56" s="1"/>
      <c r="AE56" s="4"/>
      <c r="AF56" s="4"/>
      <c r="AG56" s="4"/>
      <c r="AH56" s="4"/>
      <c r="AI56" s="4"/>
      <c r="AJ56" s="4"/>
      <c r="AK56" s="4"/>
      <c r="AL56" s="4"/>
      <c r="AM56" s="4"/>
      <c r="AN56" s="1"/>
      <c r="AO56" s="1"/>
      <c r="AP56" s="1"/>
      <c r="AQ56" s="4"/>
      <c r="AR56" s="4"/>
      <c r="AS56" s="4"/>
      <c r="AT56" s="4"/>
      <c r="AU56" s="4"/>
      <c r="AV56" s="4"/>
      <c r="AW56" s="4"/>
      <c r="AX56" s="4"/>
      <c r="AY56" s="4"/>
      <c r="AZ56" s="1"/>
      <c r="BA56" s="1"/>
      <c r="BB56" s="1"/>
      <c r="BC56" s="4"/>
      <c r="BD56" s="4"/>
      <c r="BE56" s="4"/>
      <c r="BF56" s="4"/>
      <c r="BG56" s="4"/>
      <c r="BH56" s="4"/>
      <c r="BI56" s="4"/>
      <c r="BJ56" s="4"/>
      <c r="BK56" s="4"/>
      <c r="BL56" s="1"/>
      <c r="BM56" s="1"/>
      <c r="BN56" s="1"/>
      <c r="BO56" s="4"/>
      <c r="BP56" s="4"/>
      <c r="BQ56" s="4"/>
      <c r="BR56" s="4"/>
      <c r="BS56" s="4"/>
      <c r="BT56" s="4"/>
      <c r="BU56" s="4"/>
      <c r="BV56" s="4"/>
      <c r="BW56" s="4"/>
    </row>
    <row r="57" spans="1:75" ht="15" x14ac:dyDescent="0.25">
      <c r="A57" s="2"/>
      <c r="B57" s="12" t="s">
        <v>72</v>
      </c>
      <c r="C57" s="1" t="s">
        <v>76</v>
      </c>
      <c r="D57" s="14">
        <f t="shared" ref="D57:O57" si="3">SUM(D12,D21,D39)</f>
        <v>5882079.6299999999</v>
      </c>
      <c r="E57" s="14">
        <f t="shared" si="3"/>
        <v>7859588.9399999995</v>
      </c>
      <c r="F57" s="14">
        <f t="shared" si="3"/>
        <v>16165164.549999999</v>
      </c>
      <c r="G57" s="14">
        <f t="shared" si="3"/>
        <v>21575371.969999999</v>
      </c>
      <c r="H57" s="14">
        <f t="shared" si="3"/>
        <v>18276749.710000001</v>
      </c>
      <c r="I57" s="14">
        <f t="shared" si="3"/>
        <v>14522969.049999999</v>
      </c>
      <c r="J57" s="14">
        <f t="shared" si="3"/>
        <v>11609396.690000001</v>
      </c>
      <c r="K57" s="14">
        <f t="shared" si="3"/>
        <v>7511797.4299999988</v>
      </c>
      <c r="L57" s="14">
        <f t="shared" si="3"/>
        <v>6413136.0300000003</v>
      </c>
      <c r="M57" s="14">
        <f t="shared" si="3"/>
        <v>5863594.4500000002</v>
      </c>
      <c r="N57" s="14">
        <f t="shared" si="3"/>
        <v>6003978.2800000003</v>
      </c>
      <c r="O57" s="20">
        <f t="shared" si="3"/>
        <v>6430701.1499999994</v>
      </c>
      <c r="P57" s="1"/>
      <c r="Q57" s="1"/>
      <c r="R57" s="1"/>
      <c r="S57" s="4"/>
      <c r="T57" s="4"/>
      <c r="U57" s="4"/>
      <c r="V57" s="4"/>
      <c r="W57" s="4"/>
      <c r="X57" s="4"/>
      <c r="Y57" s="4"/>
      <c r="Z57" s="4"/>
      <c r="AA57" s="4"/>
      <c r="AB57" s="1"/>
      <c r="AC57" s="1"/>
      <c r="AD57" s="1"/>
      <c r="AE57" s="4"/>
      <c r="AF57" s="4"/>
      <c r="AG57" s="4"/>
      <c r="AH57" s="4"/>
      <c r="AI57" s="4"/>
      <c r="AJ57" s="4"/>
      <c r="AK57" s="4"/>
      <c r="AL57" s="4"/>
      <c r="AM57" s="4"/>
      <c r="AN57" s="1"/>
      <c r="AO57" s="1"/>
      <c r="AP57" s="1"/>
      <c r="AQ57" s="4"/>
      <c r="AR57" s="4"/>
      <c r="AS57" s="4"/>
      <c r="AT57" s="4"/>
      <c r="AU57" s="4"/>
      <c r="AV57" s="4"/>
      <c r="AW57" s="4"/>
      <c r="AX57" s="4"/>
      <c r="AY57" s="4"/>
      <c r="AZ57" s="1"/>
      <c r="BA57" s="1"/>
      <c r="BB57" s="1"/>
      <c r="BC57" s="4"/>
      <c r="BD57" s="4"/>
      <c r="BE57" s="4"/>
      <c r="BF57" s="4"/>
      <c r="BG57" s="4"/>
      <c r="BH57" s="4"/>
      <c r="BI57" s="4"/>
      <c r="BJ57" s="4"/>
      <c r="BK57" s="4"/>
      <c r="BL57" s="1"/>
      <c r="BM57" s="1"/>
      <c r="BN57" s="1"/>
      <c r="BO57" s="4"/>
      <c r="BP57" s="4"/>
      <c r="BQ57" s="4"/>
      <c r="BR57" s="4"/>
      <c r="BS57" s="4"/>
      <c r="BT57" s="4"/>
      <c r="BU57" s="4"/>
      <c r="BV57" s="4"/>
      <c r="BW57" s="4"/>
    </row>
    <row r="58" spans="1:75" ht="15" x14ac:dyDescent="0.25">
      <c r="A58" s="2"/>
      <c r="B58" s="12" t="s">
        <v>72</v>
      </c>
      <c r="C58" s="1" t="s">
        <v>77</v>
      </c>
      <c r="D58" s="14">
        <f t="shared" ref="D58:O58" si="4">SUM(D13,D22,D40)</f>
        <v>6405579.3800000008</v>
      </c>
      <c r="E58" s="14">
        <f t="shared" si="4"/>
        <v>11548485.979999999</v>
      </c>
      <c r="F58" s="14">
        <f t="shared" si="4"/>
        <v>17832961.969999999</v>
      </c>
      <c r="G58" s="14">
        <f t="shared" si="4"/>
        <v>28355945.77</v>
      </c>
      <c r="H58" s="14">
        <f t="shared" si="4"/>
        <v>25953706.610000003</v>
      </c>
      <c r="I58" s="14">
        <f t="shared" si="4"/>
        <v>18372771.800000004</v>
      </c>
      <c r="J58" s="14">
        <f t="shared" si="4"/>
        <v>16351213.77</v>
      </c>
      <c r="K58" s="14">
        <f t="shared" si="4"/>
        <v>9228916.5</v>
      </c>
      <c r="L58" s="14">
        <f t="shared" si="4"/>
        <v>5740199.4299999997</v>
      </c>
      <c r="M58" s="14">
        <f t="shared" si="4"/>
        <v>5894902.9700000007</v>
      </c>
      <c r="N58" s="14">
        <f t="shared" si="4"/>
        <v>5435686.5899999999</v>
      </c>
      <c r="O58" s="20">
        <f t="shared" si="4"/>
        <v>5935762.3399999999</v>
      </c>
      <c r="P58" s="1"/>
      <c r="Q58" s="1"/>
      <c r="R58" s="1"/>
      <c r="S58" s="4"/>
      <c r="T58" s="4"/>
      <c r="U58" s="4"/>
      <c r="V58" s="4"/>
      <c r="W58" s="4"/>
      <c r="X58" s="4"/>
      <c r="Y58" s="4"/>
      <c r="Z58" s="4"/>
      <c r="AA58" s="4"/>
      <c r="AB58" s="1"/>
      <c r="AC58" s="1"/>
      <c r="AD58" s="1"/>
      <c r="AE58" s="4"/>
      <c r="AF58" s="4"/>
      <c r="AG58" s="4"/>
      <c r="AH58" s="4"/>
      <c r="AI58" s="4"/>
      <c r="AJ58" s="4"/>
      <c r="AK58" s="4"/>
      <c r="AL58" s="4"/>
      <c r="AM58" s="4"/>
      <c r="AN58" s="1"/>
      <c r="AO58" s="1"/>
      <c r="AP58" s="1"/>
      <c r="AQ58" s="4"/>
      <c r="AR58" s="4"/>
      <c r="AS58" s="4"/>
      <c r="AT58" s="4"/>
      <c r="AU58" s="4"/>
      <c r="AV58" s="4"/>
      <c r="AW58" s="4"/>
      <c r="AX58" s="4"/>
      <c r="AY58" s="4"/>
      <c r="AZ58" s="1"/>
      <c r="BA58" s="1"/>
      <c r="BB58" s="1"/>
      <c r="BC58" s="4"/>
      <c r="BD58" s="4"/>
      <c r="BE58" s="4"/>
      <c r="BF58" s="4"/>
      <c r="BG58" s="4"/>
      <c r="BH58" s="4"/>
      <c r="BI58" s="4"/>
      <c r="BJ58" s="4"/>
      <c r="BK58" s="4"/>
      <c r="BL58" s="1"/>
      <c r="BM58" s="1"/>
      <c r="BN58" s="1"/>
      <c r="BO58" s="4"/>
      <c r="BP58" s="4"/>
      <c r="BQ58" s="4"/>
      <c r="BR58" s="4"/>
      <c r="BS58" s="4"/>
      <c r="BT58" s="4"/>
      <c r="BU58" s="4"/>
      <c r="BV58" s="4"/>
      <c r="BW58" s="4"/>
    </row>
    <row r="59" spans="1:75" ht="15" x14ac:dyDescent="0.25">
      <c r="A59" s="2"/>
      <c r="B59" s="12" t="s">
        <v>72</v>
      </c>
      <c r="C59" s="1" t="s">
        <v>78</v>
      </c>
      <c r="D59" s="14">
        <f t="shared" ref="D59:O59" si="5">SUM(D14,D23,D41)</f>
        <v>6249535.1500000004</v>
      </c>
      <c r="E59" s="14">
        <f t="shared" si="5"/>
        <v>11416082.549999999</v>
      </c>
      <c r="F59" s="14">
        <f t="shared" si="5"/>
        <v>17528104.23</v>
      </c>
      <c r="G59" s="14">
        <f t="shared" si="5"/>
        <v>22280113.020000003</v>
      </c>
      <c r="H59" s="14">
        <f t="shared" si="5"/>
        <v>24840073.510000002</v>
      </c>
      <c r="I59" s="14">
        <f t="shared" si="5"/>
        <v>22383681.100000001</v>
      </c>
      <c r="J59" s="14">
        <f t="shared" si="5"/>
        <v>13845726.1</v>
      </c>
      <c r="K59" s="14">
        <f t="shared" si="5"/>
        <v>8317154.5999999996</v>
      </c>
      <c r="L59" s="14">
        <f t="shared" si="5"/>
        <v>6604739.7299999995</v>
      </c>
      <c r="M59" s="14">
        <f t="shared" si="5"/>
        <v>6107031.290000001</v>
      </c>
      <c r="N59" s="14">
        <f t="shared" si="5"/>
        <v>5907538.25</v>
      </c>
      <c r="O59" s="20">
        <f t="shared" si="5"/>
        <v>5914153.1899999995</v>
      </c>
      <c r="P59" s="1"/>
      <c r="Q59" s="1"/>
      <c r="R59" s="1"/>
      <c r="S59" s="4"/>
      <c r="T59" s="4"/>
      <c r="U59" s="4"/>
      <c r="V59" s="4"/>
      <c r="W59" s="4"/>
      <c r="X59" s="4"/>
      <c r="Y59" s="4"/>
      <c r="Z59" s="4"/>
      <c r="AA59" s="4"/>
      <c r="AB59" s="1"/>
      <c r="AC59" s="1"/>
      <c r="AD59" s="1"/>
      <c r="AE59" s="4"/>
      <c r="AF59" s="4"/>
      <c r="AG59" s="4"/>
      <c r="AH59" s="4"/>
      <c r="AI59" s="4"/>
      <c r="AJ59" s="4"/>
      <c r="AK59" s="4"/>
      <c r="AL59" s="4"/>
      <c r="AM59" s="4"/>
      <c r="AN59" s="1"/>
      <c r="AO59" s="1"/>
      <c r="AP59" s="1"/>
      <c r="AQ59" s="4"/>
      <c r="AR59" s="4"/>
      <c r="AS59" s="4"/>
      <c r="AT59" s="4"/>
      <c r="AU59" s="4"/>
      <c r="AV59" s="4"/>
      <c r="AW59" s="4"/>
      <c r="AX59" s="4"/>
      <c r="AY59" s="4"/>
      <c r="AZ59" s="1"/>
      <c r="BA59" s="1"/>
      <c r="BB59" s="1"/>
      <c r="BC59" s="4"/>
      <c r="BD59" s="4"/>
      <c r="BE59" s="4"/>
      <c r="BF59" s="4"/>
      <c r="BG59" s="4"/>
      <c r="BH59" s="4"/>
      <c r="BI59" s="4"/>
      <c r="BJ59" s="4"/>
      <c r="BK59" s="4"/>
      <c r="BL59" s="1"/>
      <c r="BM59" s="1"/>
      <c r="BN59" s="1"/>
      <c r="BO59" s="4"/>
      <c r="BP59" s="4"/>
      <c r="BQ59" s="4"/>
      <c r="BR59" s="4"/>
      <c r="BS59" s="4"/>
      <c r="BT59" s="4"/>
      <c r="BU59" s="4"/>
      <c r="BV59" s="4"/>
      <c r="BW59" s="4"/>
    </row>
    <row r="60" spans="1:75" ht="15" x14ac:dyDescent="0.25">
      <c r="A60" s="2"/>
      <c r="B60" s="1" t="s">
        <v>72</v>
      </c>
      <c r="C60" s="1" t="s">
        <v>79</v>
      </c>
      <c r="D60" s="14">
        <f t="shared" ref="D60:O60" si="6">SUM(D15,D24,D42)</f>
        <v>6115290.7000000002</v>
      </c>
      <c r="E60" s="14">
        <f t="shared" si="6"/>
        <v>11416082.34</v>
      </c>
      <c r="F60" s="14">
        <f t="shared" si="6"/>
        <v>16620835.08</v>
      </c>
      <c r="G60" s="14">
        <f t="shared" si="6"/>
        <v>19163397.000000004</v>
      </c>
      <c r="H60" s="14">
        <f t="shared" si="6"/>
        <v>19155659.960000001</v>
      </c>
      <c r="I60" s="14">
        <f t="shared" si="6"/>
        <v>16142118.34</v>
      </c>
      <c r="J60" s="14">
        <f t="shared" si="6"/>
        <v>10983601.99</v>
      </c>
      <c r="K60" s="14">
        <f t="shared" si="6"/>
        <v>7995748.21</v>
      </c>
      <c r="L60" s="14">
        <f t="shared" si="6"/>
        <v>5853254.6699999999</v>
      </c>
      <c r="M60" s="14">
        <f t="shared" si="6"/>
        <v>5504523.8500000006</v>
      </c>
      <c r="N60" s="14">
        <f t="shared" si="6"/>
        <v>5423906.0099999998</v>
      </c>
      <c r="O60" s="20">
        <f t="shared" si="6"/>
        <v>5878722.0200000005</v>
      </c>
      <c r="P60" s="1"/>
      <c r="Q60" s="1"/>
      <c r="R60" s="1"/>
      <c r="S60" s="4"/>
      <c r="T60" s="4"/>
      <c r="U60" s="4"/>
      <c r="V60" s="4"/>
      <c r="W60" s="4"/>
      <c r="X60" s="4"/>
      <c r="Y60" s="4"/>
      <c r="Z60" s="4"/>
      <c r="AA60" s="4"/>
      <c r="AB60" s="1"/>
      <c r="AC60" s="1"/>
      <c r="AD60" s="1"/>
      <c r="AE60" s="4"/>
      <c r="AF60" s="4"/>
      <c r="AG60" s="4"/>
      <c r="AH60" s="4"/>
      <c r="AI60" s="4"/>
      <c r="AJ60" s="4"/>
      <c r="AK60" s="4"/>
      <c r="AL60" s="4"/>
      <c r="AM60" s="4"/>
      <c r="AN60" s="1"/>
      <c r="AO60" s="1"/>
      <c r="AP60" s="1"/>
      <c r="AQ60" s="4"/>
      <c r="AR60" s="4"/>
      <c r="AS60" s="4"/>
      <c r="AT60" s="4"/>
      <c r="AU60" s="4"/>
      <c r="AV60" s="4"/>
      <c r="AW60" s="4"/>
      <c r="AX60" s="4"/>
      <c r="AY60" s="4"/>
      <c r="AZ60" s="1"/>
      <c r="BA60" s="1"/>
      <c r="BB60" s="1"/>
      <c r="BC60" s="4"/>
      <c r="BD60" s="4"/>
      <c r="BE60" s="4"/>
      <c r="BF60" s="4"/>
      <c r="BG60" s="4"/>
      <c r="BH60" s="4"/>
      <c r="BI60" s="4"/>
      <c r="BJ60" s="4"/>
      <c r="BK60" s="4"/>
      <c r="BL60" s="1"/>
      <c r="BM60" s="1"/>
      <c r="BN60" s="1"/>
      <c r="BO60" s="4"/>
      <c r="BP60" s="4"/>
      <c r="BQ60" s="4"/>
      <c r="BR60" s="4"/>
      <c r="BS60" s="4"/>
      <c r="BT60" s="4"/>
      <c r="BU60" s="4"/>
      <c r="BV60" s="4"/>
      <c r="BW60" s="4"/>
    </row>
    <row r="61" spans="1:75" ht="15" x14ac:dyDescent="0.25">
      <c r="A61" s="2"/>
      <c r="B61" s="1" t="s">
        <v>72</v>
      </c>
      <c r="C61" s="1" t="s">
        <v>80</v>
      </c>
      <c r="D61" s="14">
        <f t="shared" ref="D61:O61" si="7">SUM(D16,D25,D43)</f>
        <v>6697545.54</v>
      </c>
      <c r="E61" s="14">
        <f t="shared" si="7"/>
        <v>9605541.5700000003</v>
      </c>
      <c r="F61" s="14">
        <f t="shared" si="7"/>
        <v>15536447.470000001</v>
      </c>
      <c r="G61" s="14">
        <f t="shared" si="7"/>
        <v>21194284.68</v>
      </c>
      <c r="H61" s="14">
        <f t="shared" si="7"/>
        <v>21323921.32</v>
      </c>
      <c r="I61" s="14">
        <f t="shared" si="7"/>
        <v>18408708.999999996</v>
      </c>
      <c r="J61" s="14">
        <f t="shared" si="7"/>
        <v>0</v>
      </c>
      <c r="K61" s="14">
        <f t="shared" si="7"/>
        <v>0</v>
      </c>
      <c r="L61" s="14">
        <f t="shared" si="7"/>
        <v>0</v>
      </c>
      <c r="M61" s="14">
        <f t="shared" si="7"/>
        <v>0</v>
      </c>
      <c r="N61" s="14">
        <f t="shared" si="7"/>
        <v>0</v>
      </c>
      <c r="O61" s="20">
        <f t="shared" si="7"/>
        <v>0</v>
      </c>
      <c r="P61" s="19"/>
      <c r="Q61" s="1"/>
      <c r="R61" s="1"/>
      <c r="S61" s="4"/>
      <c r="T61" s="4"/>
      <c r="U61" s="4"/>
      <c r="V61" s="4"/>
      <c r="W61" s="4"/>
      <c r="X61" s="4"/>
      <c r="Y61" s="4"/>
      <c r="Z61" s="4"/>
      <c r="AA61" s="4"/>
      <c r="AB61" s="1"/>
      <c r="AC61" s="1"/>
      <c r="AD61" s="1"/>
      <c r="AE61" s="4"/>
      <c r="AF61" s="4"/>
      <c r="AG61" s="4"/>
      <c r="AH61" s="4"/>
      <c r="AI61" s="4"/>
      <c r="AJ61" s="4"/>
      <c r="AK61" s="4"/>
      <c r="AL61" s="4"/>
      <c r="AM61" s="4"/>
      <c r="AN61" s="1"/>
      <c r="AO61" s="1"/>
      <c r="AP61" s="1"/>
      <c r="AQ61" s="4"/>
      <c r="AR61" s="4"/>
      <c r="AS61" s="4"/>
      <c r="AT61" s="4"/>
      <c r="AU61" s="4"/>
      <c r="AV61" s="4"/>
      <c r="AW61" s="4"/>
      <c r="AX61" s="4"/>
      <c r="AY61" s="4"/>
      <c r="AZ61" s="1"/>
      <c r="BA61" s="1"/>
      <c r="BB61" s="1"/>
      <c r="BC61" s="4"/>
      <c r="BD61" s="4"/>
      <c r="BE61" s="4"/>
      <c r="BF61" s="4"/>
      <c r="BG61" s="4"/>
      <c r="BH61" s="4"/>
      <c r="BI61" s="4"/>
      <c r="BJ61" s="4"/>
      <c r="BK61" s="4"/>
      <c r="BL61" s="1"/>
      <c r="BM61" s="1"/>
      <c r="BN61" s="1"/>
      <c r="BO61" s="4"/>
      <c r="BP61" s="4"/>
      <c r="BQ61" s="4"/>
      <c r="BR61" s="4"/>
      <c r="BS61" s="4"/>
      <c r="BT61" s="4"/>
      <c r="BU61" s="4"/>
      <c r="BV61" s="4"/>
      <c r="BW61" s="4"/>
    </row>
    <row r="62" spans="1:75" ht="15" x14ac:dyDescent="0.25">
      <c r="A62" s="2"/>
      <c r="B62" s="1"/>
      <c r="C62" s="1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19"/>
      <c r="P62" s="1"/>
      <c r="Q62" s="1"/>
      <c r="R62" s="1"/>
      <c r="S62" s="4"/>
      <c r="T62" s="4"/>
      <c r="U62" s="4"/>
      <c r="V62" s="4"/>
      <c r="W62" s="4"/>
      <c r="X62" s="4"/>
      <c r="Y62" s="4"/>
      <c r="Z62" s="4"/>
      <c r="AA62" s="4"/>
      <c r="AB62" s="1"/>
      <c r="AC62" s="1"/>
      <c r="AD62" s="1"/>
      <c r="AE62" s="4"/>
      <c r="AF62" s="4"/>
      <c r="AG62" s="4"/>
      <c r="AH62" s="4"/>
      <c r="AI62" s="4"/>
      <c r="AJ62" s="4"/>
      <c r="AK62" s="4"/>
      <c r="AL62" s="4"/>
      <c r="AM62" s="4"/>
      <c r="AN62" s="1"/>
      <c r="AO62" s="1"/>
      <c r="AP62" s="1"/>
      <c r="AQ62" s="4"/>
      <c r="AR62" s="4"/>
      <c r="AS62" s="4"/>
      <c r="AT62" s="4"/>
      <c r="AU62" s="4"/>
      <c r="AV62" s="4"/>
      <c r="AW62" s="4"/>
      <c r="AX62" s="4"/>
      <c r="AY62" s="4"/>
      <c r="AZ62" s="1"/>
      <c r="BA62" s="1"/>
      <c r="BB62" s="1"/>
      <c r="BC62" s="4"/>
      <c r="BD62" s="4"/>
      <c r="BE62" s="4"/>
      <c r="BF62" s="4"/>
      <c r="BG62" s="4"/>
      <c r="BH62" s="4"/>
      <c r="BI62" s="4"/>
      <c r="BJ62" s="4"/>
      <c r="BK62" s="4"/>
      <c r="BL62" s="1"/>
      <c r="BM62" s="1"/>
      <c r="BN62" s="1"/>
      <c r="BO62" s="4"/>
      <c r="BP62" s="4"/>
      <c r="BQ62" s="4"/>
      <c r="BR62" s="4"/>
      <c r="BS62" s="4"/>
      <c r="BT62" s="4"/>
      <c r="BU62" s="4"/>
      <c r="BV62" s="4"/>
      <c r="BW62" s="4"/>
    </row>
    <row r="63" spans="1:75" ht="15" x14ac:dyDescent="0.25">
      <c r="A63" s="2"/>
      <c r="B63" s="1" t="s">
        <v>64</v>
      </c>
      <c r="C63" s="1" t="s">
        <v>63</v>
      </c>
      <c r="D63" s="5">
        <v>73106</v>
      </c>
      <c r="E63" s="5">
        <v>55512.62</v>
      </c>
      <c r="F63" s="5">
        <v>159128.57999999999</v>
      </c>
      <c r="G63" s="5">
        <v>239874.7</v>
      </c>
      <c r="H63" s="5">
        <v>234121.73</v>
      </c>
      <c r="I63" s="5">
        <v>274528.8</v>
      </c>
      <c r="J63" s="5">
        <v>212520.49</v>
      </c>
      <c r="K63" s="5">
        <v>112219.89</v>
      </c>
      <c r="L63" s="5">
        <v>54357.52</v>
      </c>
      <c r="M63" s="5">
        <v>55603.25</v>
      </c>
      <c r="N63" s="5">
        <v>52942.98</v>
      </c>
      <c r="O63" s="24">
        <v>46777.11</v>
      </c>
      <c r="P63" s="1"/>
      <c r="Q63" s="1"/>
      <c r="R63" s="1"/>
      <c r="S63" s="4"/>
      <c r="T63" s="4"/>
      <c r="U63" s="4"/>
      <c r="V63" s="4"/>
      <c r="W63" s="4"/>
      <c r="X63" s="4"/>
      <c r="Y63" s="4"/>
      <c r="Z63" s="4"/>
      <c r="AA63" s="4"/>
      <c r="AB63" s="1"/>
      <c r="AC63" s="1"/>
      <c r="AD63" s="1"/>
      <c r="AE63" s="4"/>
      <c r="AF63" s="4"/>
      <c r="AG63" s="4"/>
      <c r="AH63" s="4"/>
      <c r="AI63" s="4"/>
      <c r="AJ63" s="4"/>
      <c r="AK63" s="4"/>
      <c r="AL63" s="4"/>
      <c r="AM63" s="4"/>
      <c r="AN63" s="1"/>
      <c r="AO63" s="1"/>
      <c r="AP63" s="1"/>
      <c r="AQ63" s="4"/>
      <c r="AR63" s="4"/>
      <c r="AS63" s="4"/>
      <c r="AT63" s="4"/>
      <c r="AU63" s="4"/>
      <c r="AV63" s="4"/>
      <c r="AW63" s="4"/>
      <c r="AX63" s="4"/>
      <c r="AY63" s="4"/>
      <c r="AZ63" s="1"/>
      <c r="BA63" s="1"/>
      <c r="BB63" s="1"/>
      <c r="BC63" s="4"/>
      <c r="BD63" s="4"/>
      <c r="BE63" s="4"/>
      <c r="BF63" s="4"/>
      <c r="BG63" s="4"/>
      <c r="BH63" s="4"/>
      <c r="BI63" s="4"/>
      <c r="BJ63" s="4"/>
      <c r="BK63" s="4"/>
      <c r="BL63" s="1"/>
      <c r="BM63" s="1"/>
      <c r="BN63" s="1"/>
      <c r="BO63" s="4"/>
      <c r="BP63" s="4"/>
      <c r="BQ63" s="4"/>
      <c r="BR63" s="4"/>
      <c r="BS63" s="4"/>
      <c r="BT63" s="4"/>
      <c r="BU63" s="4"/>
      <c r="BV63" s="4"/>
      <c r="BW63" s="4"/>
    </row>
    <row r="64" spans="1:75" ht="15" x14ac:dyDescent="0.25">
      <c r="A64" s="2"/>
      <c r="B64" s="1" t="s">
        <v>64</v>
      </c>
      <c r="C64" s="1" t="s">
        <v>66</v>
      </c>
      <c r="D64" s="5">
        <v>65205.86</v>
      </c>
      <c r="E64" s="5">
        <v>52230.57</v>
      </c>
      <c r="F64" s="5">
        <v>167145.60000000001</v>
      </c>
      <c r="G64" s="5">
        <v>193516.94</v>
      </c>
      <c r="H64" s="5">
        <v>239341.23</v>
      </c>
      <c r="I64" s="5">
        <v>201601.71</v>
      </c>
      <c r="J64" s="5">
        <v>223761.32</v>
      </c>
      <c r="K64" s="5">
        <v>89188.51</v>
      </c>
      <c r="L64" s="5">
        <v>60407.39</v>
      </c>
      <c r="M64" s="5">
        <v>59251.95</v>
      </c>
      <c r="N64" s="5">
        <v>46947.86</v>
      </c>
      <c r="O64" s="24">
        <v>49662.89</v>
      </c>
      <c r="P64" s="1"/>
      <c r="Q64" s="1"/>
      <c r="R64" s="1"/>
      <c r="S64" s="4"/>
      <c r="T64" s="4"/>
      <c r="U64" s="4"/>
      <c r="V64" s="4"/>
      <c r="W64" s="4"/>
      <c r="X64" s="4"/>
      <c r="Y64" s="4"/>
      <c r="Z64" s="4"/>
      <c r="AA64" s="4"/>
      <c r="AB64" s="1"/>
      <c r="AC64" s="1"/>
      <c r="AD64" s="1"/>
      <c r="AE64" s="4"/>
      <c r="AF64" s="4"/>
      <c r="AG64" s="4"/>
      <c r="AH64" s="4"/>
      <c r="AI64" s="4"/>
      <c r="AJ64" s="4"/>
      <c r="AK64" s="4"/>
      <c r="AL64" s="4"/>
      <c r="AM64" s="4"/>
      <c r="AN64" s="1"/>
      <c r="AO64" s="1"/>
      <c r="AP64" s="1"/>
      <c r="AQ64" s="4"/>
      <c r="AR64" s="4"/>
      <c r="AS64" s="4"/>
      <c r="AT64" s="4"/>
      <c r="AU64" s="4"/>
      <c r="AV64" s="4"/>
      <c r="AW64" s="4"/>
      <c r="AX64" s="4"/>
      <c r="AY64" s="4"/>
      <c r="AZ64" s="1"/>
      <c r="BA64" s="1"/>
      <c r="BB64" s="1"/>
      <c r="BC64" s="4"/>
      <c r="BD64" s="4"/>
      <c r="BE64" s="4"/>
      <c r="BF64" s="4"/>
      <c r="BG64" s="4"/>
      <c r="BH64" s="4"/>
      <c r="BI64" s="4"/>
      <c r="BJ64" s="4"/>
      <c r="BK64" s="4"/>
      <c r="BL64" s="1"/>
      <c r="BM64" s="1"/>
      <c r="BN64" s="1"/>
      <c r="BO64" s="4"/>
      <c r="BP64" s="4"/>
      <c r="BQ64" s="4"/>
      <c r="BR64" s="4"/>
      <c r="BS64" s="4"/>
      <c r="BT64" s="4"/>
      <c r="BU64" s="4"/>
      <c r="BV64" s="4"/>
      <c r="BW64" s="4"/>
    </row>
    <row r="65" spans="1:75" ht="15" x14ac:dyDescent="0.25">
      <c r="A65" s="2"/>
      <c r="B65" s="1" t="s">
        <v>64</v>
      </c>
      <c r="C65" s="1" t="s">
        <v>73</v>
      </c>
      <c r="D65" s="5">
        <v>52315.51</v>
      </c>
      <c r="E65" s="5">
        <v>51544.9</v>
      </c>
      <c r="F65" s="5">
        <v>105461.28</v>
      </c>
      <c r="G65" s="5">
        <v>112781</v>
      </c>
      <c r="H65" s="5">
        <v>177741.47</v>
      </c>
      <c r="I65" s="5">
        <v>170390.75</v>
      </c>
      <c r="J65" s="5">
        <v>98379.62</v>
      </c>
      <c r="K65" s="5">
        <v>75556.44</v>
      </c>
      <c r="L65" s="5">
        <v>65269.39</v>
      </c>
      <c r="M65" s="5">
        <v>49459.53</v>
      </c>
      <c r="N65" s="5">
        <v>57476.33</v>
      </c>
      <c r="O65" s="24">
        <v>55583.34</v>
      </c>
      <c r="P65" s="1"/>
      <c r="Q65" s="1"/>
      <c r="R65" s="1"/>
      <c r="S65" s="4"/>
      <c r="T65" s="4"/>
      <c r="U65" s="4"/>
      <c r="V65" s="4"/>
      <c r="W65" s="4"/>
      <c r="X65" s="4"/>
      <c r="Y65" s="4"/>
      <c r="Z65" s="4"/>
      <c r="AA65" s="4"/>
      <c r="AB65" s="1"/>
      <c r="AC65" s="1"/>
      <c r="AD65" s="1"/>
      <c r="AE65" s="4"/>
      <c r="AF65" s="4"/>
      <c r="AG65" s="4"/>
      <c r="AH65" s="4"/>
      <c r="AI65" s="4"/>
      <c r="AJ65" s="4"/>
      <c r="AK65" s="4"/>
      <c r="AL65" s="4"/>
      <c r="AM65" s="4"/>
      <c r="AN65" s="1"/>
      <c r="AO65" s="1"/>
      <c r="AP65" s="1"/>
      <c r="AQ65" s="4"/>
      <c r="AR65" s="4"/>
      <c r="AS65" s="4"/>
      <c r="AT65" s="4"/>
      <c r="AU65" s="4"/>
      <c r="AV65" s="4"/>
      <c r="AW65" s="4"/>
      <c r="AX65" s="4"/>
      <c r="AY65" s="4"/>
      <c r="AZ65" s="1"/>
      <c r="BA65" s="1"/>
      <c r="BB65" s="1"/>
      <c r="BC65" s="4"/>
      <c r="BD65" s="4"/>
      <c r="BE65" s="4"/>
      <c r="BF65" s="4"/>
      <c r="BG65" s="4"/>
      <c r="BH65" s="4"/>
      <c r="BI65" s="4"/>
      <c r="BJ65" s="4"/>
      <c r="BK65" s="4"/>
      <c r="BL65" s="1"/>
      <c r="BM65" s="1"/>
      <c r="BN65" s="1"/>
      <c r="BO65" s="4"/>
      <c r="BP65" s="4"/>
      <c r="BQ65" s="4"/>
      <c r="BR65" s="4"/>
      <c r="BS65" s="4"/>
      <c r="BT65" s="4"/>
      <c r="BU65" s="4"/>
      <c r="BV65" s="4"/>
      <c r="BW65" s="4"/>
    </row>
    <row r="66" spans="1:75" ht="15" x14ac:dyDescent="0.25">
      <c r="A66" s="2"/>
      <c r="B66" s="1" t="s">
        <v>64</v>
      </c>
      <c r="C66" s="1" t="s">
        <v>76</v>
      </c>
      <c r="D66" s="5">
        <v>45414</v>
      </c>
      <c r="E66" s="5">
        <v>62403.76</v>
      </c>
      <c r="F66" s="5">
        <v>102635.61</v>
      </c>
      <c r="G66" s="5">
        <v>164679.28</v>
      </c>
      <c r="H66" s="5">
        <v>178264.2</v>
      </c>
      <c r="I66" s="5">
        <v>212874.13</v>
      </c>
      <c r="J66" s="5">
        <v>110474.21</v>
      </c>
      <c r="K66" s="5">
        <v>89244.24</v>
      </c>
      <c r="L66" s="5">
        <v>73989.83</v>
      </c>
      <c r="M66" s="5">
        <v>49237.84</v>
      </c>
      <c r="N66" s="5">
        <v>67375.86</v>
      </c>
      <c r="O66" s="24">
        <v>42564.160000000003</v>
      </c>
      <c r="P66" s="1"/>
      <c r="Q66" s="1"/>
      <c r="R66" s="1"/>
      <c r="S66" s="4"/>
      <c r="T66" s="4"/>
      <c r="U66" s="4"/>
      <c r="V66" s="4"/>
      <c r="W66" s="4"/>
      <c r="X66" s="4"/>
      <c r="Y66" s="4"/>
      <c r="Z66" s="4"/>
      <c r="AA66" s="4"/>
      <c r="AB66" s="1"/>
      <c r="AC66" s="1"/>
      <c r="AD66" s="1"/>
      <c r="AE66" s="4"/>
      <c r="AF66" s="4"/>
      <c r="AG66" s="4"/>
      <c r="AH66" s="4"/>
      <c r="AI66" s="4"/>
      <c r="AJ66" s="4"/>
      <c r="AK66" s="4"/>
      <c r="AL66" s="4"/>
      <c r="AM66" s="4"/>
      <c r="AN66" s="1"/>
      <c r="AO66" s="1"/>
      <c r="AP66" s="1"/>
      <c r="AQ66" s="4"/>
      <c r="AR66" s="4"/>
      <c r="AS66" s="4"/>
      <c r="AT66" s="4"/>
      <c r="AU66" s="4"/>
      <c r="AV66" s="4"/>
      <c r="AW66" s="4"/>
      <c r="AX66" s="4"/>
      <c r="AY66" s="4"/>
      <c r="AZ66" s="1"/>
      <c r="BA66" s="1"/>
      <c r="BB66" s="1"/>
      <c r="BC66" s="4"/>
      <c r="BD66" s="4"/>
      <c r="BE66" s="4"/>
      <c r="BF66" s="4"/>
      <c r="BG66" s="4"/>
      <c r="BH66" s="4"/>
      <c r="BI66" s="4"/>
      <c r="BJ66" s="4"/>
      <c r="BK66" s="4"/>
      <c r="BL66" s="1"/>
      <c r="BM66" s="1"/>
      <c r="BN66" s="1"/>
      <c r="BO66" s="4"/>
      <c r="BP66" s="4"/>
      <c r="BQ66" s="4"/>
      <c r="BR66" s="4"/>
      <c r="BS66" s="4"/>
      <c r="BT66" s="4"/>
      <c r="BU66" s="4"/>
      <c r="BV66" s="4"/>
      <c r="BW66" s="4"/>
    </row>
    <row r="67" spans="1:75" ht="15" x14ac:dyDescent="0.25">
      <c r="A67" s="2"/>
      <c r="B67" s="1" t="s">
        <v>64</v>
      </c>
      <c r="C67" s="1" t="s">
        <v>77</v>
      </c>
      <c r="D67" s="5">
        <v>57504.18</v>
      </c>
      <c r="E67" s="5">
        <v>63836.83</v>
      </c>
      <c r="F67" s="5">
        <v>107575.07</v>
      </c>
      <c r="G67" s="5">
        <v>192879.14</v>
      </c>
      <c r="H67" s="5">
        <v>230566.08</v>
      </c>
      <c r="I67" s="5">
        <v>230342.12</v>
      </c>
      <c r="J67" s="5">
        <v>151214.99</v>
      </c>
      <c r="K67" s="5">
        <v>139652.79999999999</v>
      </c>
      <c r="L67" s="5">
        <v>59470.85</v>
      </c>
      <c r="M67" s="5">
        <v>49867.9</v>
      </c>
      <c r="N67" s="5">
        <v>62748.49</v>
      </c>
      <c r="O67" s="24">
        <v>41460.449999999997</v>
      </c>
      <c r="P67" s="1"/>
      <c r="Q67" s="1"/>
      <c r="R67" s="1"/>
      <c r="S67" s="4"/>
      <c r="T67" s="4"/>
      <c r="U67" s="4"/>
      <c r="V67" s="4"/>
      <c r="W67" s="4"/>
      <c r="X67" s="4"/>
      <c r="Y67" s="4"/>
      <c r="Z67" s="4"/>
      <c r="AA67" s="4"/>
      <c r="AB67" s="1"/>
      <c r="AC67" s="1"/>
      <c r="AD67" s="1"/>
      <c r="AE67" s="4"/>
      <c r="AF67" s="4"/>
      <c r="AG67" s="4"/>
      <c r="AH67" s="4"/>
      <c r="AI67" s="4"/>
      <c r="AJ67" s="4"/>
      <c r="AK67" s="4"/>
      <c r="AL67" s="4"/>
      <c r="AM67" s="4"/>
      <c r="AN67" s="1"/>
      <c r="AO67" s="1"/>
      <c r="AP67" s="1"/>
      <c r="AQ67" s="4"/>
      <c r="AR67" s="4"/>
      <c r="AS67" s="4"/>
      <c r="AT67" s="4"/>
      <c r="AU67" s="4"/>
      <c r="AV67" s="4"/>
      <c r="AW67" s="4"/>
      <c r="AX67" s="4"/>
      <c r="AY67" s="4"/>
      <c r="AZ67" s="1"/>
      <c r="BA67" s="1"/>
      <c r="BB67" s="1"/>
      <c r="BC67" s="4"/>
      <c r="BD67" s="4"/>
      <c r="BE67" s="4"/>
      <c r="BF67" s="4"/>
      <c r="BG67" s="4"/>
      <c r="BH67" s="4"/>
      <c r="BI67" s="4"/>
      <c r="BJ67" s="4"/>
      <c r="BK67" s="4"/>
      <c r="BL67" s="1"/>
      <c r="BM67" s="1"/>
      <c r="BN67" s="1"/>
      <c r="BO67" s="4"/>
      <c r="BP67" s="4"/>
      <c r="BQ67" s="4"/>
      <c r="BR67" s="4"/>
      <c r="BS67" s="4"/>
      <c r="BT67" s="4"/>
      <c r="BU67" s="4"/>
      <c r="BV67" s="4"/>
      <c r="BW67" s="4"/>
    </row>
    <row r="68" spans="1:75" ht="15" x14ac:dyDescent="0.25">
      <c r="A68" s="2"/>
      <c r="B68" s="1" t="s">
        <v>64</v>
      </c>
      <c r="C68" s="1" t="s">
        <v>78</v>
      </c>
      <c r="D68" s="5">
        <v>59093.21</v>
      </c>
      <c r="E68" s="5">
        <v>58441.98</v>
      </c>
      <c r="F68" s="5">
        <v>97798.76</v>
      </c>
      <c r="G68" s="5">
        <v>169272.09</v>
      </c>
      <c r="H68" s="5">
        <v>171607.88</v>
      </c>
      <c r="I68" s="5">
        <v>192514.78</v>
      </c>
      <c r="J68" s="5">
        <v>153970.14000000001</v>
      </c>
      <c r="K68" s="5">
        <v>98073.85</v>
      </c>
      <c r="L68" s="5">
        <v>45497.17</v>
      </c>
      <c r="M68" s="5">
        <v>42870.07</v>
      </c>
      <c r="N68" s="5">
        <v>46131.37</v>
      </c>
      <c r="O68" s="24">
        <v>44466.76</v>
      </c>
      <c r="P68" s="1"/>
      <c r="Q68" s="1"/>
      <c r="R68" s="1"/>
      <c r="S68" s="4"/>
      <c r="T68" s="4"/>
      <c r="U68" s="4"/>
      <c r="V68" s="4"/>
      <c r="W68" s="4"/>
      <c r="X68" s="4"/>
      <c r="Y68" s="4"/>
      <c r="Z68" s="4"/>
      <c r="AA68" s="4"/>
      <c r="AB68" s="1"/>
      <c r="AC68" s="1"/>
      <c r="AD68" s="1"/>
      <c r="AE68" s="4"/>
      <c r="AF68" s="4"/>
      <c r="AG68" s="4"/>
      <c r="AH68" s="4"/>
      <c r="AI68" s="4"/>
      <c r="AJ68" s="4"/>
      <c r="AK68" s="4"/>
      <c r="AL68" s="4"/>
      <c r="AM68" s="4"/>
      <c r="AN68" s="1"/>
      <c r="AO68" s="1"/>
      <c r="AP68" s="1"/>
      <c r="AQ68" s="4"/>
      <c r="AR68" s="4"/>
      <c r="AS68" s="4"/>
      <c r="AT68" s="4"/>
      <c r="AU68" s="4"/>
      <c r="AV68" s="4"/>
      <c r="AW68" s="4"/>
      <c r="AX68" s="4"/>
      <c r="AY68" s="4"/>
      <c r="AZ68" s="1"/>
      <c r="BA68" s="1"/>
      <c r="BB68" s="1"/>
      <c r="BC68" s="4"/>
      <c r="BD68" s="4"/>
      <c r="BE68" s="4"/>
      <c r="BF68" s="4"/>
      <c r="BG68" s="4"/>
      <c r="BH68" s="4"/>
      <c r="BI68" s="4"/>
      <c r="BJ68" s="4"/>
      <c r="BK68" s="4"/>
      <c r="BL68" s="1"/>
      <c r="BM68" s="1"/>
      <c r="BN68" s="1"/>
      <c r="BO68" s="4"/>
      <c r="BP68" s="4"/>
      <c r="BQ68" s="4"/>
      <c r="BR68" s="4"/>
      <c r="BS68" s="4"/>
      <c r="BT68" s="4"/>
      <c r="BU68" s="4"/>
      <c r="BV68" s="4"/>
      <c r="BW68" s="4"/>
    </row>
    <row r="69" spans="1:75" ht="15" x14ac:dyDescent="0.25">
      <c r="A69" s="2"/>
      <c r="B69" s="1" t="s">
        <v>64</v>
      </c>
      <c r="C69" s="1" t="s">
        <v>79</v>
      </c>
      <c r="D69" s="5">
        <v>56446.39</v>
      </c>
      <c r="E69" s="5">
        <v>41887.919999999998</v>
      </c>
      <c r="F69" s="5">
        <v>107968</v>
      </c>
      <c r="G69" s="5">
        <v>156452.78</v>
      </c>
      <c r="H69" s="5">
        <v>137817.62</v>
      </c>
      <c r="I69" s="5">
        <v>80729.179999999993</v>
      </c>
      <c r="J69" s="5">
        <v>-140.49</v>
      </c>
      <c r="K69" s="5">
        <v>-41.74</v>
      </c>
      <c r="L69" s="5">
        <v>-9.01</v>
      </c>
      <c r="M69" s="5">
        <v>-6.8</v>
      </c>
      <c r="N69" s="5">
        <v>-21.55</v>
      </c>
      <c r="O69" s="25">
        <v>-2.36</v>
      </c>
      <c r="P69" s="1"/>
      <c r="Q69" s="1"/>
      <c r="R69" s="1"/>
      <c r="S69" s="4"/>
      <c r="T69" s="4"/>
      <c r="U69" s="4"/>
      <c r="V69" s="4"/>
      <c r="W69" s="4"/>
      <c r="X69" s="4"/>
      <c r="Y69" s="4"/>
      <c r="Z69" s="4"/>
      <c r="AA69" s="4"/>
      <c r="AB69" s="1"/>
      <c r="AC69" s="1"/>
      <c r="AD69" s="1"/>
      <c r="AE69" s="4"/>
      <c r="AF69" s="4"/>
      <c r="AG69" s="4"/>
      <c r="AH69" s="4"/>
      <c r="AI69" s="4"/>
      <c r="AJ69" s="4"/>
      <c r="AK69" s="4"/>
      <c r="AL69" s="4"/>
      <c r="AM69" s="4"/>
      <c r="AN69" s="1"/>
      <c r="AO69" s="1"/>
      <c r="AP69" s="1"/>
      <c r="AQ69" s="4"/>
      <c r="AR69" s="4"/>
      <c r="AS69" s="4"/>
      <c r="AT69" s="4"/>
      <c r="AU69" s="4"/>
      <c r="AV69" s="4"/>
      <c r="AW69" s="4"/>
      <c r="AX69" s="4"/>
      <c r="AY69" s="4"/>
      <c r="AZ69" s="1"/>
      <c r="BA69" s="1"/>
      <c r="BB69" s="1"/>
      <c r="BC69" s="4"/>
      <c r="BD69" s="4"/>
      <c r="BE69" s="4"/>
      <c r="BF69" s="4"/>
      <c r="BG69" s="4"/>
      <c r="BH69" s="4"/>
      <c r="BI69" s="4"/>
      <c r="BJ69" s="4"/>
      <c r="BK69" s="4"/>
      <c r="BL69" s="1"/>
      <c r="BM69" s="1"/>
      <c r="BN69" s="1"/>
      <c r="BO69" s="4"/>
      <c r="BP69" s="4"/>
      <c r="BQ69" s="4"/>
      <c r="BR69" s="4"/>
      <c r="BS69" s="4"/>
      <c r="BT69" s="4"/>
      <c r="BU69" s="4"/>
      <c r="BV69" s="4"/>
      <c r="BW69" s="4"/>
    </row>
    <row r="70" spans="1:75" x14ac:dyDescent="0.2">
      <c r="B70" s="1" t="s">
        <v>64</v>
      </c>
      <c r="C70" s="1" t="s">
        <v>80</v>
      </c>
      <c r="D70" s="5">
        <v>-7.37</v>
      </c>
      <c r="E70" s="5">
        <v>17.68</v>
      </c>
      <c r="F70" s="5">
        <v>-97.27</v>
      </c>
      <c r="G70" s="5">
        <v>-29</v>
      </c>
      <c r="H70" s="5">
        <v>-2.2800000000000002</v>
      </c>
      <c r="I70" s="5">
        <v>-10.94</v>
      </c>
      <c r="J70" s="5"/>
      <c r="K70" s="5"/>
      <c r="L70" s="5"/>
      <c r="M70" s="5"/>
      <c r="N70" s="5"/>
      <c r="O70" s="25"/>
      <c r="P70" s="6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</row>
    <row r="71" spans="1:75" x14ac:dyDescent="0.2">
      <c r="C71" s="1"/>
      <c r="D71" s="6"/>
      <c r="E71" s="6"/>
      <c r="F71" s="6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</row>
    <row r="72" spans="1:75" x14ac:dyDescent="0.2">
      <c r="B72" s="1"/>
      <c r="C72" s="1"/>
      <c r="D72" s="1"/>
      <c r="E72" s="1"/>
      <c r="F72" s="1"/>
    </row>
    <row r="73" spans="1:75" x14ac:dyDescent="0.2">
      <c r="B73" s="1"/>
      <c r="C73" s="1"/>
      <c r="D73" s="1"/>
      <c r="E73" s="1"/>
      <c r="F73" s="1"/>
    </row>
    <row r="74" spans="1:75" ht="15" x14ac:dyDescent="0.25">
      <c r="B74" s="1"/>
      <c r="C74" s="4"/>
      <c r="D74" s="6"/>
      <c r="E74" s="6"/>
      <c r="F74" s="6"/>
      <c r="G74" s="5"/>
      <c r="H74" s="5"/>
      <c r="I74" s="5"/>
      <c r="J74" s="5"/>
      <c r="K74" s="5"/>
      <c r="L74" s="5"/>
      <c r="M74" s="5"/>
      <c r="N74" s="5"/>
      <c r="O74" s="5"/>
    </row>
    <row r="75" spans="1:75" ht="15" x14ac:dyDescent="0.25">
      <c r="C75" s="4"/>
      <c r="D75" s="6"/>
      <c r="E75" s="6"/>
      <c r="F75" s="6"/>
      <c r="G75" s="5"/>
      <c r="H75" s="5"/>
      <c r="I75" s="5"/>
      <c r="J75" s="5"/>
      <c r="K75" s="5"/>
      <c r="L75" s="5"/>
      <c r="M75" s="5"/>
      <c r="N75" s="5"/>
      <c r="O75" s="5"/>
    </row>
    <row r="76" spans="1:75" ht="15" x14ac:dyDescent="0.25">
      <c r="C76" s="4"/>
      <c r="D76" s="6"/>
      <c r="E76" s="6"/>
      <c r="F76" s="6"/>
      <c r="G76" s="5"/>
      <c r="H76" s="5"/>
      <c r="I76" s="5"/>
      <c r="J76" s="5"/>
      <c r="K76" s="5"/>
      <c r="L76" s="5"/>
      <c r="M76" s="5"/>
      <c r="N76" s="5"/>
      <c r="O76" s="5"/>
    </row>
    <row r="77" spans="1:75" ht="15" x14ac:dyDescent="0.25">
      <c r="B77" s="1"/>
      <c r="C77" s="4"/>
      <c r="D77" s="6"/>
      <c r="E77" s="6"/>
      <c r="F77" s="6"/>
      <c r="G77" s="5"/>
      <c r="H77" s="5"/>
      <c r="I77" s="5"/>
      <c r="J77" s="5"/>
      <c r="K77" s="5"/>
      <c r="L77" s="5"/>
      <c r="M77" s="5"/>
      <c r="N77" s="5"/>
      <c r="O77" s="5"/>
    </row>
    <row r="78" spans="1:75" ht="15" x14ac:dyDescent="0.25">
      <c r="C78" s="4"/>
      <c r="D78" s="6"/>
      <c r="E78" s="6"/>
      <c r="F78" s="6"/>
      <c r="G78" s="5"/>
      <c r="H78" s="5"/>
      <c r="I78" s="5"/>
      <c r="J78" s="5"/>
      <c r="K78" s="5"/>
      <c r="L78" s="5"/>
      <c r="M78" s="5"/>
      <c r="N78" s="5"/>
      <c r="O78" s="5"/>
    </row>
    <row r="79" spans="1:75" ht="15" x14ac:dyDescent="0.25">
      <c r="C79" s="4"/>
      <c r="D79" s="6"/>
      <c r="E79" s="6"/>
      <c r="F79" s="6"/>
      <c r="G79" s="5"/>
      <c r="H79" s="5"/>
      <c r="I79" s="5"/>
      <c r="J79" s="5"/>
      <c r="K79" s="5"/>
      <c r="L79" s="5"/>
      <c r="M79" s="5"/>
      <c r="N79" s="5"/>
      <c r="O79" s="5"/>
    </row>
    <row r="80" spans="1:75" x14ac:dyDescent="0.2">
      <c r="C80" s="1"/>
      <c r="D80" s="1"/>
      <c r="E80" s="1"/>
      <c r="F80" s="1"/>
    </row>
    <row r="81" spans="2:15" x14ac:dyDescent="0.2">
      <c r="B81" s="1"/>
      <c r="C81" s="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2:15" x14ac:dyDescent="0.2">
      <c r="C82" s="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2:15" x14ac:dyDescent="0.2">
      <c r="C83" s="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2:15" x14ac:dyDescent="0.2">
      <c r="C84" s="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2:15" x14ac:dyDescent="0.2">
      <c r="B85" s="1"/>
      <c r="C85" s="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2:15" x14ac:dyDescent="0.2">
      <c r="B86" s="1"/>
      <c r="C86" s="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2:15" x14ac:dyDescent="0.2">
      <c r="B87" s="1"/>
      <c r="C87" s="1"/>
      <c r="D87" s="1"/>
      <c r="E87" s="1"/>
      <c r="F87" s="1"/>
    </row>
    <row r="88" spans="2:15" x14ac:dyDescent="0.2">
      <c r="B88" s="1"/>
      <c r="C88" s="1"/>
      <c r="D88" s="1"/>
      <c r="E88" s="1"/>
      <c r="F88" s="1"/>
    </row>
    <row r="89" spans="2:15" x14ac:dyDescent="0.2">
      <c r="B89" s="1"/>
      <c r="C89" s="1"/>
      <c r="D89" s="1"/>
      <c r="E89" s="1"/>
      <c r="F89" s="1"/>
    </row>
    <row r="90" spans="2:15" x14ac:dyDescent="0.2">
      <c r="B90" s="1"/>
      <c r="C90" s="1"/>
      <c r="D90" s="1"/>
      <c r="E90" s="1"/>
      <c r="F90" s="1"/>
    </row>
    <row r="91" spans="2:15" x14ac:dyDescent="0.2">
      <c r="B91" s="1"/>
      <c r="C91" s="1"/>
      <c r="D91" s="1"/>
      <c r="E91" s="1"/>
      <c r="F91" s="1"/>
    </row>
    <row r="92" spans="2:15" x14ac:dyDescent="0.2">
      <c r="B92" s="1"/>
      <c r="C92" s="1"/>
      <c r="D92" s="1"/>
      <c r="E92" s="1"/>
      <c r="F92" s="1"/>
    </row>
    <row r="93" spans="2:15" x14ac:dyDescent="0.2">
      <c r="B93" s="1"/>
      <c r="C93" s="1"/>
      <c r="D93" s="1"/>
      <c r="E93" s="1"/>
      <c r="F93" s="1"/>
    </row>
    <row r="94" spans="2:15" x14ac:dyDescent="0.2">
      <c r="B94" s="1"/>
      <c r="C94" s="1"/>
      <c r="D94" s="1"/>
      <c r="E94" s="1"/>
      <c r="F94" s="1"/>
    </row>
    <row r="95" spans="2:15" x14ac:dyDescent="0.2">
      <c r="B95" s="1"/>
      <c r="C95" s="1"/>
      <c r="D95" s="1"/>
      <c r="E95" s="1"/>
      <c r="F95" s="1"/>
    </row>
    <row r="96" spans="2:15" x14ac:dyDescent="0.2">
      <c r="B96" s="1"/>
      <c r="C96" s="1"/>
      <c r="D96" s="1"/>
      <c r="E96" s="1"/>
      <c r="F96" s="1"/>
    </row>
    <row r="97" spans="2:6" x14ac:dyDescent="0.2">
      <c r="B97" s="1"/>
      <c r="C97" s="1"/>
      <c r="D97" s="1"/>
      <c r="E97" s="1"/>
      <c r="F97" s="1"/>
    </row>
    <row r="98" spans="2:6" x14ac:dyDescent="0.2">
      <c r="B98" s="1"/>
      <c r="C98" s="1"/>
      <c r="D98" s="1"/>
      <c r="E98" s="1"/>
      <c r="F98" s="1"/>
    </row>
    <row r="99" spans="2:6" x14ac:dyDescent="0.2">
      <c r="B99" s="1"/>
      <c r="C99" s="1"/>
      <c r="D99" s="1"/>
      <c r="E99" s="1"/>
      <c r="F99" s="1"/>
    </row>
    <row r="100" spans="2:6" x14ac:dyDescent="0.2">
      <c r="B100" s="1"/>
      <c r="C100" s="1"/>
      <c r="D100" s="1"/>
      <c r="E100" s="1"/>
      <c r="F100" s="1"/>
    </row>
    <row r="101" spans="2:6" x14ac:dyDescent="0.2">
      <c r="B101" s="1"/>
      <c r="C101" s="1"/>
      <c r="D101" s="1"/>
      <c r="E101" s="1"/>
      <c r="F101" s="1"/>
    </row>
    <row r="102" spans="2:6" x14ac:dyDescent="0.2">
      <c r="B102" s="1"/>
      <c r="C102" s="1"/>
      <c r="D102" s="1"/>
      <c r="E102" s="1"/>
      <c r="F102" s="1"/>
    </row>
    <row r="103" spans="2:6" x14ac:dyDescent="0.2">
      <c r="B103" s="1"/>
      <c r="C103" s="1"/>
      <c r="D103" s="1"/>
      <c r="E103" s="1"/>
      <c r="F103" s="1"/>
    </row>
    <row r="104" spans="2:6" x14ac:dyDescent="0.2">
      <c r="B104" s="1"/>
      <c r="C104" s="1"/>
      <c r="D104" s="1"/>
      <c r="E104" s="1"/>
      <c r="F104" s="1"/>
    </row>
    <row r="105" spans="2:6" x14ac:dyDescent="0.2">
      <c r="B105" s="1"/>
      <c r="C105" s="1"/>
      <c r="D105" s="1"/>
      <c r="E105" s="1"/>
      <c r="F105" s="1"/>
    </row>
    <row r="106" spans="2:6" x14ac:dyDescent="0.2">
      <c r="B106" s="1"/>
      <c r="C106" s="1"/>
      <c r="D106" s="1"/>
      <c r="E106" s="1"/>
      <c r="F106" s="1"/>
    </row>
    <row r="107" spans="2:6" x14ac:dyDescent="0.2">
      <c r="B107" s="1"/>
      <c r="C107" s="1"/>
      <c r="D107" s="1"/>
      <c r="E107" s="1"/>
      <c r="F107" s="1"/>
    </row>
    <row r="108" spans="2:6" x14ac:dyDescent="0.2">
      <c r="B108" s="1"/>
      <c r="C108" s="1"/>
      <c r="D108" s="1"/>
      <c r="E108" s="1"/>
      <c r="F108" s="1"/>
    </row>
    <row r="109" spans="2:6" x14ac:dyDescent="0.2">
      <c r="B109" s="1"/>
      <c r="C109" s="1"/>
      <c r="D109" s="1"/>
      <c r="E109" s="1"/>
      <c r="F109" s="1"/>
    </row>
    <row r="110" spans="2:6" x14ac:dyDescent="0.2">
      <c r="B110" s="1"/>
      <c r="C110" s="1"/>
      <c r="D110" s="1"/>
      <c r="E110" s="1"/>
      <c r="F110" s="1"/>
    </row>
    <row r="111" spans="2:6" x14ac:dyDescent="0.2">
      <c r="B111" s="1"/>
      <c r="C111" s="1"/>
      <c r="D111" s="1"/>
      <c r="E111" s="1"/>
      <c r="F111" s="1"/>
    </row>
    <row r="112" spans="2:6" x14ac:dyDescent="0.2">
      <c r="B112" s="1"/>
      <c r="C112" s="1"/>
      <c r="D112" s="1"/>
      <c r="E112" s="1"/>
      <c r="F112" s="1"/>
    </row>
    <row r="113" spans="2:6" x14ac:dyDescent="0.2">
      <c r="B113" s="1"/>
      <c r="C113" s="1"/>
      <c r="D113" s="1"/>
      <c r="E113" s="1"/>
      <c r="F113" s="1"/>
    </row>
    <row r="114" spans="2:6" x14ac:dyDescent="0.2">
      <c r="B114" s="1"/>
      <c r="C114" s="1"/>
      <c r="D114" s="1"/>
      <c r="E114" s="1"/>
      <c r="F114" s="1"/>
    </row>
    <row r="115" spans="2:6" x14ac:dyDescent="0.2">
      <c r="B115" s="1"/>
      <c r="C115" s="1"/>
      <c r="D115" s="1"/>
      <c r="E115" s="1"/>
      <c r="F115" s="1"/>
    </row>
    <row r="116" spans="2:6" x14ac:dyDescent="0.2">
      <c r="B116" s="1"/>
      <c r="C116" s="1"/>
      <c r="D116" s="1"/>
      <c r="E116" s="1"/>
      <c r="F116" s="1"/>
    </row>
    <row r="117" spans="2:6" x14ac:dyDescent="0.2">
      <c r="B117" s="1"/>
      <c r="C117" s="1"/>
      <c r="D117" s="1"/>
      <c r="E117" s="1"/>
      <c r="F117" s="1"/>
    </row>
    <row r="118" spans="2:6" x14ac:dyDescent="0.2">
      <c r="B118" s="1"/>
      <c r="C118" s="1"/>
      <c r="D118" s="1"/>
      <c r="E118" s="1"/>
      <c r="F118" s="1"/>
    </row>
    <row r="119" spans="2:6" x14ac:dyDescent="0.2">
      <c r="B119" s="1"/>
      <c r="C119" s="1"/>
      <c r="D119" s="1"/>
      <c r="E119" s="1"/>
      <c r="F119" s="1"/>
    </row>
    <row r="120" spans="2:6" x14ac:dyDescent="0.2">
      <c r="B120" s="1"/>
      <c r="C120" s="1"/>
      <c r="D120" s="1"/>
      <c r="E120" s="1"/>
      <c r="F120" s="1"/>
    </row>
  </sheetData>
  <phoneticPr fontId="22" type="noConversion"/>
  <printOptions horizontalCentered="1"/>
  <pageMargins left="0.7" right="0.7" top="0.75" bottom="0.5" header="0.3" footer="0.3"/>
  <pageSetup scale="50" orientation="landscape" horizontalDpi="1200" verticalDpi="1200" r:id="rId1"/>
  <headerFooter>
    <oddHeader>&amp;RCASE NO. 2021-00214
ATTACHMENT 1
TO STAFF DR NO. 2-26</oddHeader>
  </headerFooter>
  <customProperties>
    <customPr name="_pios_id" r:id="rId2"/>
    <customPr name="CellIDs" r:id="rId3"/>
    <customPr name="ConnName" r:id="rId4"/>
    <customPr name="ConnPOV" r:id="rId5"/>
    <customPr name="HyperionPOVXML" r:id="rId6"/>
    <customPr name="HyperionXML" r:id="rId7"/>
    <customPr name="NameConnectionMap" r:id="rId8"/>
    <customPr name="POVPosition" r:id="rId9"/>
    <customPr name="SheetHasParityContent" r:id="rId10"/>
    <customPr name="SheetOptions" r:id="rId11"/>
    <customPr name="ShowPOV" r:id="rId1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DR</vt:lpstr>
      <vt:lpstr>FinRep</vt:lpstr>
      <vt:lpstr>DR!Print_Titles</vt:lpstr>
    </vt:vector>
  </TitlesOfParts>
  <Company>Atmos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jageiger</dc:creator>
  <cp:lastModifiedBy>Eric J Wilen</cp:lastModifiedBy>
  <cp:lastPrinted>2021-08-16T14:29:42Z</cp:lastPrinted>
  <dcterms:created xsi:type="dcterms:W3CDTF">2013-03-18T22:30:16Z</dcterms:created>
  <dcterms:modified xsi:type="dcterms:W3CDTF">2021-08-16T14:29:47Z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